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D:\colciencias\EDUARDO PINZON OAP COLCIENCIAS\INFORMES DE SEGUIMIENTO\CONVOCATORIAS\2018\Versiones PACONV\Versiones\"/>
    </mc:Choice>
  </mc:AlternateContent>
  <xr:revisionPtr revIDLastSave="0" documentId="10_ncr:100000_{5D656C16-5D96-4035-9236-773871E78D26}" xr6:coauthVersionLast="31" xr6:coauthVersionMax="31" xr10:uidLastSave="{00000000-0000-0000-0000-000000000000}"/>
  <bookViews>
    <workbookView xWindow="0" yWindow="0" windowWidth="16200" windowHeight="7455" xr2:uid="{00000000-000D-0000-FFFF-FFFF00000000}"/>
  </bookViews>
  <sheets>
    <sheet name="Portada" sheetId="3" r:id="rId1"/>
    <sheet name="Presentación" sheetId="4" r:id="rId2"/>
    <sheet name="PLAN CONVOCATORIAS" sheetId="1" r:id="rId3"/>
  </sheets>
  <definedNames>
    <definedName name="_xlnm.Print_Area" localSheetId="2">'PLAN CONVOCATORIAS'!$A$1:$J$151</definedName>
    <definedName name="_xlnm.Print_Area" localSheetId="1">Presentación!$A$1:$G$40</definedName>
    <definedName name="_xlnm.Print_Titles" localSheetId="2">'PLAN CONVOCATORIAS'!$6:$7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0" i="1" l="1"/>
  <c r="J61" i="1"/>
  <c r="D129" i="1" l="1"/>
  <c r="J88" i="1"/>
  <c r="J87" i="1"/>
  <c r="J86" i="1"/>
  <c r="J31" i="1"/>
  <c r="H94" i="1" l="1"/>
  <c r="D132" i="1" l="1"/>
  <c r="F127" i="1"/>
  <c r="J14" i="1" l="1"/>
  <c r="J11" i="1"/>
  <c r="J16" i="1"/>
  <c r="J15" i="1"/>
  <c r="G135" i="1" l="1"/>
  <c r="F135" i="1"/>
  <c r="G132" i="1"/>
  <c r="G129" i="1" l="1"/>
  <c r="G138" i="1" l="1"/>
  <c r="G137" i="1"/>
  <c r="G136" i="1"/>
  <c r="D135" i="1"/>
  <c r="D133" i="1"/>
  <c r="J12" i="1" l="1"/>
  <c r="H28" i="1" l="1"/>
  <c r="F129" i="1" s="1"/>
  <c r="H129" i="1" s="1"/>
  <c r="G140" i="1" l="1"/>
  <c r="D140" i="1"/>
  <c r="G139" i="1"/>
  <c r="F139" i="1"/>
  <c r="F138" i="1"/>
  <c r="D136" i="1"/>
  <c r="F133" i="1"/>
  <c r="H132" i="1"/>
  <c r="F140" i="1"/>
  <c r="H138" i="1" l="1"/>
  <c r="H140" i="1"/>
  <c r="H139" i="1"/>
  <c r="D128" i="1"/>
  <c r="F128" i="1"/>
  <c r="G128" i="1"/>
  <c r="D131" i="1"/>
  <c r="H135" i="1"/>
  <c r="F136" i="1"/>
  <c r="D137" i="1"/>
  <c r="F137" i="1"/>
  <c r="D141" i="1"/>
  <c r="F141" i="1"/>
  <c r="H141" i="1" s="1"/>
  <c r="J72" i="1"/>
  <c r="J71" i="1"/>
  <c r="J70" i="1"/>
  <c r="J69" i="1"/>
  <c r="J67" i="1"/>
  <c r="J57" i="1"/>
  <c r="J55" i="1"/>
  <c r="J53" i="1"/>
  <c r="J52" i="1"/>
  <c r="J51" i="1"/>
  <c r="J50" i="1"/>
  <c r="I49" i="1"/>
  <c r="G133" i="1" s="1"/>
  <c r="J48" i="1"/>
  <c r="J47" i="1"/>
  <c r="J46" i="1"/>
  <c r="J45" i="1"/>
  <c r="J43" i="1"/>
  <c r="J44" i="1"/>
  <c r="J42" i="1"/>
  <c r="L129" i="1" l="1"/>
  <c r="J49" i="1"/>
  <c r="H133" i="1"/>
  <c r="H136" i="1"/>
  <c r="H137" i="1"/>
  <c r="H128" i="1"/>
  <c r="J27" i="1"/>
  <c r="J94" i="1"/>
  <c r="J115" i="1" l="1"/>
  <c r="I116" i="1"/>
  <c r="E117" i="1"/>
  <c r="D127" i="1" s="1"/>
  <c r="J116" i="1" l="1"/>
  <c r="I119" i="1" l="1"/>
  <c r="I121" i="1"/>
  <c r="J121" i="1" s="1"/>
  <c r="J113" i="1"/>
  <c r="J109" i="1"/>
  <c r="G127" i="1" l="1"/>
  <c r="H127" i="1" s="1"/>
  <c r="H142" i="1" s="1"/>
  <c r="J119" i="1"/>
  <c r="J78" i="1" l="1"/>
  <c r="J29" i="1" l="1"/>
  <c r="J25" i="1" l="1"/>
  <c r="J26" i="1"/>
  <c r="J30" i="1" l="1"/>
  <c r="J85" i="1" l="1"/>
  <c r="J84" i="1"/>
  <c r="J107" i="1" l="1"/>
  <c r="J142" i="1" s="1"/>
</calcChain>
</file>

<file path=xl/sharedStrings.xml><?xml version="1.0" encoding="utf-8"?>
<sst xmlns="http://schemas.openxmlformats.org/spreadsheetml/2006/main" count="506" uniqueCount="246">
  <si>
    <t>INDICADOR</t>
  </si>
  <si>
    <t>META</t>
  </si>
  <si>
    <t>ÁREA RESPONSABLE</t>
  </si>
  <si>
    <t>COLCIENCIAS</t>
  </si>
  <si>
    <t>OTRAS FUENTES</t>
  </si>
  <si>
    <t>TOTAL</t>
  </si>
  <si>
    <t>TIPO DE CONVOCATORIA</t>
  </si>
  <si>
    <t>FECHA CIERRE</t>
  </si>
  <si>
    <r>
      <t xml:space="preserve">VERSIÓN: </t>
    </r>
    <r>
      <rPr>
        <sz val="12"/>
        <color theme="1"/>
        <rFont val="Arial"/>
        <family val="2"/>
      </rPr>
      <t>00</t>
    </r>
  </si>
  <si>
    <r>
      <t xml:space="preserve">CÓDIGO: </t>
    </r>
    <r>
      <rPr>
        <sz val="12"/>
        <color theme="1"/>
        <rFont val="Arial"/>
        <family val="2"/>
      </rPr>
      <t>G101PR01F22</t>
    </r>
  </si>
  <si>
    <t xml:space="preserve">NOMBRE </t>
  </si>
  <si>
    <t>DESCRIPCIÓN</t>
  </si>
  <si>
    <t>NOMBRE</t>
  </si>
  <si>
    <t>FECHA DE APERTURA</t>
  </si>
  <si>
    <t>NÚMERO</t>
  </si>
  <si>
    <r>
      <t xml:space="preserve">FECHA: </t>
    </r>
    <r>
      <rPr>
        <sz val="12"/>
        <color theme="1"/>
        <rFont val="Arial"/>
        <family val="2"/>
      </rPr>
      <t>2016-12-23</t>
    </r>
  </si>
  <si>
    <t>De acuerdo con el Plan Estratégico Institucional 2015-2018 y el Plan de Acción Institucional 2018 se identificaron las convocatorias que soportarán en una parte el cumplimiento de las metas estratégicas, es por ello que este plan anual identifica las convocatorias públicas basadas en criterios de mérito y calidad que llevará a cabo la Entidad de acuerdo con los recursos disponibles y los programas que se han definido para la vigencia, conducentes al fomento de la investigación, la promoción del desarrollo tecnológico y la innovación, la generación de una cultura que valore y gestione el conocimiento y la generación de vínculos entre los actores del Sistema Nacional de Ciencia, Tecnología e Innovación - SNCTeI- y actores internacionales estratégicos.</t>
  </si>
  <si>
    <t>PLAN ANUAL DE CONVOCATORIAS 2018</t>
  </si>
  <si>
    <t>Oportunidades de Formación</t>
  </si>
  <si>
    <t>Contribuyendo en la formación de capital humano del más alto nivel para el fortalecimiento de las capacidades investigativas y de innovación del SNCTI</t>
  </si>
  <si>
    <t>Investigación</t>
  </si>
  <si>
    <t>Mejorando la calidad y el impacto de la investigación y la transferencia de conocimiento y tecnología</t>
  </si>
  <si>
    <t>Innovación</t>
  </si>
  <si>
    <t>Promoviendo el desarrollo tecnológico y la innovación como motor de crecimiento empresarial y del emprendimiento</t>
  </si>
  <si>
    <t>Mentalidad y cultura</t>
  </si>
  <si>
    <t>Generando una cultura que valore y gestione el conocimiento y la innovación</t>
  </si>
  <si>
    <t>Internacionalización</t>
  </si>
  <si>
    <t>Generando vínculos entre los actores del SNCTI y actores internacionales estratégicos</t>
  </si>
  <si>
    <t>Colombia Bio</t>
  </si>
  <si>
    <t xml:space="preserve">Empresas apoyadas procesos de innovación </t>
  </si>
  <si>
    <t>Dirección de Desarrollo Tecnológico e Innovación</t>
  </si>
  <si>
    <t>Estímulo a la inversión privada en Actividades de Ciencia, Tecnología e Innovación (ACTeI) mediante el registro y calificación de los proyectos de investigación, desarrollo tecnológico e Innovación, y asignar los respectivos cupos de deducibilidad y descuento tributario, para que los contribuyentes del impuesto de renta que hagan dichas inversiones, puedan acceder a los beneficios tributarios estipulados en el artículo 158-1 y 256 del E.T.</t>
  </si>
  <si>
    <t>Porcentaje de asignación del cupo de inversión para deducción tributaria</t>
  </si>
  <si>
    <t>Ventanilla Abierta</t>
  </si>
  <si>
    <t>N.A.</t>
  </si>
  <si>
    <t>Convocatoria para el registro de propuestas que accederán a los beneficios tributarios de Ingresos No Constitutivos de Renta y Exención del IVA (ventanilla abierta)</t>
  </si>
  <si>
    <t>Registro de proyectos que solicitarán los beneficios tributarios de Ingresos no Constitutivos de Renta y/o Ganacia Ocasional y Exención del IVA estipulados en los artículos 57-2 y 428 -1 del Estatuto Tributario respectivamente.</t>
  </si>
  <si>
    <t>Convocatoria para la formación de ciudadanos en ciencia de datos</t>
  </si>
  <si>
    <t>Personas sensibilizadas a través de estrategias enfocadas en el uso, apropiación y utilidad de la CTeI</t>
  </si>
  <si>
    <t>Registros de solicitudes de patente por residentes en oficina nacional y PCT</t>
  </si>
  <si>
    <t>Dirección de Fomento a la Investigación</t>
  </si>
  <si>
    <t>Esta convocatoria no entrega recursos</t>
  </si>
  <si>
    <t>Proyectos de investigación apoyados</t>
  </si>
  <si>
    <t>Segunda Convocatoria Ecosistema Científico para la financiación de programas de I+D+i que contribuyan al mejoramiento de la calidad de las Instituciones de Educación Superior colombianas - 2017</t>
  </si>
  <si>
    <t>15 de febrero de 2018</t>
  </si>
  <si>
    <t>Convocatoria para la selección de beneficiarios de la Estrategia Nacional de Fomento a la Protección de Invenciones</t>
  </si>
  <si>
    <t>Dirección de Mentalidad y Cultura para la CTeI</t>
  </si>
  <si>
    <t>II Fase convocatoria para conformar las ternas del Consejo Nacional de Bioética</t>
  </si>
  <si>
    <t>02 de marzo de 2018</t>
  </si>
  <si>
    <t>Colombia BIO</t>
  </si>
  <si>
    <t>Convocatoria para proyectos de I+D para el desarrollo tecnológico de base biológica que contribuyan a los retos del departamento de Boyacá</t>
  </si>
  <si>
    <t>Convocatoria de innovación entre universidades y empresas para la promoción y validación productos derivados del aprovechamiento sostenible de la biodiversidad en el departamento de Boyacá</t>
  </si>
  <si>
    <t xml:space="preserve">23 de febrero de 2018 </t>
  </si>
  <si>
    <t>Equipo Colombia BIO</t>
  </si>
  <si>
    <t>Convocatoria para proyectos de I+D para el desarrollo tecnológico de base biológica que contribuyan a los retos del departamento de Cundinamarca</t>
  </si>
  <si>
    <t>Convocatoria de innovación entre universidades y empresas para la promoción y validación productos derivados del aprovechamiento sostenible de la biodiversidad en el departamento de Cundinamarca</t>
  </si>
  <si>
    <t>Convocatoria regional para fortalecer capacidades de CTeI de los actores departamentales por medio de la financiación de proyectos de investigación y desarrollo experimental que respondan a los retos en materia de Medio ambiente, Biodiversidad y Recursos Ecositémicos del Departamento de Cundinamarca. Buscará incentivar la generación de alianzas locales, nacionales e internacionales que faciliten la finalidad de la convocatoria</t>
  </si>
  <si>
    <t>Equipo de Colombia BIO</t>
  </si>
  <si>
    <t>Becas para la formación de doctorado</t>
  </si>
  <si>
    <t>Becas para la formación de maestría</t>
  </si>
  <si>
    <t>Niños y jóvenes apoyados en procesos de vocación científica y tecnológica</t>
  </si>
  <si>
    <t>Proyectos de investigación de CTeI fortalecidos mediante el apoyo a la movilidad académica</t>
  </si>
  <si>
    <t>febrero de 2018</t>
  </si>
  <si>
    <t>Equipo de Internacionalización</t>
  </si>
  <si>
    <t>Vincular becarios Colciencias a través de la realización de una estancia  postdoctoral a una entidad del SNCTeI.</t>
  </si>
  <si>
    <t>Formar investigadores colombianos a través de programas de doctorado de alto nivel académico en Universidades de Estados Unidos.</t>
  </si>
  <si>
    <t>marzo de 2018</t>
  </si>
  <si>
    <t>Fomentar la investigación orientada a un propósito en torno a ejes temáticos priorizados.</t>
  </si>
  <si>
    <t>Fortalecer e impulsar las capacidades científicas en la cual se sustenten la I+D y los procesos de transformación tecnológica en los focos Ambiente y Agropecuario – Agroindustrial para el departamento de Nariño.</t>
  </si>
  <si>
    <t>Fomentar el fortalecimiento de las capacidades en investigación aplicada, desarrollo tecnológico, innovación y transferencia de tecnología, a través de la financiación de proyectos de I+D+i, para el Cierre de Brechas Tecnológicas.</t>
  </si>
  <si>
    <t>abril de 2018</t>
  </si>
  <si>
    <t>Estímulos para la creación de contenidos audiovisuales en CTeI</t>
  </si>
  <si>
    <t>Ternas seleccionadas</t>
  </si>
  <si>
    <t>Financiación de proyectos de  investigación  con desarrollos tecnológicos funcionales, que atiendan problemáticas de la formación virtual en el departamento de Antioquia.</t>
  </si>
  <si>
    <t>Estancias posdoctorales apoyadas</t>
  </si>
  <si>
    <t>mayo de 2018</t>
  </si>
  <si>
    <t xml:space="preserve">Fortalecimiento de experiencias ciudadanas y/o comunitarias a partir de la apropiación social de la CTeI, desde la identificación y el reconocimiento de prácticas en donde la incorporación y aplicación del conocimiento científico y tecnológico han mejorado, optimizado o trasformado un proceso en beneficio de la sociedad. </t>
  </si>
  <si>
    <t>enero de 2018</t>
  </si>
  <si>
    <t>Convocatoria para el registro de proyectos que aspiran a obtener beneficios tributarios por inversión en CTeI (ventanilla abierta) convocatoria 786.</t>
  </si>
  <si>
    <t xml:space="preserve">Estímulos Arte y Ciencia </t>
  </si>
  <si>
    <t>1er corte - 30 de enero de 2018
2do corte - 02 de marzo de 2018</t>
  </si>
  <si>
    <t xml:space="preserve">1er corte - 31 enero 2018
2do corte - 14 marzo 2018
3er corte - 30 abril 2018 </t>
  </si>
  <si>
    <t>Convocatoria para la formación de capital humano de alto nivel para el departamento de Caquetá.</t>
  </si>
  <si>
    <t>Convocatoria para la formación de capital humano de alto nivel para el departamento de Guaviare.</t>
  </si>
  <si>
    <t>Convocatoria para la formación de capital humano de alto nivel para el departamento de Norte de Santander.</t>
  </si>
  <si>
    <t>Convocatoria para la formación de capital humano de alto nivel para el departamento de Putumayo.</t>
  </si>
  <si>
    <t>Convocatoria para la formación de capital humano de alto nivel para el departamento de Tolima.</t>
  </si>
  <si>
    <t>3er corte - 13 abril 2018</t>
  </si>
  <si>
    <t>CONVOCATORIAS DE OTRAS VIGENCIAS CON FECHAS DE CIERRE EN 2018</t>
  </si>
  <si>
    <t>Convocatoria Programa Nacional de Ciencias de la Salud para financiar proyectos de Investigación.</t>
  </si>
  <si>
    <t>Formación</t>
  </si>
  <si>
    <t>Jóvenes Investigadores</t>
  </si>
  <si>
    <t>Identificar tecnologías con potencial de protección mediante patente en personas naturales y/o jurídicas, para cofinanciar el alistamiento de la solicitud de patente y su posterior presentación vía nacional y/o  vía PCT.</t>
  </si>
  <si>
    <t>Indicador</t>
  </si>
  <si>
    <t>Meta</t>
  </si>
  <si>
    <t>Colciencias</t>
  </si>
  <si>
    <t>Otras fuentes</t>
  </si>
  <si>
    <t>Total</t>
  </si>
  <si>
    <t>Becas para la formación de postdoctorado que se espera apoyar</t>
  </si>
  <si>
    <t>Ternas seleccionadas para CNB</t>
  </si>
  <si>
    <t>Empresas apoyadas en procesos de innovación por Colciencias</t>
  </si>
  <si>
    <t>Total de recursos</t>
  </si>
  <si>
    <t>* Los recursos financieros disponibles pueden contemplar gastos relacionados con la evaluación, seguimiento, administración y estrategias de difusión de las convocatorias</t>
  </si>
  <si>
    <t>CTeI: Ciencia, Tecnología e Innovación</t>
  </si>
  <si>
    <t>SNCTeI: Sistema Nacional de Ciencia, Tecnología e Innovación</t>
  </si>
  <si>
    <t xml:space="preserve">(1) Las metas pueden variar dependiendo del desarrollo y ejecución de las convocatorias </t>
  </si>
  <si>
    <t>(3) Operada por Colfuturo</t>
  </si>
  <si>
    <t>(4) Operada por Fulbright</t>
  </si>
  <si>
    <t>(1) Las metas pueden variar dependiendo del desarrollo y ejecución de las convocatorias 
(2) Recursos financieros susceptibles de modificación</t>
  </si>
  <si>
    <t>** Los contenidos del plan son susceptibles de modificación por parte de Colciencias</t>
  </si>
  <si>
    <t>Porcentaje de asignación del cupo de inversión para deducción tributaria - 2018</t>
  </si>
  <si>
    <t>Proyectos de investigación fortalecidos movilidad académica</t>
  </si>
  <si>
    <t>Porcentaje de solicitudes de reconocimiento tramitadas</t>
  </si>
  <si>
    <t>Estas convocatorias no entregan recursos</t>
  </si>
  <si>
    <t>Personas sensibilizadas a través de estrategias enfocadas en el uso, apropiación y utilidad de la CTeI.</t>
  </si>
  <si>
    <t>Total de recursos financieros*</t>
  </si>
  <si>
    <t>Metas consolidadas del plan anual de convocatorias 2018**</t>
  </si>
  <si>
    <t>PRESENTACIÓN DEL PLAN ANUAL DE CONVOCATORIAS 2018</t>
  </si>
  <si>
    <t>Experiencias fortalecidas a través de procesos de apropiación social de CTeI.</t>
  </si>
  <si>
    <t>Proyectos museológicos para la apropiación social</t>
  </si>
  <si>
    <t xml:space="preserve">Convocatoria conjunta con el  Ministerio de Cultura que genera incentivos con estímulos para la creación de contenidos audiovisuales en CTeI y para creaciones artísticas para la comunicación y la apropiación social de la Ciencia. </t>
  </si>
  <si>
    <t>Servicio permanente para el reconocimiento de actores del SNCTI.</t>
  </si>
  <si>
    <t xml:space="preserve">Operadores seleccionados </t>
  </si>
  <si>
    <t>SERVICIOS PERMANENTES DEL SNCTeI</t>
  </si>
  <si>
    <t>Promover la especialización y excelencia de los Centros de Investigación colombianos en la generación de nuevo conocimiento.
Promover la especialización y excelencia de Centros de Ciencia (museos de ciencia y tecnologia, zoológicos, planetarios, jardines botánicos, centros interactivos, entre otros).
Reconocimiento de Centros de Desarrollo Tecnológico, Centros de Innovación y Unidades I+D+i de Empresas.</t>
  </si>
  <si>
    <t>SERVICIOS DEL SNCTeI</t>
  </si>
  <si>
    <t>Listado final publicado del resultado del proceso de Homologación de Revistas</t>
  </si>
  <si>
    <t>Servicio de homologación de revistas especializadas en CTeI - Publindex</t>
  </si>
  <si>
    <t>Actualización para incluir las revistas extranjeras homologadas - Publindex</t>
  </si>
  <si>
    <t xml:space="preserve">Convocatoria para impulsar la creación de Sistemas de Innovación en empresas, ejecutada a través de las Camaras de Comercio como aliados operadores.
'El programa Sistemas de Innovación busca apoyar a las empresas en el desarrollo de los componentes clave que impulsan la creación y/o consolidación de sistemas básicos de innovación que permiten generar innovaciones de manera permanente y sistemática.  
Las empresas firmantes de los Pactos por la innovación en los departamentos de Eje Cafetero, el Área Metropolitana de Bucaramanga, Atlántico, Valle del Cauca, Norte de Santander, podrán acceder a este beneficio a través de procesos de selección que se realizarán a través de las Cámaras de Comercio en cada región. Las convocatorias serán publicadas por cada cámara de comercio. </t>
  </si>
  <si>
    <t>Convocatorias que ya están abiertas: 
Eje cafetero: http://www.ccmpc.org.co/noticias/738/Se-amplia-plazo-para-postularse-a-los-sistemas-de-innovacion-empresarial
Cúcuta: http://www.cccucuta.org.co/convocatorias-27-m/ver-convocatorias-y-ofertas-de-empleo.htm
Bucaramanga: https://www.camaradirecta.com/fortalecer-mi-empresa/innovacion/programa-sistemas-de-innovacion-2018/
Cali : Febrero 2018
Atlántico: Febrero 2018</t>
  </si>
  <si>
    <t xml:space="preserve">Selección y contratación de entidades de manera individual o mediante la modalidad de consorcios o uniones temporales, para prestar servicios de asesoría con el objetivo de impulsar la creación de Sistemas de Innovación  en empresas ubicadas en los departamentos de Atlantico y Valle del Cauca. </t>
  </si>
  <si>
    <t xml:space="preserve">Entidades seleccionadas </t>
  </si>
  <si>
    <t>Creación de los sistemas de innovación y financiación de prototipos para empresas en el marco de la operación del proyecto oferta institucional de Colciencias aprobado por el Sistema General de Regalías para el departamento de Cundinamarca</t>
  </si>
  <si>
    <t>Selección y contratación de entidades de manera individual o mediante la modalidad de consorcios o uniones temporales, para prestar servicios de asesoría con el objetivo de impulsar la creación de Sistemas de Innovación en treinta (30) empresas del Departamento de Cundinamarca</t>
  </si>
  <si>
    <t>Creación de los sistemas de innovación y financiación de prototipos para empresas en el marco de la operación del proyecto oferta institucional de Colciencias aprobado por el Sistema General de Regalías para el departamento de Boyacá</t>
  </si>
  <si>
    <t>Selección y contratación de entidades de manera individual o mediante la modalidad de consorcios o uniones temporales, para prestar servicios de asesoría con el objetivo de impulsar la creación de Sistemas de Innovación en once (11) empresas del Departamento de Boyacá</t>
  </si>
  <si>
    <t xml:space="preserve">Creación de los sistemas de innovación y financiación de prototipos para empresas en el marco de la operación del proyecto oferta institucional de Colciencias aprobado por el Sistema General de Regalías para el departamento de Nariño. </t>
  </si>
  <si>
    <t>Selección y contratación de entidades de manera individual o mediante la modalidad de consorcios o uniones temporales, para prestar servicios de asesoría con el objetivo de impulsar la creación de Sistemas de Innovación en cuarenta y cinco (45) empresas del Departamento de Nariño.</t>
  </si>
  <si>
    <t xml:space="preserve">Apoyo para empresas beneficiarias del programa de Alianzas para la innovación para el desarrollo de proyectos/prototipos ejecutada a través de las alianzas regionales con Cámaras de Comercio con la coordinación a través de Confecámaras.
Las regiones son:  
Tolima Huila y Cundinamarca: Facatativa, Honda, Ibague, Neiva y Sur y Oriente del Tolima.
Santanderes y Boyacá: Barrancabermeja, Bucaramanga, Cúcuta, Duitama, Pamplona, Sogamoso, Tunja.
Pacífico: Buga, Cali, Cartago, Cauca, Choco, Palmira, Tuluá, Tumaco.
Eje Cafetero: Armenia para el Quindio, Chinchiná, Dosquebradas, La Dorada, Puerto Boyacá, Puerto Salgar y Oriente de Caldas, Manizales por Caldas, Pereira, Santa Rosa de Cabal.
Bogotá: Bogotá D.C., 
Andino Amazonica; Amazonas, Florencia para el Caqueta, Ipiales, Pasto, Putumayo.
Llanos: Arauca, Casanare, Piedemonte Araucano, Yopal, Villavicencio.
Caribe: Barranquilla, Cartagena, La Guajira, Magangue, Monteria, San Andrés y providencia, y Santa Catalina, Santa Marta para el Magdalena, Sincelejo, Valledupar.
 Para conocer mayor información los empresarios pueden visitar la página web www.alianzasparalainnovación.co.                   </t>
  </si>
  <si>
    <t>Selección de la entidad que realizará el apoyo a empresas beneficiarias del programa de Alianzas para la innovación para el desarrollo de proyectos/prototipos ejecutada a través de Confecámaras.</t>
  </si>
  <si>
    <t xml:space="preserve"> Formación de empresas en procesos de innovación a través de sesiones de mentalidad innovadora en alianza con la Cámara de Comercio de Bogotá </t>
  </si>
  <si>
    <t>Desarrollo de sesiones de mentalidad innovadora para que empresarios adquieran capacidades para aplicar herramientas de innovación identificando necesidades de los clientes en alianza con la Camara de Comercio de Bogotá.</t>
  </si>
  <si>
    <t>julio de 2018</t>
  </si>
  <si>
    <t>Convocatoria dirigida a emprendedores que han sido apoyados a través de Apps.co para financiar el desarrollo de soluciones TIC como respuesta a las problemáticas que presentan los diferentes sectores productivos y de gobierno del país, identificadas en la fase de Oferta y Demanda. Dicha convocatoria será publicada en la página de Apps.co</t>
  </si>
  <si>
    <t>Personas formadas en competencias TIC</t>
  </si>
  <si>
    <t>Otorgar becas pasantía para fortalecer la vocación científica en jóvenes con excelencia académica, estableciendo vínculos entre profesionales jóvenes con grupos y centros de investigación y desarrollo tecnológico, involucrándolos en sus actividades, promoviendo la apropiación de métodos y conocimientos del que hacer científico y tecnológico.</t>
  </si>
  <si>
    <t>Otorgar becas pasantía para fortalecer la vocación científica en jóvenes estudiantes en modalidades técnica y tecnológica, estableciendo vínculos entre profesionales jóvenes con la empresa privada, involucrándolos en sus actividades, promoviendo la apropiación de métodos y conocimientos del que hacer científico y tecnológico.</t>
  </si>
  <si>
    <t>Otorgar becas pasantía para fortalecer la vocación científica en jóvenes con excelencia académica, en medicina estableciendo vínculos entre profesionales jóvenes con grupos y centros de investigación y desarrollo tecnológico, involucrándolos en sus actividades, promoviendo la apropiación de métodos y conocimientos del que hacer científico y tecnológico.</t>
  </si>
  <si>
    <t>Estrategias para el fortalecimiento para la producción de proyectos museológicos para la Apropiación Social de Ciencia, Tecnología e Innovación en Centros de Ciencia en Colombia.</t>
  </si>
  <si>
    <t>Convocatoria para seleccionar empresas TIC beneficiarias para recibir acompañamiento a fin de promover su escalamiento, articulación y expansión a nuevos mercados en el mismo segmento o bien en otros segmentos de clientes conexos. Dicha convocatoria será publicada en la página de Apps.co</t>
  </si>
  <si>
    <t xml:space="preserve">Convocatoria para seleccionar personas a fin de generar capacidades en el ecosistema digital de Bogotá, mediante formación especializada en tecnologías de información; generando así soluciones orientadas a la resolución de problemas y oportunidades reales en dichas comunidades. Esta convocatoria será ejecutada por Fedesoft.
</t>
  </si>
  <si>
    <t>(2) Recursos financieros susceptibles de modificación e incluye recursos de PGN y otras fuentes</t>
  </si>
  <si>
    <t xml:space="preserve">(1) Las metas pueden variar dependiendo del desarrollo y ejecución de las convocatorias 
(2) Recursos financieros susceptibles de modificación e incluye recursos de PGN y de otras fuentes. </t>
  </si>
  <si>
    <t xml:space="preserve"> Apoyo a empresas beneficiarias del programa de Alianzas para la innovación para el desarrollo de proyectos/prototipos ejecutado a través de las alianzas regionales con Cámaras de Comercio con la coordinación a través de Confecámaras - Selección de empresas beneficiarias</t>
  </si>
  <si>
    <t>Apoyo a empresas beneficiarias del programa de Alianzas para la innovación para el desarrollo de proyectos/prototipos ejecutado a través de Confecámaras - Selección de entidad operadora.</t>
  </si>
  <si>
    <t>Cierre de Brechas Tecnológicas.</t>
  </si>
  <si>
    <t xml:space="preserve">Seleccionar empresas TI para acompañar en la fase de Expansión </t>
  </si>
  <si>
    <t>Jóvenes Innovadores alianza SENA</t>
  </si>
  <si>
    <t>Jóvenes Investigadores e Innovadores en Medicina</t>
  </si>
  <si>
    <t>CONSTRUCCIÓN DE PAZ</t>
  </si>
  <si>
    <t>Direcciones Técnicas</t>
  </si>
  <si>
    <t>Apropiación de soluciones tecnológicas en energías renovables, agua potable y saneamiento básico y desarrollo productivo solidario y cooperativo en comunidades afectadas por el conflicto armado y en proceso de reincorporación (departamentos de Caquetá y Meta).</t>
  </si>
  <si>
    <t>Soluciones Apropiadas en 3 comunidades.</t>
  </si>
  <si>
    <t>META (1)</t>
  </si>
  <si>
    <t>TOTAL RECURSOS FINANCIEROS(2)</t>
  </si>
  <si>
    <t>Formar profesionales colombianos a nivel de maestrías, doctorados y especializaciones. Programa cofinanciado por Colciencias.</t>
  </si>
  <si>
    <t>COLCIENCIAS(3)</t>
  </si>
  <si>
    <r>
      <t xml:space="preserve">TI: </t>
    </r>
    <r>
      <rPr>
        <sz val="12"/>
        <color rgb="FF000000"/>
        <rFont val="Arial"/>
        <family val="2"/>
      </rPr>
      <t>Tecnologías de la Información</t>
    </r>
  </si>
  <si>
    <r>
      <t xml:space="preserve">TIC: </t>
    </r>
    <r>
      <rPr>
        <sz val="12"/>
        <color rgb="FF000000"/>
        <rFont val="Arial"/>
        <family val="2"/>
      </rPr>
      <t>Tecnologías de la Información y las Comunicaciones</t>
    </r>
  </si>
  <si>
    <r>
      <t xml:space="preserve">Entidades del SNCTI: </t>
    </r>
    <r>
      <rPr>
        <sz val="12"/>
        <color rgb="FF000000"/>
        <rFont val="Arial"/>
        <family val="2"/>
      </rPr>
      <t>Organizaciones públicas, privadas o mixtas que realicen o promuevan el desarrollo de actividades científicas, tecnológicas y de innovación</t>
    </r>
  </si>
  <si>
    <r>
      <t xml:space="preserve">I+D+i: </t>
    </r>
    <r>
      <rPr>
        <sz val="12"/>
        <color rgb="FF000000"/>
        <rFont val="Arial"/>
        <family val="2"/>
      </rPr>
      <t>Investigación, desarrollo e innovación</t>
    </r>
  </si>
  <si>
    <r>
      <t xml:space="preserve">CNBT: </t>
    </r>
    <r>
      <rPr>
        <sz val="12"/>
        <color rgb="FF000000"/>
        <rFont val="Arial"/>
        <family val="2"/>
      </rPr>
      <t>Consejo Nacional de Beneficios Tributarios</t>
    </r>
  </si>
  <si>
    <t>Formación para estudios de  maestría y doctorado en el exterior COLFUTURO (3)</t>
  </si>
  <si>
    <t>Conformación de un banco de candidatos elegibles para estudios en el exterior Colciencias - Fulbright 2018 (4)</t>
  </si>
  <si>
    <t>Programa de estancias postdoctorales para beneficiarios de formación Colciencias en entidades del SNCTeI</t>
  </si>
  <si>
    <t xml:space="preserve">
Implementación de la estrategia de Sistemas de Innovación Empresarial a través de las Camaras de Comercio - Selección de empresas beneficiarias</t>
  </si>
  <si>
    <t>Implementación de la estrategia de Sistemas de Innovación Empresarial a través de las Camaras de Comercio - Selección de entidades operadoras.</t>
  </si>
  <si>
    <t>Selección de empresas beneficiarias - Sistemas de Innovación Empresarial - Cundinamarca</t>
  </si>
  <si>
    <t>Selección de empresas beneficiarias - Sistemas de Innovación Empresarial - Boyacá</t>
  </si>
  <si>
    <t>Selección de empresas beneficiarias - Sistemas de Innovación Empresarial - Nariño</t>
  </si>
  <si>
    <t>Selección de emprendedores de Apps.co que desarrollen soluciones tecnológicas en la fase de Oferta y Demanda.</t>
  </si>
  <si>
    <t>Formación especializada y certificación en competencias para desarrollo de tecnologías de información en la ciudad de Bogotá D.C.</t>
  </si>
  <si>
    <t>Jóvenes Investigadores e Innovadores</t>
  </si>
  <si>
    <t>(1) Las metas pueden variar dependiendo del desarrollo y ejecución de las convocatorias 
(2) Recursos financieros susceptibles de modificación e incluye recursos de PGN y otras fuentes</t>
  </si>
  <si>
    <t>Programa de Ciencia Tecnología para la paz en comunidades sostenibles en conjunto con el PNUD.</t>
  </si>
  <si>
    <t>$640.000.000.000 Cupo disponible definido en el acuerdo No. 18 de 2017. no se entregan recursos la asignación se hace por resolución.</t>
  </si>
  <si>
    <t>Servicio permanente</t>
  </si>
  <si>
    <t xml:space="preserve">Fortalecimiento en la producción de proyectos museológicos para la Apropiación Social de CTeI desarrollados por Centros de Ciencia </t>
  </si>
  <si>
    <t xml:space="preserve"> Convocatoria regional para fortalecer capacidades de CTeI de los actores departamentales por medio de la financiación de proyectos de validaciones precomerciales y pruebas de conceptoque potencien el desarrollo de productos bioderivados en los ejes estratégicos del Departamento de Cundinamarca. Buscará incentivar la generación de alianzas locales, nacionales e internacionales que faciliten la finalidad de la convocatoria. Se encuentra enmarcada en un proyecto de inversión financiado con recursos del FCTeI del SGR para el Departamento de Cundinamarca.</t>
  </si>
  <si>
    <t>(1) Las metas pueden variar dependiendo del desarrollo y ejecución de las convocatorias 
(2) Recursos financieros susceptibles de modificación, incluye la fase de diagnóstico y la fase de seguimiento. 
(3) Recursos en convenio con PNUD podrían cambiar en el momento de traslado por efectos de la tasa de cambio.</t>
  </si>
  <si>
    <t>Becas-crédito para la formación de maestría y doctorado</t>
  </si>
  <si>
    <t>*</t>
  </si>
  <si>
    <r>
      <rPr>
        <sz val="12"/>
        <color rgb="FFC00000"/>
        <rFont val="Arial"/>
        <family val="2"/>
      </rPr>
      <t>*</t>
    </r>
    <r>
      <rPr>
        <sz val="12"/>
        <color theme="1"/>
        <rFont val="Arial"/>
        <family val="2"/>
      </rPr>
      <t xml:space="preserve"> Parte de la destinación de este recursos se asignará para financiar proyectos elegibles del banco definitivo de la convocatoria 777 de 2017 de salud. </t>
    </r>
  </si>
  <si>
    <t>Propiciando condiciones para conocer, valorar, conservar y aprovechar sosteniblemente la biodiversidad del país, contribuyendo a un desarrollo sostenible y socialmente inclusivo</t>
  </si>
  <si>
    <t>Soluciones apropiadas en comunidades de zonas de posconflicto</t>
  </si>
  <si>
    <t>Convocatoria Regional para proyectos de I+D con el fin de fortalecer y aplicar conocimiento en la formación virtual en el Departamento De Antioquia, Occidente</t>
  </si>
  <si>
    <t>Convocatoria para fortalecimiento de las capacidades de investigación del departamento de Nariño a través de la financiación de proyectos en CTeI. Nariño</t>
  </si>
  <si>
    <t>Formación de capital humano de alto nivel para las regiones-Guajira</t>
  </si>
  <si>
    <t>Formación de capital humano de alto nivel para las regiones- Atlántico</t>
  </si>
  <si>
    <t>Becas para la formación de doctorado y maestría en el departamento del Atlántico</t>
  </si>
  <si>
    <t>Movilidad académica Europa</t>
  </si>
  <si>
    <t>Apoyo a mecanismos para el fortalecimiento de proyectos de investigación entre Colombia con Europa.</t>
  </si>
  <si>
    <t>Convocatoria para proyectos de Ciencia, Tecnología e Innovación y su contribución a los retos de país- 2018</t>
  </si>
  <si>
    <t>Convocatoria para Proyectos de Ciencia, Tecnología e Innovación en Salud 2018</t>
  </si>
  <si>
    <t>Proyectos de innovación apoyados</t>
  </si>
  <si>
    <t>Proyectos que se espera apoyar</t>
  </si>
  <si>
    <t>Convocatoria regional para el fortalecimiento de capacidades I+D+i y su contribución al cierre de brechas tecnológicas en el departamento de Antioquia, Occidente</t>
  </si>
  <si>
    <t>Selección de entidades asesoras - Sistemas de Innovación Empresarial - Cundinamarca</t>
  </si>
  <si>
    <t>Selección de entidades asesoras - Sistemas de Innovación Empresarial - Boyacá</t>
  </si>
  <si>
    <t>Selección de entidades asesoras - Sistemas de Innovación Empresarial - Nariño</t>
  </si>
  <si>
    <t>Becas para la formación de maestría en el departamento de la Guajira</t>
  </si>
  <si>
    <t>Formación de capital humano de alto nivel para las regiones-Cauca</t>
  </si>
  <si>
    <t>Becas para la formación de maestría en el departamento del Cauca</t>
  </si>
  <si>
    <t>Becas para la formación de maestría para docentes de Establecimientos Educativos Oficiales de La Guajira</t>
  </si>
  <si>
    <t>Formación de capital humano de alto nivel para las regiones-Cesar</t>
  </si>
  <si>
    <t>Becas para la formación de maestría en el departamento del Cesar</t>
  </si>
  <si>
    <t>Becas para la formación de maestría docentes  de Establecimientos Educativos Oficiales del Cauca</t>
  </si>
  <si>
    <t>junio de 2018</t>
  </si>
  <si>
    <t xml:space="preserve">Apoyar proyectos de Desarrollo Tecnológico e Innovación para ser ejecutados por empresas domiciliadas en Colombia, que den como resultado un prototipo funcional con validación pre-comercial en las áreas priorizadas, que contribuyan a mejorar su productividad, a sofisticar su oferta productiva, y a fortalecer las alianzas y/o vínculos con los diferentes actores del SNCTI mediante el cierre de brechas tecnológicas".
</t>
  </si>
  <si>
    <t xml:space="preserve">Apoyar proyectos de desarrollo tecnológico e innovación a través de la oferta de una línea especial de crédito y un incentivo a la innovación en modalidad de recuperación contingente, para ser ejecutados por empresas domiciliadas en Colombia y que den como resultado, un prototipo funcional que contribuya a mejorar su productividad, a diversificar  y sofisticar su oferta productiva, que tenga  potencial de ingresar a nuevos mercados y, a fortalecer las alianzas y/o vínculos con los actores del SNCTI del país reconocidos por COLCIENCIAS, para aprovechar las oportunidades que permiten a las empresas ser más innovadoras".
</t>
  </si>
  <si>
    <t>Becas para la formación de maestría y doctorado que se espera financiar por Colciencias y otras entidades.</t>
  </si>
  <si>
    <t>abril  de 2018</t>
  </si>
  <si>
    <t>octubre de 2018</t>
  </si>
  <si>
    <t>Segunda Convocatoria regional para el fortalecimiento de capacidades I+D+i y su contribución al cierre de brechas tecnológicas en el departamento de Antioquia, Occidente</t>
  </si>
  <si>
    <t>Segunda Convocatoria Regional para proyectos de I+D con el fin de fortalecer y aplicar conocimiento en la formación virtual en el Departamento De Antioquia, Occidente</t>
  </si>
  <si>
    <t>agosto de 2018</t>
  </si>
  <si>
    <t xml:space="preserve">Innovar tiene su crédito - línea de financiación de I+D+i </t>
  </si>
  <si>
    <t>Convocatoria para apoyar la internacionalización de patentes colombianas vía PCT</t>
  </si>
  <si>
    <t xml:space="preserve"> Convocatoria regional para fortalecer capacidades de CTeI de los actores departamentales por medio de la financiación de proyectos de validaciones precomerciales y pruebas de conceptoque potencien el desarrollo de productos bioderivados en los ejes estratégicos del Departamento de Cundinamarca. Buscará incentivar la generación de alianzas locales, nacionales e internacionales que faciliten la finalidad de la convocatoria. Se encuentra enmarcada en un proyecto de inversión financiado con recursos del FCTeI del SGR para el Departamento de Boyacá</t>
  </si>
  <si>
    <t>noviembre de 2018</t>
  </si>
  <si>
    <t>Segunda convocatoria para proyectos de I+D para el desarrollo tecnológico de base biológica que contribuyan a los retos del departamento de Cundinamarca</t>
  </si>
  <si>
    <t>Segunda convocatoria de innovación entre universidades y empresas para la promoción y validación productos derivados del aprovechamiento sostenible de la biodiversidad en el departamento de Cundinamarca</t>
  </si>
  <si>
    <t>Segunda convocatoria de innovación entre universidades y empresas para la promoción y validación productos derivados del aprovechamiento sostenible de la biodiversidad en el departamento de Boyacá</t>
  </si>
  <si>
    <t>A Ciencia Cierta Eco</t>
  </si>
  <si>
    <t>Junio de 2018</t>
  </si>
  <si>
    <t>Segunda convocatoria para apoyar la internacionalización de patentes colombianas vía PCT</t>
  </si>
  <si>
    <t>Innovar tiene su crédito - línea de financiación de I+D+i , segunda convocatoria.</t>
  </si>
  <si>
    <t>Convocatoria nacional para el reconocimiento y medición de grupos de investigación, desarrollo tecnológico o de innovación y para el reconocimiento de investigadores del Sistema Nacional de Ciencia, Tecnología e Innovación – SNCTeI 2018</t>
  </si>
  <si>
    <t>Tiene como objetivo contar con información actualizada sobre los Grupos de Investigación, Desarrollo Tecnológico o de Innovación y los Investigadores del país, sus actividades y los resultados logrados para generar conocimiento sobre las capacidades, fortalezas, debilidades y potencialidades de quienes integran el Sistema Nacional de CTeI.</t>
  </si>
  <si>
    <t>Grupos de Investigación  reconocidos</t>
  </si>
  <si>
    <t>Investigadores reconocidos</t>
  </si>
  <si>
    <t>NA</t>
  </si>
  <si>
    <t>Convocatoria para indexación de revistas científicas colombianas especializadas – Publindex 2018</t>
  </si>
  <si>
    <t>Evaluar la calidad de las revistas científicas nacionales, mediante criterios relacionados con la gestión editorial, la visibilidad y el impacto de las publicaciones, con el propósito de incrementar la calidad de la producción científica nacional y su inserción en el ámbito internacional.</t>
  </si>
  <si>
    <t>Revistas científicas colombianas indexadas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</si>
</sst>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164" formatCode="dd/mm/yyyy;@"/>
    <numFmt numFmtId="165" formatCode="[$-240A]d&quot; de &quot;mmmm&quot; de &quot;yyyy;@"/>
    <numFmt numFmtId="166" formatCode="_-&quot;$&quot;* #,##0_-;\-&quot;$&quot;* #,##0_-;_-&quot;$&quot;* &quot;-&quot;??_-;_-@_-"/>
  </numFmts>
  <fonts count="20" x14ac:knownFonts="1">
    <font>
      <sz val="11"/>
      <color theme="1"/>
      <name val="Calibri"/>
      <family val="2"/>
      <scheme val="minor"/>
    </font>
    <font>
      <sz val="12"/>
      <color theme="1"/>
      <name val="Arial"/>
      <family val="2"/>
    </font>
    <font>
      <b/>
      <sz val="12"/>
      <color theme="0"/>
      <name val="Arial"/>
      <family val="2"/>
    </font>
    <font>
      <b/>
      <sz val="12"/>
      <color theme="1"/>
      <name val="Arial"/>
      <family val="2"/>
    </font>
    <font>
      <sz val="11"/>
      <color theme="1"/>
      <name val="Arial"/>
      <family val="2"/>
    </font>
    <font>
      <b/>
      <sz val="18"/>
      <color theme="0"/>
      <name val="Arial"/>
      <family val="2"/>
    </font>
    <font>
      <b/>
      <sz val="14"/>
      <color theme="0"/>
      <name val="Arial"/>
      <family val="2"/>
    </font>
    <font>
      <sz val="16"/>
      <name val="Arial"/>
      <family val="2"/>
    </font>
    <font>
      <sz val="11"/>
      <color theme="1"/>
      <name val="Calibri"/>
      <family val="2"/>
      <scheme val="minor"/>
    </font>
    <font>
      <sz val="12"/>
      <name val="Arial"/>
      <family val="2"/>
    </font>
    <font>
      <sz val="12"/>
      <color theme="0"/>
      <name val="Arial"/>
      <family val="2"/>
    </font>
    <font>
      <sz val="12"/>
      <color rgb="FF2CD0D4"/>
      <name val="Arial"/>
      <family val="2"/>
    </font>
    <font>
      <b/>
      <sz val="12"/>
      <color rgb="FFFFFFFF"/>
      <name val="Arial"/>
      <family val="2"/>
    </font>
    <font>
      <b/>
      <sz val="12"/>
      <name val="Arial"/>
      <family val="2"/>
    </font>
    <font>
      <sz val="12"/>
      <color rgb="FF000000"/>
      <name val="Arial"/>
      <family val="2"/>
    </font>
    <font>
      <b/>
      <sz val="12"/>
      <color rgb="FF2CD0D4"/>
      <name val="Arial"/>
      <family val="2"/>
    </font>
    <font>
      <b/>
      <u/>
      <sz val="12"/>
      <color rgb="FF000000"/>
      <name val="Arial"/>
      <family val="2"/>
    </font>
    <font>
      <b/>
      <sz val="12"/>
      <color rgb="FF000000"/>
      <name val="Arial"/>
      <family val="2"/>
    </font>
    <font>
      <sz val="12"/>
      <color rgb="FFC00000"/>
      <name val="Arial"/>
      <family val="2"/>
    </font>
    <font>
      <sz val="24"/>
      <name val="Arial"/>
      <family val="2"/>
    </font>
  </fonts>
  <fills count="9">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00939B"/>
        <bgColor indexed="64"/>
      </patternFill>
    </fill>
    <fill>
      <patternFill patternType="solid">
        <fgColor rgb="FF00555C"/>
        <bgColor indexed="64"/>
      </patternFill>
    </fill>
    <fill>
      <patternFill patternType="solid">
        <fgColor rgb="FF1F497D"/>
        <bgColor rgb="FF000000"/>
      </patternFill>
    </fill>
    <fill>
      <patternFill patternType="solid">
        <fgColor rgb="FFC4BD97"/>
        <bgColor rgb="FF000000"/>
      </patternFill>
    </fill>
    <fill>
      <patternFill patternType="solid">
        <fgColor rgb="FF333333"/>
        <bgColor rgb="FF000000"/>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xf numFmtId="44" fontId="8"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9" fontId="8" fillId="0" borderId="0" applyFont="0" applyFill="0" applyBorder="0" applyAlignment="0" applyProtection="0"/>
  </cellStyleXfs>
  <cellXfs count="281">
    <xf numFmtId="0" fontId="0" fillId="0" borderId="0" xfId="0"/>
    <xf numFmtId="0" fontId="1" fillId="2" borderId="0" xfId="0" applyFont="1" applyFill="1" applyBorder="1"/>
    <xf numFmtId="0" fontId="2"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1" fillId="2" borderId="0" xfId="0" applyFont="1" applyFill="1" applyBorder="1" applyAlignment="1"/>
    <xf numFmtId="0" fontId="0" fillId="2" borderId="0" xfId="0" applyFill="1" applyBorder="1"/>
    <xf numFmtId="0" fontId="0" fillId="2" borderId="0" xfId="0" applyFill="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6" fillId="2" borderId="0" xfId="0" applyFont="1" applyFill="1" applyBorder="1" applyAlignment="1">
      <alignment horizontal="center" vertical="center"/>
    </xf>
    <xf numFmtId="49" fontId="0" fillId="2" borderId="0" xfId="0" applyNumberFormat="1" applyFill="1" applyBorder="1" applyAlignment="1">
      <alignment vertical="center" wrapText="1"/>
    </xf>
    <xf numFmtId="0" fontId="0" fillId="2" borderId="0" xfId="0" applyFill="1" applyBorder="1" applyAlignment="1">
      <alignment vertical="center" wrapText="1"/>
    </xf>
    <xf numFmtId="0" fontId="1" fillId="2" borderId="1" xfId="0" quotePrefix="1"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0" applyFont="1" applyFill="1" applyBorder="1" applyAlignment="1">
      <alignment vertical="center"/>
    </xf>
    <xf numFmtId="0" fontId="9" fillId="0" borderId="1" xfId="0" quotePrefix="1" applyFont="1" applyFill="1" applyBorder="1" applyAlignment="1">
      <alignment horizontal="center" vertical="center" wrapText="1"/>
    </xf>
    <xf numFmtId="42" fontId="1" fillId="0" borderId="1" xfId="2" applyFont="1" applyFill="1" applyBorder="1" applyAlignment="1">
      <alignment horizontal="center" vertical="center"/>
    </xf>
    <xf numFmtId="0" fontId="1" fillId="0" borderId="1" xfId="0" quotePrefix="1" applyFont="1" applyFill="1" applyBorder="1" applyAlignment="1">
      <alignment horizontal="center" vertical="center" wrapText="1"/>
    </xf>
    <xf numFmtId="15" fontId="1" fillId="2" borderId="1" xfId="0" quotePrefix="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quotePrefix="1" applyFont="1" applyFill="1" applyBorder="1" applyAlignment="1">
      <alignment horizontal="left" vertical="center" wrapText="1" indent="1"/>
    </xf>
    <xf numFmtId="0" fontId="1" fillId="2" borderId="1" xfId="0" applyFont="1" applyFill="1" applyBorder="1" applyAlignment="1">
      <alignment horizontal="left" vertical="center" wrapText="1" indent="1"/>
    </xf>
    <xf numFmtId="0" fontId="9" fillId="0" borderId="1" xfId="0" quotePrefix="1"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164" fontId="9" fillId="2"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49" fontId="1" fillId="2" borderId="1" xfId="3" quotePrefix="1" applyNumberFormat="1" applyFont="1" applyFill="1" applyBorder="1" applyAlignment="1">
      <alignment horizontal="center" vertical="center"/>
    </xf>
    <xf numFmtId="42" fontId="9" fillId="2" borderId="1" xfId="2" applyFont="1" applyFill="1" applyBorder="1" applyAlignment="1">
      <alignment horizontal="center" vertical="center"/>
    </xf>
    <xf numFmtId="0" fontId="9" fillId="2" borderId="2" xfId="0" applyFont="1" applyFill="1" applyBorder="1" applyAlignment="1">
      <alignment horizontal="left" vertical="center" wrapText="1" indent="1"/>
    </xf>
    <xf numFmtId="0" fontId="9" fillId="2" borderId="0" xfId="0" applyFont="1" applyFill="1" applyBorder="1"/>
    <xf numFmtId="42" fontId="1" fillId="2" borderId="0" xfId="2" applyFont="1" applyFill="1" applyBorder="1" applyAlignment="1">
      <alignment horizontal="center" vertical="center"/>
    </xf>
    <xf numFmtId="0" fontId="9" fillId="2" borderId="0" xfId="0" quotePrefix="1" applyFont="1" applyFill="1" applyBorder="1" applyAlignment="1">
      <alignment horizontal="center" vertical="center" wrapText="1"/>
    </xf>
    <xf numFmtId="0" fontId="9" fillId="2" borderId="0" xfId="0" applyFont="1" applyFill="1" applyBorder="1" applyAlignment="1">
      <alignment horizontal="center" vertical="center"/>
    </xf>
    <xf numFmtId="42" fontId="1" fillId="2" borderId="0" xfId="0" applyNumberFormat="1" applyFont="1" applyFill="1" applyBorder="1" applyAlignment="1">
      <alignment horizontal="center" vertical="center"/>
    </xf>
    <xf numFmtId="0" fontId="1" fillId="2" borderId="0" xfId="0" applyFont="1" applyFill="1" applyBorder="1" applyAlignment="1">
      <alignment horizontal="left" vertical="center" wrapText="1"/>
    </xf>
    <xf numFmtId="166" fontId="9" fillId="2" borderId="0" xfId="0" applyNumberFormat="1" applyFont="1" applyFill="1" applyBorder="1"/>
    <xf numFmtId="9" fontId="9" fillId="2" borderId="1" xfId="0" applyNumberFormat="1" applyFont="1" applyFill="1" applyBorder="1" applyAlignment="1">
      <alignment horizontal="center" vertical="center"/>
    </xf>
    <xf numFmtId="42" fontId="10" fillId="2" borderId="0" xfId="0" applyNumberFormat="1" applyFont="1" applyFill="1" applyBorder="1"/>
    <xf numFmtId="0" fontId="9" fillId="2" borderId="2" xfId="0" applyFont="1" applyFill="1" applyBorder="1" applyAlignment="1">
      <alignment horizontal="center" vertical="center"/>
    </xf>
    <xf numFmtId="165" fontId="9" fillId="0" borderId="2" xfId="0" applyNumberFormat="1" applyFont="1" applyFill="1" applyBorder="1" applyAlignment="1">
      <alignment horizontal="center" vertical="center" wrapText="1"/>
    </xf>
    <xf numFmtId="42" fontId="1" fillId="2" borderId="1" xfId="2" applyFont="1" applyFill="1" applyBorder="1" applyAlignment="1">
      <alignment horizontal="center" vertical="center"/>
    </xf>
    <xf numFmtId="42"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indent="1"/>
    </xf>
    <xf numFmtId="0" fontId="1" fillId="2" borderId="2"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quotePrefix="1" applyFont="1" applyFill="1" applyBorder="1" applyAlignment="1">
      <alignment horizontal="left" vertical="center" wrapText="1" indent="1"/>
    </xf>
    <xf numFmtId="0" fontId="1" fillId="2" borderId="1" xfId="0" applyFont="1" applyFill="1" applyBorder="1" applyAlignment="1">
      <alignment horizontal="left" vertical="center" indent="1"/>
    </xf>
    <xf numFmtId="0" fontId="1" fillId="2"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wrapText="1"/>
    </xf>
    <xf numFmtId="0" fontId="9" fillId="2" borderId="1" xfId="0" quotePrefix="1" applyFont="1" applyFill="1" applyBorder="1" applyAlignment="1">
      <alignment horizontal="center" vertical="center"/>
    </xf>
    <xf numFmtId="42" fontId="9" fillId="2" borderId="1" xfId="0" applyNumberFormat="1" applyFont="1" applyFill="1" applyBorder="1" applyAlignment="1">
      <alignment horizontal="center" vertical="center"/>
    </xf>
    <xf numFmtId="0" fontId="9" fillId="0" borderId="0" xfId="0" quotePrefix="1" applyFont="1" applyFill="1" applyBorder="1" applyAlignment="1">
      <alignment horizontal="center" vertical="center" wrapText="1"/>
    </xf>
    <xf numFmtId="0" fontId="13" fillId="7" borderId="1" xfId="0" applyFont="1" applyFill="1" applyBorder="1" applyAlignment="1">
      <alignment horizontal="center" vertical="center" wrapText="1"/>
    </xf>
    <xf numFmtId="166" fontId="9" fillId="2" borderId="1" xfId="1" applyNumberFormat="1" applyFont="1" applyFill="1" applyBorder="1" applyAlignment="1">
      <alignment horizontal="right" vertical="center" wrapText="1"/>
    </xf>
    <xf numFmtId="3" fontId="9" fillId="2" borderId="1" xfId="0" applyNumberFormat="1" applyFont="1" applyFill="1" applyBorder="1" applyAlignment="1">
      <alignment vertical="center"/>
    </xf>
    <xf numFmtId="42" fontId="14" fillId="2" borderId="1" xfId="0" applyNumberFormat="1" applyFont="1" applyFill="1" applyBorder="1" applyAlignment="1">
      <alignment vertical="center"/>
    </xf>
    <xf numFmtId="3" fontId="14" fillId="2" borderId="1" xfId="0" applyNumberFormat="1" applyFont="1" applyFill="1" applyBorder="1" applyAlignment="1">
      <alignment vertical="center"/>
    </xf>
    <xf numFmtId="166" fontId="9" fillId="2" borderId="2" xfId="1" applyNumberFormat="1" applyFont="1" applyFill="1" applyBorder="1" applyAlignment="1">
      <alignment horizontal="right" vertical="center" wrapText="1"/>
    </xf>
    <xf numFmtId="17" fontId="9" fillId="2" borderId="1" xfId="0" quotePrefix="1" applyNumberFormat="1" applyFont="1" applyFill="1" applyBorder="1" applyAlignment="1">
      <alignment horizontal="center" vertical="center" wrapText="1"/>
    </xf>
    <xf numFmtId="6" fontId="9" fillId="2" borderId="1" xfId="0" applyNumberFormat="1" applyFont="1" applyFill="1" applyBorder="1" applyAlignment="1">
      <alignment horizontal="center" vertical="center"/>
    </xf>
    <xf numFmtId="17" fontId="9" fillId="2" borderId="1" xfId="0" quotePrefix="1" applyNumberFormat="1" applyFont="1" applyFill="1" applyBorder="1" applyAlignment="1">
      <alignment horizontal="center" vertical="center"/>
    </xf>
    <xf numFmtId="8" fontId="9" fillId="2" borderId="1" xfId="0" applyNumberFormat="1" applyFont="1" applyFill="1" applyBorder="1" applyAlignment="1">
      <alignment horizontal="center" vertical="center"/>
    </xf>
    <xf numFmtId="17" fontId="9" fillId="0" borderId="1" xfId="0" quotePrefix="1" applyNumberFormat="1" applyFont="1" applyFill="1" applyBorder="1" applyAlignment="1">
      <alignment horizontal="center" vertical="center" wrapText="1"/>
    </xf>
    <xf numFmtId="42" fontId="9" fillId="0" borderId="1" xfId="2" applyFont="1" applyFill="1" applyBorder="1" applyAlignment="1">
      <alignment horizontal="center" vertical="center"/>
    </xf>
    <xf numFmtId="6" fontId="9" fillId="0" borderId="1" xfId="0" applyNumberFormat="1" applyFont="1" applyFill="1" applyBorder="1" applyAlignment="1">
      <alignment horizontal="center" vertical="center"/>
    </xf>
    <xf numFmtId="0" fontId="9" fillId="2" borderId="1" xfId="0" applyFont="1" applyFill="1" applyBorder="1"/>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indent="1"/>
    </xf>
    <xf numFmtId="9" fontId="9" fillId="2" borderId="1" xfId="0" applyNumberFormat="1" applyFont="1" applyFill="1" applyBorder="1" applyAlignment="1">
      <alignment horizontal="center" vertical="center" wrapText="1"/>
    </xf>
    <xf numFmtId="42" fontId="9" fillId="2" borderId="12" xfId="2" applyFont="1" applyFill="1" applyBorder="1" applyAlignment="1">
      <alignment vertical="center"/>
    </xf>
    <xf numFmtId="42" fontId="9" fillId="2" borderId="14" xfId="2" applyFont="1" applyFill="1" applyBorder="1" applyAlignment="1">
      <alignment vertical="center"/>
    </xf>
    <xf numFmtId="3" fontId="9" fillId="2" borderId="12" xfId="0" applyNumberFormat="1" applyFont="1" applyFill="1" applyBorder="1" applyAlignment="1">
      <alignment vertical="center"/>
    </xf>
    <xf numFmtId="3" fontId="14" fillId="2" borderId="12" xfId="0" applyNumberFormat="1" applyFont="1" applyFill="1" applyBorder="1" applyAlignment="1">
      <alignment vertical="center"/>
    </xf>
    <xf numFmtId="42" fontId="14" fillId="2" borderId="15" xfId="2" applyFont="1" applyFill="1" applyBorder="1" applyAlignment="1">
      <alignment vertical="center"/>
    </xf>
    <xf numFmtId="166" fontId="9" fillId="2" borderId="20" xfId="1" applyNumberFormat="1" applyFont="1" applyFill="1" applyBorder="1" applyAlignment="1">
      <alignment horizontal="right" vertical="center" wrapText="1"/>
    </xf>
    <xf numFmtId="166" fontId="10" fillId="2" borderId="0" xfId="0" applyNumberFormat="1" applyFont="1" applyFill="1" applyBorder="1"/>
    <xf numFmtId="0" fontId="1" fillId="2" borderId="1" xfId="3" quotePrefix="1" applyNumberFormat="1" applyFont="1" applyFill="1" applyBorder="1" applyAlignment="1">
      <alignment horizontal="center" vertical="center"/>
    </xf>
    <xf numFmtId="0" fontId="9" fillId="2" borderId="1" xfId="0" applyNumberFormat="1" applyFont="1" applyFill="1" applyBorder="1" applyAlignment="1">
      <alignment horizontal="center" vertical="center"/>
    </xf>
    <xf numFmtId="166" fontId="9" fillId="2" borderId="2" xfId="1" applyNumberFormat="1" applyFont="1" applyFill="1" applyBorder="1" applyAlignment="1">
      <alignment vertical="center" wrapText="1"/>
    </xf>
    <xf numFmtId="42" fontId="9" fillId="2" borderId="1" xfId="2" applyFont="1" applyFill="1" applyBorder="1" applyAlignment="1">
      <alignment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indent="1"/>
    </xf>
    <xf numFmtId="0" fontId="9" fillId="2" borderId="1" xfId="0" quotePrefix="1" applyFont="1" applyFill="1" applyBorder="1" applyAlignment="1">
      <alignment horizontal="left" vertical="center" wrapText="1" indent="1"/>
    </xf>
    <xf numFmtId="0" fontId="9" fillId="2" borderId="1" xfId="0" applyFont="1" applyFill="1" applyBorder="1" applyAlignment="1">
      <alignment horizontal="center" vertical="center"/>
    </xf>
    <xf numFmtId="0" fontId="9" fillId="2" borderId="0" xfId="0" applyFont="1" applyFill="1" applyBorder="1" applyAlignment="1">
      <alignment vertical="center"/>
    </xf>
    <xf numFmtId="17" fontId="9" fillId="2" borderId="1" xfId="0" applyNumberFormat="1" applyFont="1" applyFill="1" applyBorder="1" applyAlignment="1">
      <alignment horizontal="center" vertical="center"/>
    </xf>
    <xf numFmtId="42" fontId="9" fillId="2" borderId="1" xfId="2" applyFont="1" applyFill="1" applyBorder="1" applyAlignment="1">
      <alignment horizontal="center" vertical="center" wrapText="1"/>
    </xf>
    <xf numFmtId="42" fontId="19" fillId="2" borderId="0" xfId="2" applyFont="1" applyFill="1" applyBorder="1" applyAlignment="1">
      <alignment horizontal="left" vertical="center"/>
    </xf>
    <xf numFmtId="42" fontId="9" fillId="2" borderId="1" xfId="2" quotePrefix="1" applyFont="1" applyFill="1" applyBorder="1" applyAlignment="1">
      <alignment horizontal="center" vertical="center"/>
    </xf>
    <xf numFmtId="42" fontId="9" fillId="2" borderId="2" xfId="2" applyFont="1" applyFill="1" applyBorder="1" applyAlignment="1">
      <alignment vertical="center"/>
    </xf>
    <xf numFmtId="42" fontId="9" fillId="2" borderId="2" xfId="0" applyNumberFormat="1" applyFont="1" applyFill="1" applyBorder="1" applyAlignment="1">
      <alignment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indent="1"/>
    </xf>
    <xf numFmtId="0" fontId="9" fillId="2" borderId="1" xfId="0" quotePrefix="1" applyFont="1" applyFill="1" applyBorder="1" applyAlignment="1">
      <alignment horizontal="left" vertical="center" wrapText="1" inden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1" xfId="0" quotePrefix="1" applyFont="1" applyFill="1" applyBorder="1" applyAlignment="1">
      <alignment horizontal="center" vertical="center" wrapText="1"/>
    </xf>
    <xf numFmtId="42" fontId="9" fillId="2" borderId="1" xfId="0" applyNumberFormat="1" applyFont="1" applyFill="1" applyBorder="1" applyAlignment="1">
      <alignment vertical="center"/>
    </xf>
    <xf numFmtId="0" fontId="1" fillId="2" borderId="0" xfId="0" applyFont="1" applyFill="1" applyBorder="1" applyAlignment="1">
      <alignment horizontal="left" vertical="top"/>
    </xf>
    <xf numFmtId="42" fontId="1" fillId="2" borderId="1" xfId="2" applyFont="1" applyFill="1" applyBorder="1" applyAlignment="1">
      <alignment horizontal="center" vertical="center"/>
    </xf>
    <xf numFmtId="42"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indent="1"/>
    </xf>
    <xf numFmtId="0" fontId="9" fillId="2" borderId="1" xfId="0" quotePrefix="1" applyFont="1" applyFill="1" applyBorder="1" applyAlignment="1">
      <alignment horizontal="left" vertical="center" wrapText="1" indent="1"/>
    </xf>
    <xf numFmtId="0" fontId="9" fillId="2" borderId="1" xfId="0" applyFont="1" applyFill="1" applyBorder="1" applyAlignment="1">
      <alignment horizontal="center" vertical="center"/>
    </xf>
    <xf numFmtId="6" fontId="9" fillId="2" borderId="1" xfId="0" applyNumberFormat="1" applyFont="1" applyFill="1" applyBorder="1" applyAlignment="1">
      <alignment vertical="center"/>
    </xf>
    <xf numFmtId="6" fontId="9" fillId="2" borderId="1" xfId="0" applyNumberFormat="1" applyFont="1" applyFill="1" applyBorder="1" applyAlignment="1">
      <alignment horizontal="right" vertical="center"/>
    </xf>
    <xf numFmtId="42" fontId="9" fillId="2" borderId="1" xfId="2" applyFont="1" applyFill="1" applyBorder="1" applyAlignment="1">
      <alignment horizontal="right"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indent="1"/>
    </xf>
    <xf numFmtId="0" fontId="9" fillId="2" borderId="1" xfId="0" applyFont="1" applyFill="1" applyBorder="1" applyAlignment="1">
      <alignment horizontal="center" vertical="center"/>
    </xf>
    <xf numFmtId="0" fontId="9" fillId="2" borderId="13" xfId="0" applyFont="1" applyFill="1" applyBorder="1" applyAlignment="1">
      <alignment horizontal="center" vertical="center"/>
    </xf>
    <xf numFmtId="49" fontId="0" fillId="0" borderId="0" xfId="0" applyNumberFormat="1" applyFill="1" applyBorder="1" applyAlignment="1">
      <alignment horizontal="left" vertical="center" wrapText="1"/>
    </xf>
    <xf numFmtId="0" fontId="0" fillId="2" borderId="0" xfId="0" applyFill="1" applyAlignment="1">
      <alignment horizontal="center"/>
    </xf>
    <xf numFmtId="0" fontId="5" fillId="4" borderId="0" xfId="0" applyFont="1" applyFill="1" applyBorder="1" applyAlignment="1">
      <alignment horizontal="center" vertical="center"/>
    </xf>
    <xf numFmtId="0" fontId="7" fillId="2" borderId="0" xfId="0" applyFont="1" applyFill="1" applyBorder="1" applyAlignment="1">
      <alignment horizontal="justify" vertical="center" wrapText="1"/>
    </xf>
    <xf numFmtId="49" fontId="4" fillId="2" borderId="0" xfId="0" applyNumberFormat="1" applyFont="1" applyFill="1" applyBorder="1" applyAlignment="1">
      <alignment horizontal="left" vertical="center" wrapText="1"/>
    </xf>
    <xf numFmtId="49" fontId="0" fillId="2" borderId="0" xfId="0" applyNumberFormat="1" applyFill="1" applyBorder="1" applyAlignment="1">
      <alignment horizontal="left" vertical="center" wrapText="1"/>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166" fontId="9" fillId="2" borderId="12" xfId="1" applyNumberFormat="1" applyFont="1" applyFill="1" applyBorder="1" applyAlignment="1">
      <alignment horizontal="right" vertical="center" wrapText="1"/>
    </xf>
    <xf numFmtId="166" fontId="9" fillId="2" borderId="18" xfId="1" applyNumberFormat="1" applyFont="1" applyFill="1" applyBorder="1" applyAlignment="1">
      <alignment horizontal="right" vertical="center" wrapText="1"/>
    </xf>
    <xf numFmtId="166" fontId="9" fillId="2" borderId="25" xfId="1" applyNumberFormat="1" applyFont="1" applyFill="1" applyBorder="1" applyAlignment="1">
      <alignment horizontal="center" vertical="center" wrapText="1"/>
    </xf>
    <xf numFmtId="166" fontId="9" fillId="2" borderId="26" xfId="1" applyNumberFormat="1"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3" xfId="0" applyFont="1" applyFill="1" applyBorder="1" applyAlignment="1">
      <alignment horizontal="center" vertical="center" wrapText="1"/>
    </xf>
    <xf numFmtId="166" fontId="9" fillId="2" borderId="12" xfId="1" applyNumberFormat="1" applyFont="1" applyFill="1" applyBorder="1" applyAlignment="1">
      <alignment horizontal="center" vertical="center" wrapText="1"/>
    </xf>
    <xf numFmtId="166" fontId="9" fillId="2" borderId="18" xfId="1" applyNumberFormat="1" applyFont="1" applyFill="1" applyBorder="1" applyAlignment="1">
      <alignment horizontal="center" vertical="center" wrapText="1"/>
    </xf>
    <xf numFmtId="3" fontId="14" fillId="2" borderId="12" xfId="0" applyNumberFormat="1" applyFont="1" applyFill="1" applyBorder="1" applyAlignment="1">
      <alignment horizontal="center" vertical="center"/>
    </xf>
    <xf numFmtId="3" fontId="14" fillId="2" borderId="13" xfId="0" applyNumberFormat="1" applyFont="1" applyFill="1" applyBorder="1" applyAlignment="1">
      <alignment horizontal="center" vertical="center"/>
    </xf>
    <xf numFmtId="0" fontId="9" fillId="2" borderId="19"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165" fontId="9" fillId="2" borderId="12" xfId="4" applyNumberFormat="1" applyFont="1" applyFill="1" applyBorder="1" applyAlignment="1">
      <alignment horizontal="center" vertical="center"/>
    </xf>
    <xf numFmtId="165" fontId="9" fillId="2" borderId="14" xfId="4" applyNumberFormat="1" applyFont="1" applyFill="1" applyBorder="1" applyAlignment="1">
      <alignment horizontal="center" vertical="center"/>
    </xf>
    <xf numFmtId="165" fontId="9" fillId="2" borderId="18" xfId="4" applyNumberFormat="1" applyFont="1" applyFill="1" applyBorder="1" applyAlignment="1">
      <alignment horizontal="center" vertical="center"/>
    </xf>
    <xf numFmtId="0" fontId="14" fillId="2" borderId="19" xfId="0" applyFont="1" applyFill="1" applyBorder="1" applyAlignment="1">
      <alignment horizontal="justify" vertical="center"/>
    </xf>
    <xf numFmtId="0" fontId="14" fillId="2" borderId="13" xfId="0" applyFont="1" applyFill="1" applyBorder="1" applyAlignment="1">
      <alignment horizontal="justify" vertical="center"/>
    </xf>
    <xf numFmtId="9" fontId="14" fillId="2" borderId="12" xfId="0" applyNumberFormat="1" applyFont="1" applyFill="1" applyBorder="1" applyAlignment="1">
      <alignment horizontal="center" vertical="center"/>
    </xf>
    <xf numFmtId="9" fontId="14" fillId="2" borderId="13" xfId="0" applyNumberFormat="1" applyFont="1" applyFill="1" applyBorder="1" applyAlignment="1">
      <alignment horizontal="center" vertical="center"/>
    </xf>
    <xf numFmtId="42" fontId="9" fillId="2" borderId="12" xfId="2" quotePrefix="1" applyFont="1" applyFill="1" applyBorder="1" applyAlignment="1">
      <alignment horizontal="right" vertical="center" wrapText="1"/>
    </xf>
    <xf numFmtId="42" fontId="9" fillId="2" borderId="18" xfId="2" quotePrefix="1" applyFont="1" applyFill="1" applyBorder="1" applyAlignment="1">
      <alignment horizontal="right" vertical="center" wrapText="1"/>
    </xf>
    <xf numFmtId="0" fontId="14" fillId="2" borderId="7"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4" fillId="2" borderId="19" xfId="0" quotePrefix="1" applyFont="1" applyFill="1" applyBorder="1" applyAlignment="1">
      <alignment horizontal="justify" vertical="center" wrapText="1"/>
    </xf>
    <xf numFmtId="0" fontId="14" fillId="2" borderId="13" xfId="0" quotePrefix="1" applyFont="1" applyFill="1" applyBorder="1" applyAlignment="1">
      <alignment horizontal="justify"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4"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5" fillId="8" borderId="9" xfId="0" applyFont="1" applyFill="1" applyBorder="1" applyAlignment="1">
      <alignment horizontal="center" vertical="center"/>
    </xf>
    <xf numFmtId="0" fontId="15" fillId="8" borderId="33" xfId="0" applyFont="1" applyFill="1" applyBorder="1" applyAlignment="1">
      <alignment horizontal="center" vertical="center"/>
    </xf>
    <xf numFmtId="166" fontId="15" fillId="8" borderId="34" xfId="0" applyNumberFormat="1" applyFont="1" applyFill="1" applyBorder="1" applyAlignment="1">
      <alignment horizontal="center" vertical="center"/>
    </xf>
    <xf numFmtId="166" fontId="15" fillId="8" borderId="11" xfId="0" applyNumberFormat="1" applyFont="1" applyFill="1" applyBorder="1" applyAlignment="1">
      <alignment horizontal="center" vertical="center"/>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9" fillId="2" borderId="0" xfId="0" quotePrefix="1" applyFont="1" applyFill="1" applyBorder="1" applyAlignment="1">
      <alignment horizontal="left" vertical="center" wrapText="1"/>
    </xf>
    <xf numFmtId="166" fontId="9" fillId="2" borderId="1" xfId="1" applyNumberFormat="1" applyFont="1" applyFill="1" applyBorder="1" applyAlignment="1">
      <alignment horizontal="center" vertical="center" wrapText="1"/>
    </xf>
    <xf numFmtId="0" fontId="1" fillId="2" borderId="21" xfId="0" applyFont="1" applyFill="1" applyBorder="1" applyAlignment="1">
      <alignment horizontal="left" vertical="center" wrapText="1"/>
    </xf>
    <xf numFmtId="0" fontId="1" fillId="2" borderId="21" xfId="0" applyFont="1" applyFill="1" applyBorder="1" applyAlignment="1">
      <alignment horizontal="left" vertical="top" wrapText="1"/>
    </xf>
    <xf numFmtId="0" fontId="14" fillId="2" borderId="28" xfId="0" applyFont="1" applyFill="1" applyBorder="1" applyAlignment="1">
      <alignment horizontal="left" vertical="center"/>
    </xf>
    <xf numFmtId="0" fontId="14" fillId="2" borderId="27" xfId="0" applyFont="1" applyFill="1" applyBorder="1" applyAlignment="1">
      <alignment horizontal="left" vertical="center"/>
    </xf>
    <xf numFmtId="3" fontId="14" fillId="2" borderId="25" xfId="0" applyNumberFormat="1" applyFont="1" applyFill="1" applyBorder="1" applyAlignment="1">
      <alignment horizontal="center" vertical="center"/>
    </xf>
    <xf numFmtId="3" fontId="14" fillId="2" borderId="27" xfId="0" applyNumberFormat="1" applyFont="1" applyFill="1" applyBorder="1" applyAlignment="1">
      <alignment horizontal="center" vertical="center"/>
    </xf>
    <xf numFmtId="9" fontId="9" fillId="2" borderId="12" xfId="4" applyFont="1" applyFill="1" applyBorder="1" applyAlignment="1">
      <alignment horizontal="center" vertical="center"/>
    </xf>
    <xf numFmtId="9" fontId="9" fillId="2" borderId="13" xfId="4" applyFont="1" applyFill="1" applyBorder="1" applyAlignment="1">
      <alignment horizontal="center" vertical="center"/>
    </xf>
    <xf numFmtId="0" fontId="14" fillId="2" borderId="19" xfId="0" applyFont="1" applyFill="1" applyBorder="1" applyAlignment="1">
      <alignment horizontal="left" vertical="center"/>
    </xf>
    <xf numFmtId="0" fontId="14" fillId="2" borderId="13" xfId="0" applyFont="1" applyFill="1" applyBorder="1" applyAlignment="1">
      <alignment horizontal="left" vertical="center"/>
    </xf>
    <xf numFmtId="3" fontId="9" fillId="2" borderId="12" xfId="0" applyNumberFormat="1" applyFont="1" applyFill="1" applyBorder="1" applyAlignment="1">
      <alignment horizontal="center" vertical="center"/>
    </xf>
    <xf numFmtId="3" fontId="9" fillId="2" borderId="13" xfId="0" applyNumberFormat="1"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42" fontId="9" fillId="2" borderId="14" xfId="2" applyFont="1" applyFill="1" applyBorder="1" applyAlignment="1">
      <alignment horizontal="center" vertical="center"/>
    </xf>
    <xf numFmtId="42" fontId="9" fillId="2" borderId="18" xfId="2" applyFont="1" applyFill="1" applyBorder="1" applyAlignment="1">
      <alignment horizontal="center" vertical="center"/>
    </xf>
    <xf numFmtId="0" fontId="9" fillId="2" borderId="19" xfId="0" applyFont="1" applyFill="1" applyBorder="1" applyAlignment="1">
      <alignment horizontal="justify" vertical="center" wrapText="1"/>
    </xf>
    <xf numFmtId="0" fontId="9" fillId="2" borderId="13" xfId="0" applyFont="1" applyFill="1" applyBorder="1" applyAlignment="1">
      <alignment horizontal="justify" vertical="center" wrapText="1"/>
    </xf>
    <xf numFmtId="42" fontId="1" fillId="2" borderId="1" xfId="2" applyFont="1" applyFill="1" applyBorder="1" applyAlignment="1">
      <alignment horizontal="center" vertical="center"/>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42"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9" fillId="2" borderId="1" xfId="0" applyFont="1" applyFill="1" applyBorder="1" applyAlignment="1">
      <alignment horizontal="left" vertical="center" wrapText="1" indent="1"/>
    </xf>
    <xf numFmtId="0" fontId="1" fillId="2" borderId="2"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19" xfId="0" applyFont="1" applyFill="1" applyBorder="1" applyAlignment="1">
      <alignment horizontal="justify" vertical="center" wrapText="1"/>
    </xf>
    <xf numFmtId="0" fontId="14" fillId="2" borderId="13" xfId="0" applyFont="1" applyFill="1" applyBorder="1" applyAlignment="1">
      <alignment horizontal="justify" vertical="center" wrapText="1"/>
    </xf>
    <xf numFmtId="0" fontId="13" fillId="7" borderId="12"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9" fillId="2" borderId="12" xfId="0" quotePrefix="1" applyFont="1" applyFill="1" applyBorder="1" applyAlignment="1">
      <alignment horizontal="left" vertical="center" wrapText="1" indent="1"/>
    </xf>
    <xf numFmtId="0" fontId="9" fillId="2" borderId="13" xfId="0" quotePrefix="1" applyFont="1" applyFill="1" applyBorder="1" applyAlignment="1">
      <alignment horizontal="left" vertical="center" wrapText="1" indent="1"/>
    </xf>
    <xf numFmtId="0" fontId="9" fillId="0" borderId="12" xfId="0" applyFont="1" applyFill="1" applyBorder="1" applyAlignment="1">
      <alignment horizontal="left" vertical="center" wrapText="1" indent="1"/>
    </xf>
    <xf numFmtId="0" fontId="9" fillId="0" borderId="13" xfId="0" applyFont="1" applyFill="1" applyBorder="1" applyAlignment="1">
      <alignment horizontal="left" vertical="center" wrapText="1" inden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7" xfId="0" applyFont="1" applyFill="1" applyBorder="1" applyAlignment="1">
      <alignment horizontal="center" vertical="center"/>
    </xf>
    <xf numFmtId="165" fontId="9" fillId="0" borderId="2" xfId="0" applyNumberFormat="1" applyFont="1" applyFill="1" applyBorder="1" applyAlignment="1">
      <alignment horizontal="center" vertical="center" wrapText="1"/>
    </xf>
    <xf numFmtId="165" fontId="9" fillId="0" borderId="17" xfId="0" applyNumberFormat="1" applyFont="1" applyFill="1" applyBorder="1" applyAlignment="1">
      <alignment horizontal="center" vertical="center" wrapText="1"/>
    </xf>
    <xf numFmtId="165" fontId="9" fillId="0" borderId="3"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quotePrefix="1" applyFont="1" applyFill="1" applyBorder="1" applyAlignment="1">
      <alignment horizontal="left" vertical="center" wrapText="1" indent="1"/>
    </xf>
    <xf numFmtId="166" fontId="9" fillId="0" borderId="1"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1" fillId="5" borderId="1" xfId="0" quotePrefix="1" applyFont="1" applyFill="1" applyBorder="1" applyAlignment="1">
      <alignment horizontal="center" vertical="center" wrapText="1"/>
    </xf>
    <xf numFmtId="0" fontId="1" fillId="2" borderId="1" xfId="0" applyFont="1" applyFill="1" applyBorder="1" applyAlignment="1">
      <alignment horizontal="center"/>
    </xf>
    <xf numFmtId="0" fontId="9" fillId="0" borderId="12" xfId="0" quotePrefix="1" applyFont="1" applyFill="1" applyBorder="1" applyAlignment="1">
      <alignment horizontal="left" vertical="center" wrapText="1" indent="1"/>
    </xf>
    <xf numFmtId="0" fontId="9" fillId="0" borderId="13" xfId="0" quotePrefix="1" applyFont="1" applyFill="1" applyBorder="1" applyAlignment="1">
      <alignment horizontal="left" vertical="center" wrapText="1" indent="1"/>
    </xf>
    <xf numFmtId="0" fontId="1" fillId="2" borderId="12" xfId="0" quotePrefix="1" applyFont="1" applyFill="1" applyBorder="1" applyAlignment="1">
      <alignment horizontal="left" vertical="center" wrapText="1" indent="1"/>
    </xf>
    <xf numFmtId="0" fontId="1" fillId="2" borderId="13" xfId="0" applyFont="1" applyFill="1" applyBorder="1" applyAlignment="1">
      <alignment horizontal="left" vertical="center" wrapText="1" indent="1"/>
    </xf>
    <xf numFmtId="0" fontId="9" fillId="2" borderId="12" xfId="0" applyFont="1" applyFill="1" applyBorder="1" applyAlignment="1">
      <alignment horizontal="left" vertical="center" wrapText="1" indent="1"/>
    </xf>
    <xf numFmtId="0" fontId="9" fillId="2" borderId="13" xfId="0" applyFont="1" applyFill="1" applyBorder="1" applyAlignment="1">
      <alignment horizontal="left" vertical="center" wrapText="1" indent="1"/>
    </xf>
    <xf numFmtId="0" fontId="1" fillId="2" borderId="3" xfId="0" applyFont="1" applyFill="1" applyBorder="1" applyAlignment="1">
      <alignment horizontal="center" vertical="center"/>
    </xf>
    <xf numFmtId="0" fontId="9" fillId="2" borderId="15" xfId="0" quotePrefix="1" applyFont="1" applyFill="1" applyBorder="1" applyAlignment="1">
      <alignment horizontal="center" vertical="center" wrapText="1"/>
    </xf>
    <xf numFmtId="0" fontId="9" fillId="2" borderId="29" xfId="0" quotePrefix="1" applyFont="1" applyFill="1" applyBorder="1" applyAlignment="1">
      <alignment horizontal="center" vertical="center" wrapText="1"/>
    </xf>
    <xf numFmtId="0" fontId="9" fillId="2" borderId="16" xfId="0" quotePrefix="1" applyFont="1" applyFill="1" applyBorder="1" applyAlignment="1">
      <alignment horizontal="center" vertical="center" wrapText="1"/>
    </xf>
    <xf numFmtId="0" fontId="9" fillId="2" borderId="30" xfId="0" quotePrefix="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42" fontId="9" fillId="2" borderId="2" xfId="2" applyFont="1" applyFill="1" applyBorder="1" applyAlignment="1">
      <alignment horizontal="center" vertical="center"/>
    </xf>
    <xf numFmtId="42" fontId="9" fillId="2" borderId="3" xfId="2" applyFont="1" applyFill="1" applyBorder="1" applyAlignment="1">
      <alignment horizontal="center" vertical="center"/>
    </xf>
    <xf numFmtId="42" fontId="9" fillId="2" borderId="12" xfId="2" applyFont="1" applyFill="1" applyBorder="1" applyAlignment="1">
      <alignment horizontal="center" vertical="center"/>
    </xf>
    <xf numFmtId="42" fontId="9" fillId="2" borderId="13" xfId="2" applyFont="1" applyFill="1" applyBorder="1" applyAlignment="1">
      <alignment horizontal="center" vertical="center"/>
    </xf>
    <xf numFmtId="42" fontId="9" fillId="2" borderId="2" xfId="0" applyNumberFormat="1" applyFont="1" applyFill="1" applyBorder="1" applyAlignment="1">
      <alignment horizontal="center" vertical="center"/>
    </xf>
    <xf numFmtId="0" fontId="13" fillId="7" borderId="14"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7" borderId="30" xfId="0" applyFont="1" applyFill="1" applyBorder="1" applyAlignment="1">
      <alignment horizontal="center" vertical="center" wrapText="1"/>
    </xf>
    <xf numFmtId="0" fontId="13" fillId="7" borderId="31" xfId="0" applyFont="1" applyFill="1" applyBorder="1" applyAlignment="1">
      <alignment horizontal="center" vertical="center" wrapText="1"/>
    </xf>
    <xf numFmtId="0" fontId="13" fillId="7" borderId="32" xfId="0" applyFont="1" applyFill="1" applyBorder="1" applyAlignment="1">
      <alignment horizontal="center" vertical="center" wrapText="1"/>
    </xf>
    <xf numFmtId="42" fontId="9" fillId="0" borderId="12" xfId="2" applyFont="1" applyFill="1" applyBorder="1" applyAlignment="1">
      <alignment horizontal="center" vertical="center" wrapText="1"/>
    </xf>
    <xf numFmtId="42" fontId="9" fillId="0" borderId="14" xfId="2" applyFont="1" applyFill="1" applyBorder="1" applyAlignment="1">
      <alignment horizontal="center" vertical="center" wrapText="1"/>
    </xf>
    <xf numFmtId="42" fontId="9" fillId="0" borderId="13" xfId="2"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5" xfId="0" quotePrefix="1" applyFont="1" applyFill="1" applyBorder="1" applyAlignment="1">
      <alignment horizontal="left" vertical="center" wrapText="1" indent="1"/>
    </xf>
    <xf numFmtId="0" fontId="9" fillId="2" borderId="29" xfId="0" quotePrefix="1" applyFont="1" applyFill="1" applyBorder="1" applyAlignment="1">
      <alignment horizontal="left" vertical="center" wrapText="1" indent="1"/>
    </xf>
    <xf numFmtId="0" fontId="9" fillId="2" borderId="16" xfId="0" quotePrefix="1" applyFont="1" applyFill="1" applyBorder="1" applyAlignment="1">
      <alignment horizontal="left" vertical="center" wrapText="1" indent="1"/>
    </xf>
    <xf numFmtId="0" fontId="9" fillId="2" borderId="30" xfId="0" quotePrefix="1" applyFont="1" applyFill="1" applyBorder="1" applyAlignment="1">
      <alignment horizontal="left" vertical="center" wrapText="1" indent="1"/>
    </xf>
    <xf numFmtId="0" fontId="9" fillId="2" borderId="2" xfId="0" applyFont="1" applyFill="1" applyBorder="1" applyAlignment="1">
      <alignment horizontal="left" vertical="center" wrapText="1" indent="1"/>
    </xf>
    <xf numFmtId="0" fontId="9" fillId="2" borderId="3" xfId="0" applyFont="1" applyFill="1" applyBorder="1" applyAlignment="1">
      <alignment horizontal="left" vertical="center" wrapText="1" indent="1"/>
    </xf>
    <xf numFmtId="42" fontId="9" fillId="2" borderId="1" xfId="2" applyFont="1" applyFill="1" applyBorder="1" applyAlignment="1">
      <alignment horizontal="center" vertical="center"/>
    </xf>
    <xf numFmtId="42" fontId="9" fillId="2" borderId="1" xfId="0" applyNumberFormat="1" applyFont="1" applyFill="1" applyBorder="1" applyAlignment="1">
      <alignment horizontal="center" vertical="center"/>
    </xf>
  </cellXfs>
  <cellStyles count="5">
    <cellStyle name="Millares [0]" xfId="3" builtinId="6"/>
    <cellStyle name="Moneda" xfId="1" builtinId="4"/>
    <cellStyle name="Moneda [0]" xfId="2" builtinId="7"/>
    <cellStyle name="Normal" xfId="0" builtinId="0"/>
    <cellStyle name="Porcentaje" xfId="4" builtinId="5"/>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400050</xdr:colOff>
      <xdr:row>5</xdr:row>
      <xdr:rowOff>76200</xdr:rowOff>
    </xdr:from>
    <xdr:to>
      <xdr:col>9</xdr:col>
      <xdr:colOff>400050</xdr:colOff>
      <xdr:row>14</xdr:row>
      <xdr:rowOff>95250</xdr:rowOff>
    </xdr:to>
    <xdr:cxnSp macro="">
      <xdr:nvCxnSpPr>
        <xdr:cNvPr id="2" name="AutoShape 4">
          <a:extLst>
            <a:ext uri="{FF2B5EF4-FFF2-40B4-BE49-F238E27FC236}">
              <a16:creationId xmlns:a16="http://schemas.microsoft.com/office/drawing/2014/main" id="{00000000-0008-0000-0000-000002000000}"/>
            </a:ext>
          </a:extLst>
        </xdr:cNvPr>
        <xdr:cNvCxnSpPr>
          <a:cxnSpLocks noChangeShapeType="1"/>
        </xdr:cNvCxnSpPr>
      </xdr:nvCxnSpPr>
      <xdr:spPr bwMode="auto">
        <a:xfrm>
          <a:off x="5438775" y="10382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44</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9152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4</xdr:row>
      <xdr:rowOff>33056</xdr:rowOff>
    </xdr:from>
    <xdr:to>
      <xdr:col>9</xdr:col>
      <xdr:colOff>28015</xdr:colOff>
      <xdr:row>8</xdr:row>
      <xdr:rowOff>71156</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3723713" y="8045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Narrow" pitchFamily="34" charset="0"/>
              <a:cs typeface="Times New Roman"/>
            </a:rPr>
            <a:t>2018</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184358</xdr:colOff>
      <xdr:row>33</xdr:row>
      <xdr:rowOff>67005</xdr:rowOff>
    </xdr:from>
    <xdr:to>
      <xdr:col>8</xdr:col>
      <xdr:colOff>474030</xdr:colOff>
      <xdr:row>37</xdr:row>
      <xdr:rowOff>158373</xdr:rowOff>
    </xdr:to>
    <xdr:sp macro="" textlink="">
      <xdr:nvSpPr>
        <xdr:cNvPr id="5" name="Text Box 9">
          <a:extLst>
            <a:ext uri="{FF2B5EF4-FFF2-40B4-BE49-F238E27FC236}">
              <a16:creationId xmlns:a16="http://schemas.microsoft.com/office/drawing/2014/main" id="{00000000-0008-0000-0000-000005000000}"/>
            </a:ext>
          </a:extLst>
        </xdr:cNvPr>
        <xdr:cNvSpPr txBox="1">
          <a:spLocks noChangeArrowheads="1"/>
        </xdr:cNvSpPr>
      </xdr:nvSpPr>
      <xdr:spPr bwMode="auto">
        <a:xfrm>
          <a:off x="898733" y="5943930"/>
          <a:ext cx="3852022" cy="8533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ysClr val="windowText" lastClr="000000"/>
              </a:solidFill>
              <a:latin typeface="Arial Narrow"/>
            </a:rPr>
            <a:t>Versión 06</a:t>
          </a:r>
        </a:p>
        <a:p>
          <a:pPr algn="ctr" rtl="0">
            <a:defRPr sz="1000"/>
          </a:pPr>
          <a:r>
            <a:rPr lang="en-US" sz="1800" b="0" i="0" u="none" strike="noStrike" baseline="0">
              <a:solidFill>
                <a:sysClr val="windowText" lastClr="000000"/>
              </a:solidFill>
              <a:latin typeface="Arial Narrow"/>
            </a:rPr>
            <a:t>22 de noviembre de 2018</a:t>
          </a:r>
        </a:p>
      </xdr:txBody>
    </xdr:sp>
    <xdr:clientData/>
  </xdr:twoCellAnchor>
  <xdr:twoCellAnchor>
    <xdr:from>
      <xdr:col>1</xdr:col>
      <xdr:colOff>485775</xdr:colOff>
      <xdr:row>14</xdr:row>
      <xdr:rowOff>95250</xdr:rowOff>
    </xdr:from>
    <xdr:to>
      <xdr:col>9</xdr:col>
      <xdr:colOff>400050</xdr:colOff>
      <xdr:row>14</xdr:row>
      <xdr:rowOff>95250</xdr:rowOff>
    </xdr:to>
    <xdr:cxnSp macro="">
      <xdr:nvCxnSpPr>
        <xdr:cNvPr id="6" name="AutoShape 10">
          <a:extLst>
            <a:ext uri="{FF2B5EF4-FFF2-40B4-BE49-F238E27FC236}">
              <a16:creationId xmlns:a16="http://schemas.microsoft.com/office/drawing/2014/main" id="{00000000-0008-0000-0000-000006000000}"/>
            </a:ext>
          </a:extLst>
        </xdr:cNvPr>
        <xdr:cNvCxnSpPr>
          <a:cxnSpLocks noChangeShapeType="1"/>
        </xdr:cNvCxnSpPr>
      </xdr:nvCxnSpPr>
      <xdr:spPr bwMode="auto">
        <a:xfrm flipH="1">
          <a:off x="657225" y="2771775"/>
          <a:ext cx="4781550" cy="0"/>
        </a:xfrm>
        <a:prstGeom prst="straightConnector1">
          <a:avLst/>
        </a:prstGeom>
        <a:noFill/>
        <a:ln w="9525">
          <a:solidFill>
            <a:srgbClr val="000000"/>
          </a:solidFill>
          <a:round/>
          <a:headEnd/>
          <a:tailEnd/>
        </a:ln>
      </xdr:spPr>
    </xdr:cxnSp>
    <xdr:clientData/>
  </xdr:twoCellAnchor>
  <xdr:twoCellAnchor>
    <xdr:from>
      <xdr:col>1</xdr:col>
      <xdr:colOff>163606</xdr:colOff>
      <xdr:row>18</xdr:row>
      <xdr:rowOff>30256</xdr:rowOff>
    </xdr:from>
    <xdr:to>
      <xdr:col>9</xdr:col>
      <xdr:colOff>434229</xdr:colOff>
      <xdr:row>26</xdr:row>
      <xdr:rowOff>159684</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335056" y="3240181"/>
          <a:ext cx="5137898" cy="1653428"/>
        </a:xfrm>
        <a:prstGeom prst="rect">
          <a:avLst/>
        </a:prstGeom>
        <a:solidFill>
          <a:srgbClr val="00939B"/>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400" b="1" i="0" u="none" strike="noStrike" baseline="0">
              <a:solidFill>
                <a:srgbClr val="FFFFFF"/>
              </a:solidFill>
              <a:latin typeface="Arial Narrow"/>
            </a:rPr>
            <a:t>PLAN ANUAL DE CONVOCATORIAS</a:t>
          </a:r>
        </a:p>
        <a:p>
          <a:pPr algn="ctr" rtl="0">
            <a:defRPr sz="1000"/>
          </a:pPr>
          <a:r>
            <a:rPr lang="en-US" sz="2400" b="1" i="0" u="none" strike="noStrike" baseline="0">
              <a:solidFill>
                <a:srgbClr val="FFFFFF"/>
              </a:solidFill>
              <a:latin typeface="Arial Narrow"/>
            </a:rPr>
            <a:t>2018</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33</xdr:row>
      <xdr:rowOff>66675</xdr:rowOff>
    </xdr:from>
    <xdr:to>
      <xdr:col>9</xdr:col>
      <xdr:colOff>400050</xdr:colOff>
      <xdr:row>43</xdr:row>
      <xdr:rowOff>104775</xdr:rowOff>
    </xdr:to>
    <xdr:cxnSp macro="">
      <xdr:nvCxnSpPr>
        <xdr:cNvPr id="8" name="AutoShape 12">
          <a:extLst>
            <a:ext uri="{FF2B5EF4-FFF2-40B4-BE49-F238E27FC236}">
              <a16:creationId xmlns:a16="http://schemas.microsoft.com/office/drawing/2014/main" id="{00000000-0008-0000-0000-000008000000}"/>
            </a:ext>
          </a:extLst>
        </xdr:cNvPr>
        <xdr:cNvCxnSpPr>
          <a:cxnSpLocks noChangeShapeType="1"/>
        </xdr:cNvCxnSpPr>
      </xdr:nvCxnSpPr>
      <xdr:spPr bwMode="auto">
        <a:xfrm>
          <a:off x="5438775" y="59436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30</xdr:row>
      <xdr:rowOff>95250</xdr:rowOff>
    </xdr:from>
    <xdr:to>
      <xdr:col>9</xdr:col>
      <xdr:colOff>400050</xdr:colOff>
      <xdr:row>30</xdr:row>
      <xdr:rowOff>95250</xdr:rowOff>
    </xdr:to>
    <xdr:cxnSp macro="">
      <xdr:nvCxnSpPr>
        <xdr:cNvPr id="9" name="AutoShape 13">
          <a:extLst>
            <a:ext uri="{FF2B5EF4-FFF2-40B4-BE49-F238E27FC236}">
              <a16:creationId xmlns:a16="http://schemas.microsoft.com/office/drawing/2014/main" id="{00000000-0008-0000-0000-000009000000}"/>
            </a:ext>
          </a:extLst>
        </xdr:cNvPr>
        <xdr:cNvCxnSpPr>
          <a:cxnSpLocks noChangeShapeType="1"/>
        </xdr:cNvCxnSpPr>
      </xdr:nvCxnSpPr>
      <xdr:spPr bwMode="auto">
        <a:xfrm flipH="1">
          <a:off x="657225" y="5400675"/>
          <a:ext cx="4781550" cy="0"/>
        </a:xfrm>
        <a:prstGeom prst="straightConnector1">
          <a:avLst/>
        </a:prstGeom>
        <a:noFill/>
        <a:ln w="9525">
          <a:solidFill>
            <a:srgbClr val="000000"/>
          </a:solidFill>
          <a:round/>
          <a:headEnd/>
          <a:tailEnd/>
        </a:ln>
      </xdr:spPr>
    </xdr:cxnSp>
    <xdr:clientData/>
  </xdr:twoCellAnchor>
  <xdr:twoCellAnchor>
    <xdr:from>
      <xdr:col>9</xdr:col>
      <xdr:colOff>400050</xdr:colOff>
      <xdr:row>30</xdr:row>
      <xdr:rowOff>95250</xdr:rowOff>
    </xdr:from>
    <xdr:to>
      <xdr:col>9</xdr:col>
      <xdr:colOff>400050</xdr:colOff>
      <xdr:row>43</xdr:row>
      <xdr:rowOff>104775</xdr:rowOff>
    </xdr:to>
    <xdr:cxnSp macro="">
      <xdr:nvCxnSpPr>
        <xdr:cNvPr id="10" name="AutoShape 14">
          <a:extLst>
            <a:ext uri="{FF2B5EF4-FFF2-40B4-BE49-F238E27FC236}">
              <a16:creationId xmlns:a16="http://schemas.microsoft.com/office/drawing/2014/main" id="{00000000-0008-0000-0000-00000A000000}"/>
            </a:ext>
          </a:extLst>
        </xdr:cNvPr>
        <xdr:cNvCxnSpPr>
          <a:cxnSpLocks noChangeShapeType="1"/>
        </xdr:cNvCxnSpPr>
      </xdr:nvCxnSpPr>
      <xdr:spPr bwMode="auto">
        <a:xfrm>
          <a:off x="5438775" y="5400675"/>
          <a:ext cx="0" cy="2295525"/>
        </a:xfrm>
        <a:prstGeom prst="straightConnector1">
          <a:avLst/>
        </a:prstGeom>
        <a:noFill/>
        <a:ln w="9525">
          <a:solidFill>
            <a:srgbClr val="000000"/>
          </a:solidFill>
          <a:round/>
          <a:headEnd/>
          <a:tailEnd/>
        </a:ln>
      </xdr:spPr>
    </xdr:cxnSp>
    <xdr:clientData/>
  </xdr:twoCellAnchor>
  <xdr:twoCellAnchor editAs="oneCell">
    <xdr:from>
      <xdr:col>1</xdr:col>
      <xdr:colOff>338667</xdr:colOff>
      <xdr:row>36</xdr:row>
      <xdr:rowOff>141872</xdr:rowOff>
    </xdr:from>
    <xdr:to>
      <xdr:col>9</xdr:col>
      <xdr:colOff>139083</xdr:colOff>
      <xdr:row>45</xdr:row>
      <xdr:rowOff>42333</xdr:rowOff>
    </xdr:to>
    <xdr:pic>
      <xdr:nvPicPr>
        <xdr:cNvPr id="13" name="Imagen 12">
          <a:extLst>
            <a:ext uri="{FF2B5EF4-FFF2-40B4-BE49-F238E27FC236}">
              <a16:creationId xmlns:a16="http://schemas.microsoft.com/office/drawing/2014/main" id="{F1236F60-7E64-4BE8-85A8-2ED2802999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0" y="6587122"/>
          <a:ext cx="4658166" cy="1424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1447800</xdr:colOff>
      <xdr:row>0</xdr:row>
      <xdr:rowOff>0</xdr:rowOff>
    </xdr:from>
    <xdr:to>
      <xdr:col>2</xdr:col>
      <xdr:colOff>705291</xdr:colOff>
      <xdr:row>4</xdr:row>
      <xdr:rowOff>119536</xdr:rowOff>
    </xdr:to>
    <xdr:pic>
      <xdr:nvPicPr>
        <xdr:cNvPr id="4" name="Imagen 3">
          <a:extLst>
            <a:ext uri="{FF2B5EF4-FFF2-40B4-BE49-F238E27FC236}">
              <a16:creationId xmlns:a16="http://schemas.microsoft.com/office/drawing/2014/main" id="{00A68F3F-D324-4C02-8738-DEB9ED2FB0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800" y="0"/>
          <a:ext cx="4658166" cy="1424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178594</xdr:colOff>
      <xdr:row>0</xdr:row>
      <xdr:rowOff>59531</xdr:rowOff>
    </xdr:from>
    <xdr:to>
      <xdr:col>1</xdr:col>
      <xdr:colOff>1726406</xdr:colOff>
      <xdr:row>2</xdr:row>
      <xdr:rowOff>273956</xdr:rowOff>
    </xdr:to>
    <xdr:pic>
      <xdr:nvPicPr>
        <xdr:cNvPr id="4" name="Imagen 3">
          <a:extLst>
            <a:ext uri="{FF2B5EF4-FFF2-40B4-BE49-F238E27FC236}">
              <a16:creationId xmlns:a16="http://schemas.microsoft.com/office/drawing/2014/main" id="{25C7151A-286B-4C07-801A-2A5362A9B8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594" y="59531"/>
          <a:ext cx="2842617" cy="86926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J49"/>
  <sheetViews>
    <sheetView tabSelected="1" view="pageBreakPreview" zoomScale="90" zoomScaleNormal="90" zoomScaleSheetLayoutView="90" workbookViewId="0">
      <selection activeCell="K11" sqref="K11"/>
    </sheetView>
  </sheetViews>
  <sheetFormatPr baseColWidth="10" defaultColWidth="11.42578125" defaultRowHeight="15" x14ac:dyDescent="0.25"/>
  <cols>
    <col min="1" max="1" width="2.5703125" style="7" customWidth="1"/>
    <col min="2" max="2" width="8.140625" style="7" customWidth="1"/>
    <col min="3" max="5" width="8" style="7" customWidth="1"/>
    <col min="6" max="6" width="11.42578125" style="7"/>
    <col min="7" max="8" width="9" style="7" customWidth="1"/>
    <col min="9" max="16384" width="11.42578125" style="7"/>
  </cols>
  <sheetData>
    <row r="1" spans="2:10" x14ac:dyDescent="0.25">
      <c r="B1" s="6"/>
      <c r="C1" s="6"/>
      <c r="D1" s="6"/>
      <c r="E1" s="6"/>
      <c r="F1" s="6"/>
      <c r="G1" s="6"/>
      <c r="H1" s="6"/>
      <c r="I1" s="6"/>
      <c r="J1" s="6"/>
    </row>
    <row r="2" spans="2:10" ht="15.75" thickBot="1" x14ac:dyDescent="0.3">
      <c r="B2" s="6"/>
      <c r="C2" s="6"/>
      <c r="D2" s="6"/>
      <c r="E2" s="6"/>
      <c r="F2" s="6"/>
      <c r="G2" s="6"/>
      <c r="H2" s="6"/>
      <c r="I2" s="6"/>
      <c r="J2" s="6"/>
    </row>
    <row r="3" spans="2:10" x14ac:dyDescent="0.25">
      <c r="B3" s="8"/>
      <c r="C3" s="9"/>
      <c r="D3" s="9"/>
      <c r="E3" s="9"/>
      <c r="F3" s="9"/>
      <c r="G3" s="9"/>
      <c r="H3" s="9"/>
      <c r="I3" s="9"/>
      <c r="J3" s="10"/>
    </row>
    <row r="4" spans="2:10" x14ac:dyDescent="0.25">
      <c r="B4" s="11"/>
      <c r="C4" s="6"/>
      <c r="D4" s="6"/>
      <c r="E4" s="6"/>
      <c r="F4" s="6"/>
      <c r="G4" s="6"/>
      <c r="H4" s="6"/>
      <c r="I4" s="6"/>
      <c r="J4" s="12"/>
    </row>
    <row r="5" spans="2:10" x14ac:dyDescent="0.25">
      <c r="B5" s="11"/>
      <c r="C5" s="6"/>
      <c r="D5" s="6"/>
      <c r="E5" s="6"/>
      <c r="F5" s="6"/>
      <c r="G5" s="6"/>
      <c r="H5" s="6"/>
      <c r="I5" s="6"/>
      <c r="J5" s="12"/>
    </row>
    <row r="6" spans="2:10" x14ac:dyDescent="0.25">
      <c r="B6" s="11"/>
      <c r="C6" s="6"/>
      <c r="D6" s="6"/>
      <c r="E6" s="6"/>
      <c r="F6" s="6"/>
      <c r="G6" s="6"/>
      <c r="H6" s="6"/>
      <c r="I6" s="6"/>
      <c r="J6" s="12"/>
    </row>
    <row r="7" spans="2:10" x14ac:dyDescent="0.25">
      <c r="B7" s="11"/>
      <c r="C7" s="6"/>
      <c r="D7" s="6"/>
      <c r="E7" s="6"/>
      <c r="F7" s="6"/>
      <c r="G7" s="6"/>
      <c r="H7" s="6"/>
      <c r="I7" s="6"/>
      <c r="J7" s="12"/>
    </row>
    <row r="8" spans="2:10" x14ac:dyDescent="0.25">
      <c r="B8" s="11"/>
      <c r="C8" s="6"/>
      <c r="D8" s="6"/>
      <c r="E8" s="6"/>
      <c r="F8" s="6"/>
      <c r="G8" s="6"/>
      <c r="H8" s="6"/>
      <c r="I8" s="6"/>
      <c r="J8" s="12"/>
    </row>
    <row r="9" spans="2:10" x14ac:dyDescent="0.25">
      <c r="B9" s="11"/>
      <c r="C9" s="6"/>
      <c r="D9" s="6"/>
      <c r="E9" s="6"/>
      <c r="F9" s="6"/>
      <c r="G9" s="6"/>
      <c r="H9" s="6"/>
      <c r="I9" s="6"/>
      <c r="J9" s="12"/>
    </row>
    <row r="10" spans="2:10" x14ac:dyDescent="0.25">
      <c r="B10" s="11"/>
      <c r="C10" s="6"/>
      <c r="D10" s="6"/>
      <c r="E10" s="6"/>
      <c r="F10" s="6"/>
      <c r="G10" s="6"/>
      <c r="H10" s="6"/>
      <c r="I10" s="6"/>
      <c r="J10" s="12"/>
    </row>
    <row r="11" spans="2:10" x14ac:dyDescent="0.25">
      <c r="B11" s="11"/>
      <c r="C11" s="6"/>
      <c r="D11" s="6"/>
      <c r="E11" s="6"/>
      <c r="F11" s="6"/>
      <c r="G11" s="6"/>
      <c r="H11" s="6"/>
      <c r="I11" s="6"/>
      <c r="J11" s="12"/>
    </row>
    <row r="12" spans="2:10" x14ac:dyDescent="0.25">
      <c r="B12" s="11"/>
      <c r="C12" s="6"/>
      <c r="D12" s="6"/>
      <c r="E12" s="6"/>
      <c r="F12" s="6"/>
      <c r="G12" s="6"/>
      <c r="H12" s="6"/>
      <c r="I12" s="6"/>
      <c r="J12" s="12"/>
    </row>
    <row r="13" spans="2:10" x14ac:dyDescent="0.25">
      <c r="B13" s="11"/>
      <c r="C13" s="6"/>
      <c r="D13" s="6"/>
      <c r="E13" s="6"/>
      <c r="F13" s="6"/>
      <c r="G13" s="6"/>
      <c r="H13" s="6"/>
      <c r="I13" s="6"/>
      <c r="J13" s="12"/>
    </row>
    <row r="14" spans="2:10" x14ac:dyDescent="0.25">
      <c r="B14" s="11"/>
      <c r="C14" s="6"/>
      <c r="D14" s="6"/>
      <c r="E14" s="6"/>
      <c r="F14" s="6"/>
      <c r="G14" s="6"/>
      <c r="H14" s="6"/>
      <c r="I14" s="6"/>
      <c r="J14" s="12"/>
    </row>
    <row r="15" spans="2:10" x14ac:dyDescent="0.25">
      <c r="B15" s="11"/>
      <c r="C15" s="6"/>
      <c r="D15" s="6"/>
      <c r="E15" s="6"/>
      <c r="F15" s="6"/>
      <c r="G15" s="6"/>
      <c r="H15" s="6"/>
      <c r="I15" s="6"/>
      <c r="J15" s="12"/>
    </row>
    <row r="16" spans="2:10" ht="6" customHeight="1" x14ac:dyDescent="0.25">
      <c r="B16" s="11"/>
      <c r="C16" s="6"/>
      <c r="D16" s="6"/>
      <c r="E16" s="6"/>
      <c r="F16" s="6"/>
      <c r="G16" s="6"/>
      <c r="H16" s="6"/>
      <c r="I16" s="6"/>
      <c r="J16" s="12"/>
    </row>
    <row r="17" spans="2:10" ht="6" customHeight="1" x14ac:dyDescent="0.25">
      <c r="B17" s="11"/>
      <c r="C17" s="6"/>
      <c r="D17" s="6"/>
      <c r="E17" s="6"/>
      <c r="F17" s="6"/>
      <c r="G17" s="6"/>
      <c r="H17" s="6"/>
      <c r="I17" s="6"/>
      <c r="J17" s="12"/>
    </row>
    <row r="18" spans="2:10" x14ac:dyDescent="0.25">
      <c r="B18" s="11"/>
      <c r="C18" s="6"/>
      <c r="D18" s="6"/>
      <c r="E18" s="6"/>
      <c r="F18" s="6"/>
      <c r="G18" s="6"/>
      <c r="H18" s="6"/>
      <c r="I18" s="6"/>
      <c r="J18" s="12"/>
    </row>
    <row r="19" spans="2:10" x14ac:dyDescent="0.25">
      <c r="B19" s="11"/>
      <c r="C19" s="6"/>
      <c r="D19" s="6"/>
      <c r="E19" s="6"/>
      <c r="F19" s="6"/>
      <c r="G19" s="6"/>
      <c r="H19" s="6"/>
      <c r="I19" s="6"/>
      <c r="J19" s="12"/>
    </row>
    <row r="20" spans="2:10" x14ac:dyDescent="0.25">
      <c r="B20" s="11"/>
      <c r="C20" s="6"/>
      <c r="D20" s="6"/>
      <c r="E20" s="6"/>
      <c r="F20" s="6"/>
      <c r="G20" s="6"/>
      <c r="H20" s="6"/>
      <c r="I20" s="6"/>
      <c r="J20" s="12"/>
    </row>
    <row r="21" spans="2:10" x14ac:dyDescent="0.25">
      <c r="B21" s="11"/>
      <c r="C21" s="6"/>
      <c r="D21" s="6"/>
      <c r="E21" s="6"/>
      <c r="F21" s="6"/>
      <c r="G21" s="6"/>
      <c r="H21" s="6"/>
      <c r="I21" s="6"/>
      <c r="J21" s="12"/>
    </row>
    <row r="22" spans="2:10" x14ac:dyDescent="0.25">
      <c r="B22" s="11"/>
      <c r="C22" s="6"/>
      <c r="D22" s="6"/>
      <c r="E22" s="6"/>
      <c r="F22" s="6"/>
      <c r="G22" s="6"/>
      <c r="H22" s="6"/>
      <c r="I22" s="6"/>
      <c r="J22" s="12"/>
    </row>
    <row r="23" spans="2:10" x14ac:dyDescent="0.25">
      <c r="B23" s="11"/>
      <c r="C23" s="6"/>
      <c r="D23" s="6"/>
      <c r="E23" s="6"/>
      <c r="F23" s="6"/>
      <c r="G23" s="6"/>
      <c r="H23" s="6"/>
      <c r="I23" s="6"/>
      <c r="J23" s="12"/>
    </row>
    <row r="24" spans="2:10" x14ac:dyDescent="0.25">
      <c r="B24" s="11"/>
      <c r="C24" s="6"/>
      <c r="D24" s="6"/>
      <c r="E24" s="6"/>
      <c r="F24" s="6"/>
      <c r="G24" s="6"/>
      <c r="H24" s="6"/>
      <c r="I24" s="6"/>
      <c r="J24" s="12"/>
    </row>
    <row r="25" spans="2:10" x14ac:dyDescent="0.25">
      <c r="B25" s="11"/>
      <c r="C25" s="6"/>
      <c r="D25" s="6"/>
      <c r="E25" s="6"/>
      <c r="F25" s="6"/>
      <c r="G25" s="6"/>
      <c r="H25" s="6"/>
      <c r="I25" s="6"/>
      <c r="J25" s="12"/>
    </row>
    <row r="26" spans="2:10" x14ac:dyDescent="0.25">
      <c r="B26" s="11"/>
      <c r="C26" s="6"/>
      <c r="D26" s="6"/>
      <c r="E26" s="6"/>
      <c r="F26" s="6"/>
      <c r="G26" s="6"/>
      <c r="H26" s="6"/>
      <c r="I26" s="6"/>
      <c r="J26" s="12"/>
    </row>
    <row r="27" spans="2:10" x14ac:dyDescent="0.25">
      <c r="B27" s="11"/>
      <c r="C27" s="6"/>
      <c r="D27" s="6"/>
      <c r="E27" s="6"/>
      <c r="F27" s="6"/>
      <c r="G27" s="6"/>
      <c r="H27" s="6"/>
      <c r="I27" s="6"/>
      <c r="J27" s="12"/>
    </row>
    <row r="28" spans="2:10" x14ac:dyDescent="0.25">
      <c r="B28" s="11"/>
      <c r="C28" s="6"/>
      <c r="D28" s="6"/>
      <c r="E28" s="6"/>
      <c r="F28" s="6"/>
      <c r="G28" s="6"/>
      <c r="H28" s="6"/>
      <c r="I28" s="6"/>
      <c r="J28" s="12"/>
    </row>
    <row r="29" spans="2:10" ht="7.5" customHeight="1" x14ac:dyDescent="0.25">
      <c r="B29" s="11"/>
      <c r="C29" s="6"/>
      <c r="D29" s="6"/>
      <c r="E29" s="6"/>
      <c r="F29" s="6"/>
      <c r="G29" s="6"/>
      <c r="H29" s="6"/>
      <c r="I29" s="6"/>
      <c r="J29" s="12"/>
    </row>
    <row r="30" spans="2:10" ht="7.5" customHeight="1" x14ac:dyDescent="0.25">
      <c r="B30" s="11"/>
      <c r="C30" s="6"/>
      <c r="D30" s="6"/>
      <c r="E30" s="6"/>
      <c r="F30" s="6"/>
      <c r="G30" s="6"/>
      <c r="H30" s="6"/>
      <c r="I30" s="6"/>
      <c r="J30" s="12"/>
    </row>
    <row r="31" spans="2:10" x14ac:dyDescent="0.25">
      <c r="B31" s="11"/>
      <c r="C31" s="6"/>
      <c r="D31" s="6"/>
      <c r="E31" s="6"/>
      <c r="F31" s="6"/>
      <c r="G31" s="6"/>
      <c r="H31" s="6"/>
      <c r="I31" s="6"/>
      <c r="J31" s="12"/>
    </row>
    <row r="32" spans="2:10" x14ac:dyDescent="0.25">
      <c r="B32" s="11"/>
      <c r="C32" s="6"/>
      <c r="D32" s="6"/>
      <c r="E32" s="6"/>
      <c r="F32" s="6"/>
      <c r="G32" s="6"/>
      <c r="H32" s="6"/>
      <c r="I32" s="6"/>
      <c r="J32" s="12"/>
    </row>
    <row r="33" spans="2:10" x14ac:dyDescent="0.25">
      <c r="B33" s="11"/>
      <c r="C33" s="6"/>
      <c r="D33" s="6"/>
      <c r="E33" s="6"/>
      <c r="F33" s="6"/>
      <c r="G33" s="6"/>
      <c r="H33" s="6"/>
      <c r="I33" s="6"/>
      <c r="J33" s="12"/>
    </row>
    <row r="34" spans="2:10" x14ac:dyDescent="0.25">
      <c r="B34" s="11"/>
      <c r="C34" s="6"/>
      <c r="D34" s="6"/>
      <c r="E34" s="6"/>
      <c r="F34" s="6"/>
      <c r="G34" s="6"/>
      <c r="H34" s="6"/>
      <c r="I34" s="6"/>
      <c r="J34" s="12"/>
    </row>
    <row r="35" spans="2:10" x14ac:dyDescent="0.25">
      <c r="B35" s="11"/>
      <c r="C35" s="6"/>
      <c r="D35" s="6"/>
      <c r="E35" s="6"/>
      <c r="F35" s="6"/>
      <c r="G35" s="6"/>
      <c r="H35" s="6"/>
      <c r="I35" s="6"/>
      <c r="J35" s="12"/>
    </row>
    <row r="36" spans="2:10" x14ac:dyDescent="0.25">
      <c r="B36" s="11"/>
      <c r="C36" s="6"/>
      <c r="D36" s="6"/>
      <c r="E36" s="6"/>
      <c r="F36" s="6"/>
      <c r="G36" s="6"/>
      <c r="H36" s="6"/>
      <c r="I36" s="6"/>
      <c r="J36" s="12"/>
    </row>
    <row r="37" spans="2:10" x14ac:dyDescent="0.25">
      <c r="B37" s="11"/>
      <c r="C37" s="6"/>
      <c r="D37" s="6"/>
      <c r="E37" s="6"/>
      <c r="F37" s="6"/>
      <c r="G37" s="6"/>
      <c r="H37" s="6"/>
      <c r="I37" s="6"/>
      <c r="J37" s="12"/>
    </row>
    <row r="38" spans="2:10" x14ac:dyDescent="0.25">
      <c r="B38" s="11"/>
      <c r="C38" s="6"/>
      <c r="D38" s="6"/>
      <c r="E38" s="6"/>
      <c r="F38" s="6"/>
      <c r="G38" s="6"/>
      <c r="H38" s="6"/>
      <c r="I38" s="6"/>
      <c r="J38" s="12"/>
    </row>
    <row r="39" spans="2:10" x14ac:dyDescent="0.25">
      <c r="B39" s="11"/>
      <c r="C39" s="6"/>
      <c r="D39" s="6"/>
      <c r="E39" s="6"/>
      <c r="F39" s="6"/>
      <c r="G39" s="6"/>
      <c r="H39" s="6"/>
      <c r="I39" s="6"/>
      <c r="J39" s="12"/>
    </row>
    <row r="40" spans="2:10" ht="7.5" customHeight="1" x14ac:dyDescent="0.25">
      <c r="B40" s="11"/>
      <c r="C40" s="6"/>
      <c r="D40" s="6"/>
      <c r="E40" s="6"/>
      <c r="F40" s="6"/>
      <c r="G40" s="6"/>
      <c r="H40" s="6"/>
      <c r="I40" s="6"/>
      <c r="J40" s="12"/>
    </row>
    <row r="41" spans="2:10" ht="7.5" customHeight="1" x14ac:dyDescent="0.25">
      <c r="B41" s="11"/>
      <c r="C41" s="6"/>
      <c r="D41" s="6"/>
      <c r="E41" s="6"/>
      <c r="F41" s="6"/>
      <c r="G41" s="6"/>
      <c r="H41" s="6"/>
      <c r="I41" s="6"/>
      <c r="J41" s="12"/>
    </row>
    <row r="42" spans="2:10" x14ac:dyDescent="0.25">
      <c r="B42" s="11"/>
      <c r="C42" s="6"/>
      <c r="D42" s="6"/>
      <c r="E42" s="6"/>
      <c r="F42" s="6"/>
      <c r="G42" s="6"/>
      <c r="H42" s="6"/>
      <c r="I42" s="6"/>
      <c r="J42" s="12"/>
    </row>
    <row r="43" spans="2:10" x14ac:dyDescent="0.25">
      <c r="B43" s="11"/>
      <c r="C43" s="6"/>
      <c r="D43" s="6"/>
      <c r="E43" s="6"/>
      <c r="F43" s="6"/>
      <c r="G43" s="6"/>
      <c r="H43" s="6"/>
      <c r="I43" s="6"/>
      <c r="J43" s="12"/>
    </row>
    <row r="44" spans="2:10" x14ac:dyDescent="0.25">
      <c r="B44" s="11"/>
      <c r="C44" s="6"/>
      <c r="D44" s="6"/>
      <c r="E44" s="6"/>
      <c r="F44" s="6"/>
      <c r="G44" s="6"/>
      <c r="H44" s="6"/>
      <c r="I44" s="6"/>
      <c r="J44" s="12"/>
    </row>
    <row r="45" spans="2:10" x14ac:dyDescent="0.25">
      <c r="B45" s="11"/>
      <c r="C45" s="6"/>
      <c r="D45" s="6"/>
      <c r="E45" s="6"/>
      <c r="F45" s="6"/>
      <c r="G45" s="6"/>
      <c r="H45" s="6"/>
      <c r="I45" s="6"/>
      <c r="J45" s="12"/>
    </row>
    <row r="46" spans="2:10" x14ac:dyDescent="0.25">
      <c r="B46" s="11"/>
      <c r="C46" s="6"/>
      <c r="D46" s="6"/>
      <c r="E46" s="6"/>
      <c r="F46" s="6"/>
      <c r="G46" s="6"/>
      <c r="H46" s="6"/>
      <c r="I46" s="6"/>
      <c r="J46" s="12"/>
    </row>
    <row r="47" spans="2:10" x14ac:dyDescent="0.25">
      <c r="B47" s="11"/>
      <c r="C47" s="6"/>
      <c r="D47" s="6"/>
      <c r="E47" s="6"/>
      <c r="F47" s="6"/>
      <c r="G47" s="6"/>
      <c r="H47" s="6"/>
      <c r="I47" s="6"/>
      <c r="J47" s="12"/>
    </row>
    <row r="48" spans="2:10" ht="15.75" thickBot="1" x14ac:dyDescent="0.3">
      <c r="B48" s="13"/>
      <c r="C48" s="14"/>
      <c r="D48" s="14"/>
      <c r="E48" s="14"/>
      <c r="F48" s="14"/>
      <c r="G48" s="14"/>
      <c r="H48" s="14"/>
      <c r="I48" s="14"/>
      <c r="J48" s="15"/>
    </row>
    <row r="49" spans="2:10" x14ac:dyDescent="0.25">
      <c r="B49" s="6"/>
      <c r="C49" s="6"/>
      <c r="D49" s="6"/>
      <c r="E49" s="6"/>
      <c r="F49" s="6"/>
      <c r="G49" s="6"/>
      <c r="H49" s="6"/>
      <c r="I49" s="6"/>
      <c r="J49" s="6"/>
    </row>
  </sheetData>
  <printOptions horizontalCentered="1" verticalCentered="1"/>
  <pageMargins left="0.51181102362204722" right="0.51181102362204722" top="0.70866141732283472" bottom="0.55118110236220474" header="0.31496062992125984" footer="0.31496062992125984"/>
  <pageSetup orientation="portrait" r:id="rId1"/>
  <headerFooter differentFirst="1">
    <oddFooter>&amp;R&amp;"Arial,Normal"&amp;12Página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3:G40"/>
  <sheetViews>
    <sheetView view="pageBreakPreview" zoomScaleNormal="90" zoomScaleSheetLayoutView="100" workbookViewId="0">
      <selection activeCell="E3" sqref="E3"/>
    </sheetView>
  </sheetViews>
  <sheetFormatPr baseColWidth="10" defaultColWidth="11.42578125" defaultRowHeight="15" x14ac:dyDescent="0.25"/>
  <cols>
    <col min="1" max="1" width="5.7109375" style="7" customWidth="1"/>
    <col min="2" max="2" width="81" style="7" customWidth="1"/>
    <col min="3" max="5" width="11.42578125" style="7"/>
    <col min="6" max="6" width="1.5703125" style="7" customWidth="1"/>
    <col min="7" max="7" width="6.7109375" style="7" customWidth="1"/>
    <col min="8" max="16384" width="11.42578125" style="7"/>
  </cols>
  <sheetData>
    <row r="3" spans="2:6" x14ac:dyDescent="0.25">
      <c r="B3"/>
    </row>
    <row r="4" spans="2:6" ht="57.75" customHeight="1" x14ac:dyDescent="0.25"/>
    <row r="5" spans="2:6" ht="39" customHeight="1" x14ac:dyDescent="0.25">
      <c r="B5" s="135" t="s">
        <v>117</v>
      </c>
      <c r="C5" s="135"/>
      <c r="D5" s="135"/>
      <c r="E5" s="135"/>
      <c r="F5" s="135"/>
    </row>
    <row r="6" spans="2:6" ht="29.25" customHeight="1" x14ac:dyDescent="0.25">
      <c r="B6" s="16"/>
      <c r="C6" s="16"/>
      <c r="D6" s="16"/>
      <c r="E6" s="16"/>
      <c r="F6" s="16"/>
    </row>
    <row r="7" spans="2:6" ht="205.5" customHeight="1" x14ac:dyDescent="0.25">
      <c r="B7" s="136" t="s">
        <v>16</v>
      </c>
      <c r="C7" s="136"/>
      <c r="D7" s="136"/>
      <c r="E7" s="136"/>
      <c r="F7" s="136"/>
    </row>
    <row r="8" spans="2:6" x14ac:dyDescent="0.25">
      <c r="B8" s="137"/>
      <c r="C8" s="137"/>
      <c r="D8" s="137"/>
      <c r="E8" s="137"/>
      <c r="F8" s="137"/>
    </row>
    <row r="9" spans="2:6" x14ac:dyDescent="0.25">
      <c r="B9" s="138"/>
      <c r="C9" s="138"/>
      <c r="D9" s="138"/>
      <c r="E9" s="138"/>
      <c r="F9" s="138"/>
    </row>
    <row r="10" spans="2:6" x14ac:dyDescent="0.25">
      <c r="B10" s="138"/>
      <c r="C10" s="138"/>
      <c r="D10" s="138"/>
      <c r="E10" s="138"/>
      <c r="F10" s="138"/>
    </row>
    <row r="11" spans="2:6" x14ac:dyDescent="0.25">
      <c r="B11" s="138"/>
      <c r="C11" s="138"/>
      <c r="D11" s="138"/>
      <c r="E11" s="138"/>
      <c r="F11" s="138"/>
    </row>
    <row r="12" spans="2:6" x14ac:dyDescent="0.25">
      <c r="B12" s="17"/>
      <c r="C12" s="17"/>
      <c r="D12" s="17"/>
      <c r="E12" s="17"/>
      <c r="F12" s="17"/>
    </row>
    <row r="13" spans="2:6" x14ac:dyDescent="0.25">
      <c r="B13" s="17"/>
      <c r="C13" s="17"/>
      <c r="D13" s="17"/>
      <c r="E13" s="17"/>
      <c r="F13" s="17"/>
    </row>
    <row r="14" spans="2:6" x14ac:dyDescent="0.25">
      <c r="B14" s="17"/>
      <c r="C14" s="17"/>
      <c r="D14" s="17"/>
      <c r="E14" s="17"/>
      <c r="F14" s="17"/>
    </row>
    <row r="15" spans="2:6" x14ac:dyDescent="0.25">
      <c r="B15" s="18"/>
      <c r="C15" s="18"/>
      <c r="D15" s="18"/>
      <c r="E15" s="18"/>
      <c r="F15" s="18"/>
    </row>
    <row r="16" spans="2:6" x14ac:dyDescent="0.25">
      <c r="B16" s="18"/>
      <c r="C16" s="18"/>
      <c r="D16" s="18"/>
      <c r="E16" s="18"/>
      <c r="F16" s="18"/>
    </row>
    <row r="17" spans="2:6" x14ac:dyDescent="0.25">
      <c r="B17" s="18"/>
      <c r="C17" s="18"/>
      <c r="D17" s="18"/>
      <c r="E17" s="18"/>
      <c r="F17" s="18"/>
    </row>
    <row r="18" spans="2:6" x14ac:dyDescent="0.25">
      <c r="B18" s="133"/>
      <c r="C18" s="133"/>
      <c r="D18" s="133"/>
      <c r="E18" s="133"/>
      <c r="F18" s="133"/>
    </row>
    <row r="19" spans="2:6" x14ac:dyDescent="0.25">
      <c r="B19" s="18"/>
      <c r="C19" s="18"/>
      <c r="D19" s="18"/>
      <c r="E19" s="18"/>
      <c r="F19" s="18"/>
    </row>
    <row r="20" spans="2:6" x14ac:dyDescent="0.25">
      <c r="B20" s="18"/>
      <c r="C20" s="18"/>
      <c r="D20" s="18"/>
      <c r="E20" s="18"/>
      <c r="F20" s="18"/>
    </row>
    <row r="21" spans="2:6" x14ac:dyDescent="0.25">
      <c r="B21" s="18"/>
      <c r="C21" s="18"/>
      <c r="D21" s="18"/>
      <c r="E21" s="18"/>
      <c r="F21" s="18"/>
    </row>
    <row r="22" spans="2:6" x14ac:dyDescent="0.25">
      <c r="B22" s="18"/>
      <c r="C22" s="18"/>
      <c r="D22" s="18"/>
      <c r="E22" s="18"/>
      <c r="F22" s="18"/>
    </row>
    <row r="23" spans="2:6" x14ac:dyDescent="0.25">
      <c r="B23" s="18"/>
      <c r="C23" s="18"/>
      <c r="D23" s="18"/>
      <c r="E23" s="18"/>
      <c r="F23" s="18"/>
    </row>
    <row r="24" spans="2:6" x14ac:dyDescent="0.25">
      <c r="B24" s="18"/>
      <c r="C24" s="18"/>
      <c r="D24" s="18"/>
      <c r="E24" s="18"/>
      <c r="F24" s="18"/>
    </row>
    <row r="25" spans="2:6" x14ac:dyDescent="0.25">
      <c r="B25" s="18"/>
      <c r="C25" s="18"/>
      <c r="D25" s="18"/>
      <c r="E25" s="18"/>
      <c r="F25" s="18"/>
    </row>
    <row r="26" spans="2:6" x14ac:dyDescent="0.25">
      <c r="B26" s="18"/>
      <c r="C26" s="18"/>
      <c r="D26" s="18"/>
      <c r="E26" s="18"/>
      <c r="F26" s="18"/>
    </row>
    <row r="27" spans="2:6" x14ac:dyDescent="0.25">
      <c r="B27" s="18"/>
      <c r="C27" s="18"/>
      <c r="D27" s="18"/>
      <c r="E27" s="18"/>
      <c r="F27" s="18"/>
    </row>
    <row r="28" spans="2:6" x14ac:dyDescent="0.25">
      <c r="B28" s="18"/>
      <c r="C28" s="18"/>
      <c r="D28" s="18"/>
      <c r="E28" s="18"/>
      <c r="F28" s="18"/>
    </row>
    <row r="29" spans="2:6" x14ac:dyDescent="0.25">
      <c r="B29" s="18"/>
      <c r="C29" s="18"/>
      <c r="D29" s="18"/>
      <c r="E29" s="18"/>
      <c r="F29" s="18"/>
    </row>
    <row r="30" spans="2:6" x14ac:dyDescent="0.25">
      <c r="B30" s="18"/>
      <c r="C30" s="18"/>
      <c r="D30" s="18"/>
      <c r="E30" s="18"/>
      <c r="F30" s="18"/>
    </row>
    <row r="31" spans="2:6" x14ac:dyDescent="0.25">
      <c r="B31" s="18"/>
      <c r="C31" s="18"/>
      <c r="D31" s="18"/>
      <c r="E31" s="18"/>
      <c r="F31" s="18"/>
    </row>
    <row r="32" spans="2:6" x14ac:dyDescent="0.25">
      <c r="B32" s="18"/>
      <c r="C32" s="18"/>
      <c r="D32" s="18"/>
      <c r="E32" s="18"/>
      <c r="F32" s="18"/>
    </row>
    <row r="33" spans="1:7" x14ac:dyDescent="0.25">
      <c r="A33" s="134"/>
      <c r="B33" s="134"/>
      <c r="C33" s="134"/>
      <c r="D33" s="134"/>
      <c r="E33" s="134"/>
      <c r="F33" s="134"/>
      <c r="G33" s="134"/>
    </row>
    <row r="34" spans="1:7" x14ac:dyDescent="0.25">
      <c r="A34" s="134"/>
      <c r="B34" s="134"/>
      <c r="C34" s="134"/>
      <c r="D34" s="134"/>
      <c r="E34" s="134"/>
      <c r="F34" s="134"/>
      <c r="G34" s="134"/>
    </row>
    <row r="35" spans="1:7" x14ac:dyDescent="0.25">
      <c r="A35" s="134"/>
      <c r="B35" s="134"/>
      <c r="C35" s="134"/>
      <c r="D35" s="134"/>
      <c r="E35" s="134"/>
      <c r="F35" s="134"/>
      <c r="G35" s="134"/>
    </row>
    <row r="36" spans="1:7" x14ac:dyDescent="0.25">
      <c r="A36" s="134"/>
      <c r="B36" s="134"/>
      <c r="C36" s="134"/>
      <c r="D36" s="134"/>
      <c r="E36" s="134"/>
      <c r="F36" s="134"/>
      <c r="G36" s="134"/>
    </row>
    <row r="37" spans="1:7" x14ac:dyDescent="0.25">
      <c r="A37" s="134"/>
      <c r="B37" s="134"/>
      <c r="C37" s="134"/>
      <c r="D37" s="134"/>
      <c r="E37" s="134"/>
      <c r="F37" s="134"/>
      <c r="G37" s="134"/>
    </row>
    <row r="38" spans="1:7" x14ac:dyDescent="0.25">
      <c r="A38" s="134"/>
      <c r="B38" s="134"/>
      <c r="C38" s="134"/>
      <c r="D38" s="134"/>
      <c r="E38" s="134"/>
      <c r="F38" s="134"/>
      <c r="G38" s="134"/>
    </row>
    <row r="39" spans="1:7" x14ac:dyDescent="0.25">
      <c r="A39" s="134"/>
      <c r="B39" s="134"/>
      <c r="C39" s="134"/>
      <c r="D39" s="134"/>
      <c r="E39" s="134"/>
      <c r="F39" s="134"/>
      <c r="G39" s="134"/>
    </row>
    <row r="40" spans="1:7" x14ac:dyDescent="0.25">
      <c r="A40" s="134"/>
      <c r="B40" s="134"/>
      <c r="C40" s="134"/>
      <c r="D40" s="134"/>
      <c r="E40" s="134"/>
      <c r="F40" s="134"/>
      <c r="G40" s="134"/>
    </row>
  </sheetData>
  <mergeCells count="8">
    <mergeCell ref="B18:F18"/>
    <mergeCell ref="A33:G40"/>
    <mergeCell ref="B5:F5"/>
    <mergeCell ref="B7:F7"/>
    <mergeCell ref="B8:F8"/>
    <mergeCell ref="B9:F9"/>
    <mergeCell ref="B10:F10"/>
    <mergeCell ref="B11:F11"/>
  </mergeCells>
  <printOptions horizontalCentered="1"/>
  <pageMargins left="0.31496062992125984" right="0.31496062992125984" top="1.299212598425197" bottom="0.74803149606299213" header="0.31496062992125984" footer="0.31496062992125984"/>
  <pageSetup paperSize="122" scale="75" orientation="portrait" r:id="rId1"/>
  <headerFooter>
    <oddFooter>&amp;R&amp;"Arial,Normal"&amp;12Página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L151"/>
  <sheetViews>
    <sheetView view="pageBreakPreview" zoomScale="64" zoomScaleNormal="60" zoomScaleSheetLayoutView="64" workbookViewId="0">
      <selection activeCell="C1" sqref="C1:H3"/>
    </sheetView>
  </sheetViews>
  <sheetFormatPr baseColWidth="10" defaultColWidth="11.5703125" defaultRowHeight="15" x14ac:dyDescent="0.2"/>
  <cols>
    <col min="1" max="1" width="19.42578125" style="1" customWidth="1"/>
    <col min="2" max="2" width="28.42578125" style="1" customWidth="1"/>
    <col min="3" max="3" width="76.42578125" style="1" customWidth="1"/>
    <col min="4" max="4" width="41.85546875" style="1" customWidth="1"/>
    <col min="5" max="5" width="14.42578125" style="1" customWidth="1"/>
    <col min="6" max="6" width="37" style="1" customWidth="1"/>
    <col min="7" max="7" width="36.85546875" style="1" customWidth="1"/>
    <col min="8" max="8" width="29.140625" style="1" customWidth="1"/>
    <col min="9" max="9" width="30" style="1" customWidth="1"/>
    <col min="10" max="10" width="34.7109375" style="1" customWidth="1"/>
    <col min="11" max="11" width="4.42578125" style="1" customWidth="1"/>
    <col min="12" max="12" width="93.85546875" style="1" customWidth="1"/>
    <col min="13" max="16384" width="11.5703125" style="1"/>
  </cols>
  <sheetData>
    <row r="1" spans="1:10" ht="27.75" customHeight="1" x14ac:dyDescent="0.2">
      <c r="A1" s="242"/>
      <c r="B1" s="242"/>
      <c r="C1" s="240" t="s">
        <v>17</v>
      </c>
      <c r="D1" s="240"/>
      <c r="E1" s="240"/>
      <c r="F1" s="240"/>
      <c r="G1" s="240"/>
      <c r="H1" s="240"/>
      <c r="I1" s="240" t="s">
        <v>9</v>
      </c>
      <c r="J1" s="240"/>
    </row>
    <row r="2" spans="1:10" ht="23.25" customHeight="1" x14ac:dyDescent="0.2">
      <c r="A2" s="242"/>
      <c r="B2" s="242"/>
      <c r="C2" s="240"/>
      <c r="D2" s="240"/>
      <c r="E2" s="240"/>
      <c r="F2" s="240"/>
      <c r="G2" s="240"/>
      <c r="H2" s="240"/>
      <c r="I2" s="240" t="s">
        <v>8</v>
      </c>
      <c r="J2" s="240"/>
    </row>
    <row r="3" spans="1:10" ht="23.25" customHeight="1" x14ac:dyDescent="0.2">
      <c r="A3" s="242"/>
      <c r="B3" s="242"/>
      <c r="C3" s="240"/>
      <c r="D3" s="240"/>
      <c r="E3" s="240"/>
      <c r="F3" s="240"/>
      <c r="G3" s="240"/>
      <c r="H3" s="240"/>
      <c r="I3" s="240" t="s">
        <v>15</v>
      </c>
      <c r="J3" s="240"/>
    </row>
    <row r="4" spans="1:10" ht="26.25" customHeight="1" x14ac:dyDescent="0.2">
      <c r="A4" s="5"/>
      <c r="B4" s="5"/>
    </row>
    <row r="5" spans="1:10" ht="57" customHeight="1" x14ac:dyDescent="0.2">
      <c r="A5" s="154" t="s">
        <v>18</v>
      </c>
      <c r="B5" s="154"/>
      <c r="C5" s="154"/>
      <c r="D5" s="154"/>
      <c r="E5" s="154"/>
      <c r="F5" s="155" t="s">
        <v>19</v>
      </c>
      <c r="G5" s="155"/>
      <c r="H5" s="155"/>
      <c r="I5" s="155"/>
      <c r="J5" s="155"/>
    </row>
    <row r="6" spans="1:10" ht="29.45" customHeight="1" x14ac:dyDescent="0.2">
      <c r="A6" s="154" t="s">
        <v>10</v>
      </c>
      <c r="B6" s="154"/>
      <c r="C6" s="154" t="s">
        <v>11</v>
      </c>
      <c r="D6" s="154" t="s">
        <v>0</v>
      </c>
      <c r="E6" s="154" t="s">
        <v>164</v>
      </c>
      <c r="F6" s="156" t="s">
        <v>13</v>
      </c>
      <c r="G6" s="156" t="s">
        <v>2</v>
      </c>
      <c r="H6" s="154" t="s">
        <v>165</v>
      </c>
      <c r="I6" s="154"/>
      <c r="J6" s="154"/>
    </row>
    <row r="7" spans="1:10" ht="15.75" x14ac:dyDescent="0.2">
      <c r="A7" s="154"/>
      <c r="B7" s="154"/>
      <c r="C7" s="154"/>
      <c r="D7" s="154"/>
      <c r="E7" s="154"/>
      <c r="F7" s="157"/>
      <c r="G7" s="157"/>
      <c r="H7" s="2" t="s">
        <v>3</v>
      </c>
      <c r="I7" s="2" t="s">
        <v>4</v>
      </c>
      <c r="J7" s="2" t="s">
        <v>5</v>
      </c>
    </row>
    <row r="8" spans="1:10" s="39" customFormat="1" ht="66.75" customHeight="1" x14ac:dyDescent="0.2">
      <c r="A8" s="224" t="s">
        <v>173</v>
      </c>
      <c r="B8" s="225"/>
      <c r="C8" s="98" t="s">
        <v>166</v>
      </c>
      <c r="D8" s="96" t="s">
        <v>191</v>
      </c>
      <c r="E8" s="97">
        <v>1000</v>
      </c>
      <c r="F8" s="97" t="s">
        <v>77</v>
      </c>
      <c r="G8" s="34" t="s">
        <v>40</v>
      </c>
      <c r="H8" s="37">
        <v>38000000000</v>
      </c>
      <c r="I8" s="37">
        <v>9200000000</v>
      </c>
      <c r="J8" s="37">
        <v>47200000000</v>
      </c>
    </row>
    <row r="9" spans="1:10" s="39" customFormat="1" ht="67.5" customHeight="1" x14ac:dyDescent="0.2">
      <c r="A9" s="224" t="s">
        <v>174</v>
      </c>
      <c r="B9" s="225"/>
      <c r="C9" s="31" t="s">
        <v>65</v>
      </c>
      <c r="D9" s="22" t="s">
        <v>58</v>
      </c>
      <c r="E9" s="97">
        <v>20</v>
      </c>
      <c r="F9" s="33" t="s">
        <v>62</v>
      </c>
      <c r="G9" s="35" t="s">
        <v>40</v>
      </c>
      <c r="H9" s="37">
        <v>0</v>
      </c>
      <c r="I9" s="37">
        <v>7500000000</v>
      </c>
      <c r="J9" s="37">
        <v>7500000000</v>
      </c>
    </row>
    <row r="10" spans="1:10" s="39" customFormat="1" ht="45.75" customHeight="1" x14ac:dyDescent="0.2">
      <c r="A10" s="250" t="s">
        <v>198</v>
      </c>
      <c r="B10" s="251"/>
      <c r="C10" s="38" t="s">
        <v>211</v>
      </c>
      <c r="D10" s="114" t="s">
        <v>59</v>
      </c>
      <c r="E10" s="111">
        <v>134</v>
      </c>
      <c r="F10" s="112" t="s">
        <v>66</v>
      </c>
      <c r="G10" s="113" t="s">
        <v>40</v>
      </c>
      <c r="H10" s="106">
        <v>0</v>
      </c>
      <c r="I10" s="106">
        <v>17041044800</v>
      </c>
      <c r="J10" s="107">
        <v>17041044800</v>
      </c>
    </row>
    <row r="11" spans="1:10" s="39" customFormat="1" ht="45.75" customHeight="1" x14ac:dyDescent="0.2">
      <c r="A11" s="252"/>
      <c r="B11" s="253"/>
      <c r="C11" s="109" t="s">
        <v>214</v>
      </c>
      <c r="D11" s="114" t="s">
        <v>59</v>
      </c>
      <c r="E11" s="111">
        <v>140</v>
      </c>
      <c r="F11" s="112" t="s">
        <v>218</v>
      </c>
      <c r="G11" s="113" t="s">
        <v>40</v>
      </c>
      <c r="H11" s="95">
        <v>0</v>
      </c>
      <c r="I11" s="106">
        <v>7600000000</v>
      </c>
      <c r="J11" s="107">
        <f>+I11</f>
        <v>7600000000</v>
      </c>
    </row>
    <row r="12" spans="1:10" s="39" customFormat="1" ht="38.25" customHeight="1" x14ac:dyDescent="0.2">
      <c r="A12" s="238" t="s">
        <v>199</v>
      </c>
      <c r="B12" s="238"/>
      <c r="C12" s="217" t="s">
        <v>200</v>
      </c>
      <c r="D12" s="114" t="s">
        <v>58</v>
      </c>
      <c r="E12" s="111">
        <v>5</v>
      </c>
      <c r="F12" s="254" t="s">
        <v>66</v>
      </c>
      <c r="G12" s="255" t="s">
        <v>40</v>
      </c>
      <c r="H12" s="256">
        <v>0</v>
      </c>
      <c r="I12" s="256">
        <v>19241950000</v>
      </c>
      <c r="J12" s="260">
        <f>+I12</f>
        <v>19241950000</v>
      </c>
    </row>
    <row r="13" spans="1:10" s="39" customFormat="1" ht="24.75" customHeight="1" x14ac:dyDescent="0.2">
      <c r="A13" s="238"/>
      <c r="B13" s="238"/>
      <c r="C13" s="217"/>
      <c r="D13" s="114" t="s">
        <v>59</v>
      </c>
      <c r="E13" s="111">
        <v>141</v>
      </c>
      <c r="F13" s="254"/>
      <c r="G13" s="255"/>
      <c r="H13" s="257"/>
      <c r="I13" s="257"/>
      <c r="J13" s="229"/>
    </row>
    <row r="14" spans="1:10" s="39" customFormat="1" ht="45.75" customHeight="1" x14ac:dyDescent="0.2">
      <c r="A14" s="224" t="s">
        <v>212</v>
      </c>
      <c r="B14" s="225"/>
      <c r="C14" s="109" t="s">
        <v>213</v>
      </c>
      <c r="D14" s="114" t="s">
        <v>59</v>
      </c>
      <c r="E14" s="111">
        <v>28</v>
      </c>
      <c r="F14" s="112" t="s">
        <v>218</v>
      </c>
      <c r="G14" s="108" t="s">
        <v>40</v>
      </c>
      <c r="H14" s="95">
        <v>0</v>
      </c>
      <c r="I14" s="95">
        <v>3903744000</v>
      </c>
      <c r="J14" s="115">
        <f>+I14</f>
        <v>3903744000</v>
      </c>
    </row>
    <row r="15" spans="1:10" s="39" customFormat="1" ht="45.75" customHeight="1" x14ac:dyDescent="0.2">
      <c r="A15" s="224" t="s">
        <v>212</v>
      </c>
      <c r="B15" s="225"/>
      <c r="C15" s="109" t="s">
        <v>217</v>
      </c>
      <c r="D15" s="114" t="s">
        <v>59</v>
      </c>
      <c r="E15" s="111">
        <v>105</v>
      </c>
      <c r="F15" s="112" t="s">
        <v>218</v>
      </c>
      <c r="G15" s="108" t="s">
        <v>40</v>
      </c>
      <c r="H15" s="95">
        <v>0</v>
      </c>
      <c r="I15" s="95">
        <v>5311562400</v>
      </c>
      <c r="J15" s="115">
        <f>+I15</f>
        <v>5311562400</v>
      </c>
    </row>
    <row r="16" spans="1:10" s="39" customFormat="1" ht="45.75" customHeight="1" x14ac:dyDescent="0.2">
      <c r="A16" s="224" t="s">
        <v>215</v>
      </c>
      <c r="B16" s="225"/>
      <c r="C16" s="109" t="s">
        <v>216</v>
      </c>
      <c r="D16" s="114" t="s">
        <v>59</v>
      </c>
      <c r="E16" s="111">
        <v>94</v>
      </c>
      <c r="F16" s="111" t="s">
        <v>218</v>
      </c>
      <c r="G16" s="108" t="s">
        <v>40</v>
      </c>
      <c r="H16" s="95">
        <v>0</v>
      </c>
      <c r="I16" s="95">
        <v>3886000000</v>
      </c>
      <c r="J16" s="115">
        <f>+I16</f>
        <v>3886000000</v>
      </c>
    </row>
    <row r="17" spans="1:12" ht="14.25" customHeight="1" x14ac:dyDescent="0.2">
      <c r="A17" s="191" t="s">
        <v>105</v>
      </c>
      <c r="B17" s="191"/>
      <c r="C17" s="191"/>
      <c r="D17" s="67"/>
      <c r="E17" s="3"/>
      <c r="F17" s="3"/>
      <c r="G17" s="20"/>
      <c r="H17" s="40"/>
      <c r="I17" s="40"/>
      <c r="J17" s="43"/>
    </row>
    <row r="18" spans="1:12" ht="14.25" customHeight="1" x14ac:dyDescent="0.2">
      <c r="A18" s="191" t="s">
        <v>152</v>
      </c>
      <c r="B18" s="191"/>
      <c r="C18" s="191"/>
      <c r="D18" s="41"/>
      <c r="E18" s="3"/>
      <c r="F18" s="3"/>
      <c r="G18" s="20"/>
      <c r="H18" s="40"/>
      <c r="I18" s="40"/>
      <c r="J18" s="3"/>
    </row>
    <row r="19" spans="1:12" ht="14.25" customHeight="1" x14ac:dyDescent="0.2">
      <c r="A19" s="191" t="s">
        <v>106</v>
      </c>
      <c r="B19" s="191"/>
      <c r="C19" s="191"/>
      <c r="D19" s="67"/>
      <c r="E19" s="3"/>
      <c r="F19" s="3"/>
      <c r="G19" s="20"/>
      <c r="H19" s="40"/>
      <c r="I19" s="40"/>
      <c r="J19" s="3"/>
    </row>
    <row r="20" spans="1:12" ht="14.25" customHeight="1" x14ac:dyDescent="0.2">
      <c r="A20" s="191" t="s">
        <v>107</v>
      </c>
      <c r="B20" s="191"/>
      <c r="C20" s="191"/>
      <c r="D20" s="3"/>
      <c r="E20" s="3"/>
      <c r="F20" s="3"/>
      <c r="G20" s="3"/>
      <c r="H20" s="3"/>
      <c r="I20" s="3"/>
      <c r="J20" s="3"/>
    </row>
    <row r="21" spans="1:12" ht="11.25" customHeight="1" x14ac:dyDescent="0.2">
      <c r="A21" s="3"/>
      <c r="B21" s="3"/>
      <c r="C21" s="3"/>
      <c r="D21" s="3"/>
      <c r="E21" s="3"/>
      <c r="F21" s="3"/>
      <c r="G21" s="3"/>
      <c r="H21" s="3"/>
      <c r="I21" s="3"/>
      <c r="J21" s="3"/>
    </row>
    <row r="22" spans="1:12" ht="37.15" customHeight="1" x14ac:dyDescent="0.2">
      <c r="A22" s="154" t="s">
        <v>20</v>
      </c>
      <c r="B22" s="154"/>
      <c r="C22" s="154"/>
      <c r="D22" s="154"/>
      <c r="E22" s="154"/>
      <c r="F22" s="155" t="s">
        <v>21</v>
      </c>
      <c r="G22" s="155"/>
      <c r="H22" s="155"/>
      <c r="I22" s="155"/>
      <c r="J22" s="155"/>
    </row>
    <row r="23" spans="1:12" ht="35.25" customHeight="1" x14ac:dyDescent="0.2">
      <c r="A23" s="154" t="s">
        <v>12</v>
      </c>
      <c r="B23" s="154"/>
      <c r="C23" s="154" t="s">
        <v>11</v>
      </c>
      <c r="D23" s="154" t="s">
        <v>0</v>
      </c>
      <c r="E23" s="154" t="s">
        <v>164</v>
      </c>
      <c r="F23" s="156" t="s">
        <v>13</v>
      </c>
      <c r="G23" s="156" t="s">
        <v>2</v>
      </c>
      <c r="H23" s="154" t="s">
        <v>165</v>
      </c>
      <c r="I23" s="154"/>
      <c r="J23" s="154"/>
    </row>
    <row r="24" spans="1:12" ht="15.75" x14ac:dyDescent="0.2">
      <c r="A24" s="154"/>
      <c r="B24" s="154"/>
      <c r="C24" s="154"/>
      <c r="D24" s="154"/>
      <c r="E24" s="154"/>
      <c r="F24" s="157"/>
      <c r="G24" s="157"/>
      <c r="H24" s="2" t="s">
        <v>3</v>
      </c>
      <c r="I24" s="2" t="s">
        <v>4</v>
      </c>
      <c r="J24" s="2" t="s">
        <v>5</v>
      </c>
    </row>
    <row r="25" spans="1:12" s="39" customFormat="1" ht="92.25" customHeight="1" x14ac:dyDescent="0.2">
      <c r="A25" s="224" t="s">
        <v>207</v>
      </c>
      <c r="B25" s="225"/>
      <c r="C25" s="99" t="s">
        <v>69</v>
      </c>
      <c r="D25" s="26" t="s">
        <v>42</v>
      </c>
      <c r="E25" s="97">
        <v>23</v>
      </c>
      <c r="F25" s="97" t="s">
        <v>66</v>
      </c>
      <c r="G25" s="34" t="s">
        <v>40</v>
      </c>
      <c r="H25" s="37">
        <v>0</v>
      </c>
      <c r="I25" s="37">
        <v>11500000000</v>
      </c>
      <c r="J25" s="66">
        <f t="shared" ref="J25:J30" si="0">+I25+H25</f>
        <v>11500000000</v>
      </c>
    </row>
    <row r="26" spans="1:12" s="39" customFormat="1" ht="96" customHeight="1" x14ac:dyDescent="0.2">
      <c r="A26" s="224" t="s">
        <v>196</v>
      </c>
      <c r="B26" s="225"/>
      <c r="C26" s="99" t="s">
        <v>73</v>
      </c>
      <c r="D26" s="26" t="s">
        <v>42</v>
      </c>
      <c r="E26" s="97">
        <v>27</v>
      </c>
      <c r="F26" s="102" t="s">
        <v>66</v>
      </c>
      <c r="G26" s="34" t="s">
        <v>40</v>
      </c>
      <c r="H26" s="37">
        <v>0</v>
      </c>
      <c r="I26" s="37">
        <v>19590742900</v>
      </c>
      <c r="J26" s="66">
        <f t="shared" si="0"/>
        <v>19590742900</v>
      </c>
    </row>
    <row r="27" spans="1:12" s="39" customFormat="1" ht="57" customHeight="1" x14ac:dyDescent="0.2">
      <c r="A27" s="224" t="s">
        <v>203</v>
      </c>
      <c r="B27" s="225"/>
      <c r="C27" s="98" t="s">
        <v>67</v>
      </c>
      <c r="D27" s="108" t="s">
        <v>42</v>
      </c>
      <c r="E27" s="111">
        <v>74</v>
      </c>
      <c r="F27" s="111" t="s">
        <v>66</v>
      </c>
      <c r="G27" s="35" t="s">
        <v>40</v>
      </c>
      <c r="H27" s="103">
        <v>20500000000</v>
      </c>
      <c r="I27" s="37">
        <v>6000000000</v>
      </c>
      <c r="J27" s="66">
        <f>+I27+H27</f>
        <v>26500000000</v>
      </c>
      <c r="K27" s="42"/>
    </row>
    <row r="28" spans="1:12" s="39" customFormat="1" ht="57" customHeight="1" x14ac:dyDescent="0.2">
      <c r="A28" s="224" t="s">
        <v>204</v>
      </c>
      <c r="B28" s="225"/>
      <c r="C28" s="99" t="s">
        <v>89</v>
      </c>
      <c r="D28" s="108" t="s">
        <v>42</v>
      </c>
      <c r="E28" s="111">
        <v>98</v>
      </c>
      <c r="F28" s="111" t="s">
        <v>66</v>
      </c>
      <c r="G28" s="35" t="s">
        <v>40</v>
      </c>
      <c r="H28" s="103">
        <f>+J28</f>
        <v>42705000000</v>
      </c>
      <c r="I28" s="37">
        <v>0</v>
      </c>
      <c r="J28" s="66">
        <v>42705000000</v>
      </c>
      <c r="K28" s="104" t="s">
        <v>192</v>
      </c>
      <c r="L28" s="101"/>
    </row>
    <row r="29" spans="1:12" s="39" customFormat="1" ht="87.75" customHeight="1" x14ac:dyDescent="0.2">
      <c r="A29" s="224" t="s">
        <v>197</v>
      </c>
      <c r="B29" s="225"/>
      <c r="C29" s="98" t="s">
        <v>68</v>
      </c>
      <c r="D29" s="108" t="s">
        <v>42</v>
      </c>
      <c r="E29" s="111">
        <v>12</v>
      </c>
      <c r="F29" s="111" t="s">
        <v>75</v>
      </c>
      <c r="G29" s="96" t="s">
        <v>40</v>
      </c>
      <c r="H29" s="37">
        <v>0</v>
      </c>
      <c r="I29" s="105">
        <v>5819522469</v>
      </c>
      <c r="J29" s="66">
        <f>+I29+H29</f>
        <v>5819522469</v>
      </c>
    </row>
    <row r="30" spans="1:12" ht="69.75" customHeight="1" x14ac:dyDescent="0.2">
      <c r="A30" s="224" t="s">
        <v>175</v>
      </c>
      <c r="B30" s="225"/>
      <c r="C30" s="30" t="s">
        <v>64</v>
      </c>
      <c r="D30" s="22" t="s">
        <v>74</v>
      </c>
      <c r="E30" s="28">
        <v>200</v>
      </c>
      <c r="F30" s="52" t="s">
        <v>66</v>
      </c>
      <c r="G30" s="61" t="s">
        <v>40</v>
      </c>
      <c r="H30" s="50">
        <v>16800000000</v>
      </c>
      <c r="I30" s="50">
        <v>0</v>
      </c>
      <c r="J30" s="51">
        <f t="shared" si="0"/>
        <v>16800000000</v>
      </c>
    </row>
    <row r="31" spans="1:12" ht="84.75" customHeight="1" x14ac:dyDescent="0.2">
      <c r="A31" s="224" t="s">
        <v>224</v>
      </c>
      <c r="B31" s="225"/>
      <c r="C31" s="30" t="s">
        <v>69</v>
      </c>
      <c r="D31" s="22" t="s">
        <v>42</v>
      </c>
      <c r="E31" s="121">
        <v>5</v>
      </c>
      <c r="F31" s="119" t="s">
        <v>226</v>
      </c>
      <c r="G31" s="61" t="s">
        <v>40</v>
      </c>
      <c r="H31" s="117">
        <v>0</v>
      </c>
      <c r="I31" s="117">
        <v>2581208593</v>
      </c>
      <c r="J31" s="118">
        <f t="shared" ref="J31" si="1">+I31+H31</f>
        <v>2581208593</v>
      </c>
    </row>
    <row r="32" spans="1:12" ht="84" customHeight="1" x14ac:dyDescent="0.2">
      <c r="A32" s="224" t="s">
        <v>225</v>
      </c>
      <c r="B32" s="225"/>
      <c r="C32" s="30" t="s">
        <v>73</v>
      </c>
      <c r="D32" s="22" t="s">
        <v>42</v>
      </c>
      <c r="E32" s="121">
        <v>6</v>
      </c>
      <c r="F32" s="119" t="s">
        <v>226</v>
      </c>
      <c r="G32" s="61" t="s">
        <v>40</v>
      </c>
      <c r="H32" s="117">
        <v>0</v>
      </c>
      <c r="I32" s="117">
        <v>4200000000</v>
      </c>
      <c r="J32" s="118">
        <v>5406974265</v>
      </c>
    </row>
    <row r="33" spans="1:11" ht="114.75" customHeight="1" x14ac:dyDescent="0.2">
      <c r="A33" s="273" t="s">
        <v>238</v>
      </c>
      <c r="B33" s="274"/>
      <c r="C33" s="277" t="s">
        <v>239</v>
      </c>
      <c r="D33" s="129" t="s">
        <v>240</v>
      </c>
      <c r="E33" s="132">
        <v>5210</v>
      </c>
      <c r="F33" s="228" t="s">
        <v>230</v>
      </c>
      <c r="G33" s="236" t="s">
        <v>40</v>
      </c>
      <c r="H33" s="279" t="s">
        <v>242</v>
      </c>
      <c r="I33" s="279" t="s">
        <v>242</v>
      </c>
      <c r="J33" s="280" t="s">
        <v>242</v>
      </c>
    </row>
    <row r="34" spans="1:11" ht="114.75" customHeight="1" x14ac:dyDescent="0.2">
      <c r="A34" s="275"/>
      <c r="B34" s="276"/>
      <c r="C34" s="278"/>
      <c r="D34" s="114" t="s">
        <v>241</v>
      </c>
      <c r="E34" s="132">
        <v>13010</v>
      </c>
      <c r="F34" s="229"/>
      <c r="G34" s="237"/>
      <c r="H34" s="279"/>
      <c r="I34" s="279"/>
      <c r="J34" s="280"/>
    </row>
    <row r="35" spans="1:11" ht="84" customHeight="1" x14ac:dyDescent="0.2">
      <c r="A35" s="238" t="s">
        <v>243</v>
      </c>
      <c r="B35" s="238"/>
      <c r="C35" s="130" t="s">
        <v>244</v>
      </c>
      <c r="D35" s="114" t="s">
        <v>245</v>
      </c>
      <c r="E35" s="131">
        <v>280</v>
      </c>
      <c r="F35" s="131" t="s">
        <v>230</v>
      </c>
      <c r="G35" s="129" t="s">
        <v>40</v>
      </c>
      <c r="H35" s="37" t="s">
        <v>242</v>
      </c>
      <c r="I35" s="37" t="s">
        <v>242</v>
      </c>
      <c r="J35" s="66" t="s">
        <v>242</v>
      </c>
    </row>
    <row r="36" spans="1:11" ht="33" customHeight="1" x14ac:dyDescent="0.2">
      <c r="A36" s="193" t="s">
        <v>153</v>
      </c>
      <c r="B36" s="193"/>
      <c r="C36" s="193"/>
      <c r="D36" s="41"/>
      <c r="E36" s="42"/>
      <c r="F36" s="43"/>
      <c r="G36" s="20"/>
      <c r="H36" s="40"/>
      <c r="I36" s="40"/>
      <c r="J36" s="43"/>
    </row>
    <row r="37" spans="1:11" ht="39.75" customHeight="1" x14ac:dyDescent="0.2">
      <c r="A37" s="116" t="s">
        <v>193</v>
      </c>
      <c r="B37" s="3"/>
      <c r="C37" s="3"/>
      <c r="D37" s="3"/>
      <c r="E37" s="3"/>
      <c r="F37" s="3"/>
      <c r="G37" s="3"/>
      <c r="H37" s="3"/>
      <c r="I37" s="3"/>
      <c r="J37" s="3"/>
    </row>
    <row r="38" spans="1:11" ht="15.75" x14ac:dyDescent="0.2">
      <c r="A38" s="154" t="s">
        <v>22</v>
      </c>
      <c r="B38" s="154"/>
      <c r="C38" s="154"/>
      <c r="D38" s="154"/>
      <c r="E38" s="154"/>
      <c r="F38" s="155" t="s">
        <v>23</v>
      </c>
      <c r="G38" s="155"/>
      <c r="H38" s="155"/>
      <c r="I38" s="155"/>
      <c r="J38" s="155"/>
    </row>
    <row r="39" spans="1:11" ht="30" customHeight="1" x14ac:dyDescent="0.2">
      <c r="A39" s="154" t="s">
        <v>12</v>
      </c>
      <c r="B39" s="154"/>
      <c r="C39" s="154" t="s">
        <v>11</v>
      </c>
      <c r="D39" s="154" t="s">
        <v>0</v>
      </c>
      <c r="E39" s="154" t="s">
        <v>1</v>
      </c>
      <c r="F39" s="156" t="s">
        <v>13</v>
      </c>
      <c r="G39" s="156" t="s">
        <v>2</v>
      </c>
      <c r="H39" s="154" t="s">
        <v>165</v>
      </c>
      <c r="I39" s="154"/>
      <c r="J39" s="154"/>
    </row>
    <row r="40" spans="1:11" ht="40.5" customHeight="1" x14ac:dyDescent="0.2">
      <c r="A40" s="154"/>
      <c r="B40" s="154"/>
      <c r="C40" s="154"/>
      <c r="D40" s="154"/>
      <c r="E40" s="154"/>
      <c r="F40" s="157"/>
      <c r="G40" s="157"/>
      <c r="H40" s="2" t="s">
        <v>3</v>
      </c>
      <c r="I40" s="2" t="s">
        <v>4</v>
      </c>
      <c r="J40" s="2" t="s">
        <v>5</v>
      </c>
    </row>
    <row r="41" spans="1:11" s="39" customFormat="1" ht="273.75" customHeight="1" x14ac:dyDescent="0.2">
      <c r="A41" s="243" t="s">
        <v>176</v>
      </c>
      <c r="B41" s="244"/>
      <c r="C41" s="31" t="s">
        <v>129</v>
      </c>
      <c r="D41" s="96" t="s">
        <v>29</v>
      </c>
      <c r="E41" s="96">
        <v>147</v>
      </c>
      <c r="F41" s="74" t="s">
        <v>130</v>
      </c>
      <c r="G41" s="96" t="s">
        <v>30</v>
      </c>
      <c r="H41" s="258" t="s">
        <v>41</v>
      </c>
      <c r="I41" s="207"/>
      <c r="J41" s="259"/>
    </row>
    <row r="42" spans="1:11" s="39" customFormat="1" ht="152.25" customHeight="1" x14ac:dyDescent="0.2">
      <c r="A42" s="243" t="s">
        <v>177</v>
      </c>
      <c r="B42" s="244"/>
      <c r="C42" s="99" t="s">
        <v>131</v>
      </c>
      <c r="D42" s="96" t="s">
        <v>132</v>
      </c>
      <c r="E42" s="96">
        <v>2</v>
      </c>
      <c r="F42" s="74" t="s">
        <v>62</v>
      </c>
      <c r="G42" s="96" t="s">
        <v>30</v>
      </c>
      <c r="H42" s="75">
        <v>2096000000</v>
      </c>
      <c r="I42" s="37">
        <v>0</v>
      </c>
      <c r="J42" s="75">
        <f>+I42+H42</f>
        <v>2096000000</v>
      </c>
    </row>
    <row r="43" spans="1:11" s="39" customFormat="1" ht="90.75" customHeight="1" x14ac:dyDescent="0.2">
      <c r="A43" s="243" t="s">
        <v>178</v>
      </c>
      <c r="B43" s="244"/>
      <c r="C43" s="31" t="s">
        <v>133</v>
      </c>
      <c r="D43" s="26" t="s">
        <v>29</v>
      </c>
      <c r="E43" s="26">
        <v>30</v>
      </c>
      <c r="F43" s="76" t="s">
        <v>62</v>
      </c>
      <c r="G43" s="96" t="s">
        <v>30</v>
      </c>
      <c r="H43" s="37">
        <v>0</v>
      </c>
      <c r="I43" s="77">
        <v>1688637225</v>
      </c>
      <c r="J43" s="75">
        <f>+I43+H44</f>
        <v>1688637225</v>
      </c>
    </row>
    <row r="44" spans="1:11" s="39" customFormat="1" ht="99" customHeight="1" x14ac:dyDescent="0.2">
      <c r="A44" s="243" t="s">
        <v>208</v>
      </c>
      <c r="B44" s="244"/>
      <c r="C44" s="31" t="s">
        <v>134</v>
      </c>
      <c r="D44" s="26" t="s">
        <v>132</v>
      </c>
      <c r="E44" s="26">
        <v>1</v>
      </c>
      <c r="F44" s="76" t="s">
        <v>62</v>
      </c>
      <c r="G44" s="96" t="s">
        <v>30</v>
      </c>
      <c r="H44" s="37">
        <v>0</v>
      </c>
      <c r="I44" s="77">
        <v>1088637225</v>
      </c>
      <c r="J44" s="75">
        <f>+I44+H43</f>
        <v>1088637225</v>
      </c>
    </row>
    <row r="45" spans="1:11" ht="81.75" customHeight="1" x14ac:dyDescent="0.2">
      <c r="A45" s="243" t="s">
        <v>179</v>
      </c>
      <c r="B45" s="244"/>
      <c r="C45" s="31" t="s">
        <v>135</v>
      </c>
      <c r="D45" s="26" t="s">
        <v>29</v>
      </c>
      <c r="E45" s="26">
        <v>11</v>
      </c>
      <c r="F45" s="76" t="s">
        <v>62</v>
      </c>
      <c r="G45" s="53" t="s">
        <v>30</v>
      </c>
      <c r="H45" s="37">
        <v>0</v>
      </c>
      <c r="I45" s="77">
        <v>958459216.96000004</v>
      </c>
      <c r="J45" s="75">
        <f t="shared" ref="J45:J52" si="2">+I45+H45</f>
        <v>958459216.96000004</v>
      </c>
    </row>
    <row r="46" spans="1:11" s="39" customFormat="1" ht="94.5" customHeight="1" x14ac:dyDescent="0.2">
      <c r="A46" s="243" t="s">
        <v>209</v>
      </c>
      <c r="B46" s="244"/>
      <c r="C46" s="31" t="s">
        <v>136</v>
      </c>
      <c r="D46" s="26" t="s">
        <v>132</v>
      </c>
      <c r="E46" s="26">
        <v>1</v>
      </c>
      <c r="F46" s="76" t="s">
        <v>62</v>
      </c>
      <c r="G46" s="96" t="s">
        <v>30</v>
      </c>
      <c r="H46" s="37">
        <v>0</v>
      </c>
      <c r="I46" s="77">
        <v>408459216.95999998</v>
      </c>
      <c r="J46" s="75">
        <f t="shared" si="2"/>
        <v>408459216.95999998</v>
      </c>
    </row>
    <row r="47" spans="1:11" s="39" customFormat="1" ht="96.75" customHeight="1" x14ac:dyDescent="0.2">
      <c r="A47" s="243" t="s">
        <v>180</v>
      </c>
      <c r="B47" s="244"/>
      <c r="C47" s="31" t="s">
        <v>137</v>
      </c>
      <c r="D47" s="26" t="s">
        <v>29</v>
      </c>
      <c r="E47" s="26">
        <v>45</v>
      </c>
      <c r="F47" s="76" t="s">
        <v>222</v>
      </c>
      <c r="G47" s="96" t="s">
        <v>30</v>
      </c>
      <c r="H47" s="37">
        <v>0</v>
      </c>
      <c r="I47" s="77">
        <v>4095935917.25</v>
      </c>
      <c r="J47" s="75">
        <f t="shared" si="2"/>
        <v>4095935917.25</v>
      </c>
    </row>
    <row r="48" spans="1:11" s="39" customFormat="1" ht="100.5" customHeight="1" x14ac:dyDescent="0.2">
      <c r="A48" s="243" t="s">
        <v>210</v>
      </c>
      <c r="B48" s="244"/>
      <c r="C48" s="31" t="s">
        <v>138</v>
      </c>
      <c r="D48" s="26" t="s">
        <v>132</v>
      </c>
      <c r="E48" s="26">
        <v>1</v>
      </c>
      <c r="F48" s="76" t="s">
        <v>218</v>
      </c>
      <c r="G48" s="96" t="s">
        <v>30</v>
      </c>
      <c r="H48" s="37">
        <v>0</v>
      </c>
      <c r="I48" s="77">
        <v>1620935917.25</v>
      </c>
      <c r="J48" s="75">
        <f t="shared" si="2"/>
        <v>1620935917.25</v>
      </c>
      <c r="K48" s="101"/>
    </row>
    <row r="49" spans="1:12" ht="386.25" customHeight="1" x14ac:dyDescent="0.2">
      <c r="A49" s="247" t="s">
        <v>154</v>
      </c>
      <c r="B49" s="248"/>
      <c r="C49" s="59" t="s">
        <v>139</v>
      </c>
      <c r="D49" s="26" t="s">
        <v>29</v>
      </c>
      <c r="E49" s="26">
        <v>330</v>
      </c>
      <c r="F49" s="78" t="s">
        <v>66</v>
      </c>
      <c r="G49" s="26" t="s">
        <v>30</v>
      </c>
      <c r="H49" s="79">
        <v>0</v>
      </c>
      <c r="I49" s="80">
        <f>2441470000-497079152</f>
        <v>1944390848</v>
      </c>
      <c r="J49" s="80">
        <f t="shared" si="2"/>
        <v>1944390848</v>
      </c>
      <c r="K49" s="21"/>
    </row>
    <row r="50" spans="1:12" ht="159.75" customHeight="1" x14ac:dyDescent="0.2">
      <c r="A50" s="247" t="s">
        <v>155</v>
      </c>
      <c r="B50" s="248"/>
      <c r="C50" s="59" t="s">
        <v>140</v>
      </c>
      <c r="D50" s="26" t="s">
        <v>122</v>
      </c>
      <c r="E50" s="26">
        <v>1</v>
      </c>
      <c r="F50" s="78" t="s">
        <v>66</v>
      </c>
      <c r="G50" s="26" t="s">
        <v>30</v>
      </c>
      <c r="H50" s="79">
        <v>497079152</v>
      </c>
      <c r="I50" s="80"/>
      <c r="J50" s="80">
        <f t="shared" si="2"/>
        <v>497079152</v>
      </c>
    </row>
    <row r="51" spans="1:12" ht="144.75" customHeight="1" x14ac:dyDescent="0.2">
      <c r="A51" s="247" t="s">
        <v>141</v>
      </c>
      <c r="B51" s="248"/>
      <c r="C51" s="59" t="s">
        <v>142</v>
      </c>
      <c r="D51" s="53" t="s">
        <v>29</v>
      </c>
      <c r="E51" s="53">
        <v>550</v>
      </c>
      <c r="F51" s="74" t="s">
        <v>143</v>
      </c>
      <c r="G51" s="53" t="s">
        <v>30</v>
      </c>
      <c r="H51" s="81"/>
      <c r="I51" s="75">
        <v>203469326</v>
      </c>
      <c r="J51" s="80">
        <f t="shared" si="2"/>
        <v>203469326</v>
      </c>
    </row>
    <row r="52" spans="1:12" ht="134.25" customHeight="1" x14ac:dyDescent="0.2">
      <c r="A52" s="224" t="s">
        <v>156</v>
      </c>
      <c r="B52" s="225"/>
      <c r="C52" s="110" t="s">
        <v>219</v>
      </c>
      <c r="D52" s="53" t="s">
        <v>29</v>
      </c>
      <c r="E52" s="53">
        <v>4</v>
      </c>
      <c r="F52" s="76" t="s">
        <v>75</v>
      </c>
      <c r="G52" s="53" t="s">
        <v>30</v>
      </c>
      <c r="H52" s="37">
        <v>0</v>
      </c>
      <c r="I52" s="75">
        <v>4714778513</v>
      </c>
      <c r="J52" s="75">
        <f t="shared" si="2"/>
        <v>4714778513</v>
      </c>
    </row>
    <row r="53" spans="1:12" ht="163.5" customHeight="1" x14ac:dyDescent="0.2">
      <c r="A53" s="243" t="s">
        <v>227</v>
      </c>
      <c r="B53" s="244"/>
      <c r="C53" s="110" t="s">
        <v>220</v>
      </c>
      <c r="D53" s="53" t="s">
        <v>29</v>
      </c>
      <c r="E53" s="53">
        <v>4</v>
      </c>
      <c r="F53" s="76" t="s">
        <v>75</v>
      </c>
      <c r="G53" s="53" t="s">
        <v>30</v>
      </c>
      <c r="H53" s="37">
        <v>0</v>
      </c>
      <c r="I53" s="75">
        <v>2500000000</v>
      </c>
      <c r="J53" s="75">
        <f t="shared" ref="J53" si="3">+I53</f>
        <v>2500000000</v>
      </c>
    </row>
    <row r="54" spans="1:12" ht="125.25" customHeight="1" collapsed="1" x14ac:dyDescent="0.2">
      <c r="A54" s="243" t="s">
        <v>157</v>
      </c>
      <c r="B54" s="244"/>
      <c r="C54" s="59" t="s">
        <v>150</v>
      </c>
      <c r="D54" s="53" t="s">
        <v>29</v>
      </c>
      <c r="E54" s="28">
        <v>7</v>
      </c>
      <c r="F54" s="76" t="s">
        <v>143</v>
      </c>
      <c r="G54" s="53" t="s">
        <v>30</v>
      </c>
      <c r="H54" s="268" t="s">
        <v>41</v>
      </c>
      <c r="I54" s="269"/>
      <c r="J54" s="270"/>
    </row>
    <row r="55" spans="1:12" s="3" customFormat="1" ht="123.75" customHeight="1" x14ac:dyDescent="0.25">
      <c r="A55" s="226" t="s">
        <v>181</v>
      </c>
      <c r="B55" s="227"/>
      <c r="C55" s="31" t="s">
        <v>144</v>
      </c>
      <c r="D55" s="26" t="s">
        <v>29</v>
      </c>
      <c r="E55" s="82">
        <v>5</v>
      </c>
      <c r="F55" s="111" t="s">
        <v>75</v>
      </c>
      <c r="G55" s="53" t="s">
        <v>30</v>
      </c>
      <c r="H55" s="37">
        <v>0</v>
      </c>
      <c r="I55" s="37">
        <v>560730000</v>
      </c>
      <c r="J55" s="37">
        <f>+I55+H55</f>
        <v>560730000</v>
      </c>
      <c r="L55" s="20"/>
    </row>
    <row r="56" spans="1:12" ht="147.75" customHeight="1" x14ac:dyDescent="0.2">
      <c r="A56" s="226" t="s">
        <v>182</v>
      </c>
      <c r="B56" s="227"/>
      <c r="C56" s="83" t="s">
        <v>151</v>
      </c>
      <c r="D56" s="26" t="s">
        <v>145</v>
      </c>
      <c r="E56" s="82">
        <v>3140</v>
      </c>
      <c r="F56" s="28" t="s">
        <v>66</v>
      </c>
      <c r="G56" s="53" t="s">
        <v>30</v>
      </c>
      <c r="H56" s="268" t="s">
        <v>41</v>
      </c>
      <c r="I56" s="269"/>
      <c r="J56" s="270"/>
    </row>
    <row r="57" spans="1:12" ht="107.25" customHeight="1" x14ac:dyDescent="0.2">
      <c r="A57" s="247" t="s">
        <v>228</v>
      </c>
      <c r="B57" s="248"/>
      <c r="C57" s="54" t="s">
        <v>92</v>
      </c>
      <c r="D57" s="53" t="s">
        <v>39</v>
      </c>
      <c r="E57" s="111">
        <v>34</v>
      </c>
      <c r="F57" s="100" t="s">
        <v>75</v>
      </c>
      <c r="G57" s="53" t="s">
        <v>30</v>
      </c>
      <c r="H57" s="37">
        <v>0</v>
      </c>
      <c r="I57" s="37">
        <v>891000000</v>
      </c>
      <c r="J57" s="37">
        <f>+I57</f>
        <v>891000000</v>
      </c>
    </row>
    <row r="58" spans="1:12" ht="189.75" customHeight="1" x14ac:dyDescent="0.2">
      <c r="A58" s="243" t="s">
        <v>78</v>
      </c>
      <c r="B58" s="244"/>
      <c r="C58" s="59" t="s">
        <v>31</v>
      </c>
      <c r="D58" s="53" t="s">
        <v>32</v>
      </c>
      <c r="E58" s="84">
        <v>1</v>
      </c>
      <c r="F58" s="76" t="s">
        <v>33</v>
      </c>
      <c r="G58" s="53" t="s">
        <v>30</v>
      </c>
      <c r="H58" s="271" t="s">
        <v>186</v>
      </c>
      <c r="I58" s="272"/>
      <c r="J58" s="75">
        <v>640000000000</v>
      </c>
    </row>
    <row r="59" spans="1:12" ht="108" customHeight="1" x14ac:dyDescent="0.2">
      <c r="A59" s="243" t="s">
        <v>35</v>
      </c>
      <c r="B59" s="244"/>
      <c r="C59" s="59" t="s">
        <v>36</v>
      </c>
      <c r="D59" s="53" t="s">
        <v>34</v>
      </c>
      <c r="E59" s="84" t="s">
        <v>34</v>
      </c>
      <c r="F59" s="76" t="s">
        <v>33</v>
      </c>
      <c r="G59" s="53" t="s">
        <v>30</v>
      </c>
      <c r="H59" s="205" t="s">
        <v>34</v>
      </c>
      <c r="I59" s="206"/>
      <c r="J59" s="75" t="s">
        <v>34</v>
      </c>
    </row>
    <row r="60" spans="1:12" ht="168.75" customHeight="1" x14ac:dyDescent="0.2">
      <c r="A60" s="224" t="s">
        <v>237</v>
      </c>
      <c r="B60" s="225"/>
      <c r="C60" s="124" t="s">
        <v>220</v>
      </c>
      <c r="D60" s="122" t="s">
        <v>29</v>
      </c>
      <c r="E60" s="122">
        <v>4</v>
      </c>
      <c r="F60" s="76" t="s">
        <v>223</v>
      </c>
      <c r="G60" s="122" t="s">
        <v>30</v>
      </c>
      <c r="H60" s="37">
        <v>0</v>
      </c>
      <c r="I60" s="126">
        <v>2259539144</v>
      </c>
      <c r="J60" s="127">
        <f t="shared" ref="J60" si="4">+I60</f>
        <v>2259539144</v>
      </c>
    </row>
    <row r="61" spans="1:12" ht="108" customHeight="1" x14ac:dyDescent="0.2">
      <c r="A61" s="247" t="s">
        <v>236</v>
      </c>
      <c r="B61" s="248"/>
      <c r="C61" s="123" t="s">
        <v>92</v>
      </c>
      <c r="D61" s="122" t="s">
        <v>39</v>
      </c>
      <c r="E61" s="125">
        <v>16</v>
      </c>
      <c r="F61" s="76" t="s">
        <v>223</v>
      </c>
      <c r="G61" s="122" t="s">
        <v>30</v>
      </c>
      <c r="H61" s="37">
        <v>0</v>
      </c>
      <c r="I61" s="95">
        <v>572925398</v>
      </c>
      <c r="J61" s="128">
        <f>+I61</f>
        <v>572925398</v>
      </c>
    </row>
    <row r="62" spans="1:12" ht="36" customHeight="1" x14ac:dyDescent="0.2">
      <c r="A62" s="193" t="s">
        <v>184</v>
      </c>
      <c r="B62" s="193"/>
      <c r="C62" s="193"/>
      <c r="D62" s="41"/>
      <c r="E62" s="42"/>
      <c r="F62" s="3"/>
      <c r="G62" s="20"/>
      <c r="H62" s="40"/>
      <c r="I62" s="40"/>
      <c r="J62" s="43"/>
    </row>
    <row r="63" spans="1:12" x14ac:dyDescent="0.2">
      <c r="A63" s="3"/>
      <c r="B63" s="3"/>
      <c r="C63" s="3"/>
      <c r="D63" s="3"/>
      <c r="E63" s="3"/>
      <c r="F63" s="3"/>
      <c r="G63" s="3"/>
      <c r="H63" s="3"/>
      <c r="I63" s="3"/>
      <c r="J63" s="3"/>
    </row>
    <row r="64" spans="1:12" ht="15.75" x14ac:dyDescent="0.2">
      <c r="A64" s="154" t="s">
        <v>24</v>
      </c>
      <c r="B64" s="154"/>
      <c r="C64" s="154"/>
      <c r="D64" s="154"/>
      <c r="E64" s="154"/>
      <c r="F64" s="155" t="s">
        <v>25</v>
      </c>
      <c r="G64" s="155"/>
      <c r="H64" s="155"/>
      <c r="I64" s="155"/>
      <c r="J64" s="155"/>
    </row>
    <row r="65" spans="1:10" ht="43.5" customHeight="1" x14ac:dyDescent="0.2">
      <c r="A65" s="154" t="s">
        <v>12</v>
      </c>
      <c r="B65" s="154"/>
      <c r="C65" s="154" t="s">
        <v>11</v>
      </c>
      <c r="D65" s="154" t="s">
        <v>0</v>
      </c>
      <c r="E65" s="154" t="s">
        <v>164</v>
      </c>
      <c r="F65" s="156" t="s">
        <v>13</v>
      </c>
      <c r="G65" s="156" t="s">
        <v>2</v>
      </c>
      <c r="H65" s="154" t="s">
        <v>165</v>
      </c>
      <c r="I65" s="154"/>
      <c r="J65" s="154"/>
    </row>
    <row r="66" spans="1:10" ht="42" customHeight="1" x14ac:dyDescent="0.2">
      <c r="A66" s="154"/>
      <c r="B66" s="154"/>
      <c r="C66" s="154"/>
      <c r="D66" s="154"/>
      <c r="E66" s="154"/>
      <c r="F66" s="157"/>
      <c r="G66" s="157"/>
      <c r="H66" s="2" t="s">
        <v>3</v>
      </c>
      <c r="I66" s="2" t="s">
        <v>4</v>
      </c>
      <c r="J66" s="2" t="s">
        <v>5</v>
      </c>
    </row>
    <row r="67" spans="1:10" ht="104.25" customHeight="1" x14ac:dyDescent="0.2">
      <c r="A67" s="224" t="s">
        <v>183</v>
      </c>
      <c r="B67" s="225"/>
      <c r="C67" s="29" t="s">
        <v>146</v>
      </c>
      <c r="D67" s="53" t="s">
        <v>60</v>
      </c>
      <c r="E67" s="52">
        <v>315</v>
      </c>
      <c r="F67" s="52" t="s">
        <v>70</v>
      </c>
      <c r="G67" s="53" t="s">
        <v>46</v>
      </c>
      <c r="H67" s="50">
        <v>5500000000</v>
      </c>
      <c r="I67" s="50">
        <v>0</v>
      </c>
      <c r="J67" s="50">
        <f>+I67+H67</f>
        <v>5500000000</v>
      </c>
    </row>
    <row r="68" spans="1:10" ht="98.25" customHeight="1" x14ac:dyDescent="0.2">
      <c r="A68" s="245" t="s">
        <v>158</v>
      </c>
      <c r="B68" s="246"/>
      <c r="C68" s="29" t="s">
        <v>147</v>
      </c>
      <c r="D68" s="53" t="s">
        <v>60</v>
      </c>
      <c r="E68" s="53">
        <v>146</v>
      </c>
      <c r="F68" s="52" t="s">
        <v>66</v>
      </c>
      <c r="G68" s="53" t="s">
        <v>46</v>
      </c>
      <c r="H68" s="50">
        <v>0</v>
      </c>
      <c r="I68" s="50">
        <v>783000000</v>
      </c>
      <c r="J68" s="50">
        <v>783000000</v>
      </c>
    </row>
    <row r="69" spans="1:10" ht="105.75" customHeight="1" x14ac:dyDescent="0.2">
      <c r="A69" s="245" t="s">
        <v>159</v>
      </c>
      <c r="B69" s="246"/>
      <c r="C69" s="29" t="s">
        <v>148</v>
      </c>
      <c r="D69" s="53" t="s">
        <v>60</v>
      </c>
      <c r="E69" s="52">
        <v>5</v>
      </c>
      <c r="F69" s="52" t="s">
        <v>70</v>
      </c>
      <c r="G69" s="53" t="s">
        <v>46</v>
      </c>
      <c r="H69" s="50">
        <v>0</v>
      </c>
      <c r="I69" s="50">
        <v>200000000</v>
      </c>
      <c r="J69" s="50">
        <f t="shared" ref="J69:J72" si="5">+I69+H69</f>
        <v>200000000</v>
      </c>
    </row>
    <row r="70" spans="1:10" ht="75" customHeight="1" x14ac:dyDescent="0.2">
      <c r="A70" s="224" t="s">
        <v>188</v>
      </c>
      <c r="B70" s="225"/>
      <c r="C70" s="29" t="s">
        <v>149</v>
      </c>
      <c r="D70" s="61" t="s">
        <v>119</v>
      </c>
      <c r="E70" s="92">
        <v>6</v>
      </c>
      <c r="F70" s="52" t="s">
        <v>70</v>
      </c>
      <c r="G70" s="53" t="s">
        <v>46</v>
      </c>
      <c r="H70" s="50">
        <v>200000000</v>
      </c>
      <c r="I70" s="50">
        <v>700000000</v>
      </c>
      <c r="J70" s="50">
        <f t="shared" si="5"/>
        <v>900000000</v>
      </c>
    </row>
    <row r="71" spans="1:10" ht="93.75" customHeight="1" x14ac:dyDescent="0.2">
      <c r="A71" s="224" t="s">
        <v>234</v>
      </c>
      <c r="B71" s="225"/>
      <c r="C71" s="29" t="s">
        <v>76</v>
      </c>
      <c r="D71" s="61" t="s">
        <v>118</v>
      </c>
      <c r="E71" s="36">
        <v>15</v>
      </c>
      <c r="F71" s="119" t="s">
        <v>235</v>
      </c>
      <c r="G71" s="53" t="s">
        <v>46</v>
      </c>
      <c r="H71" s="50">
        <v>600000000</v>
      </c>
      <c r="I71" s="50">
        <v>300000000</v>
      </c>
      <c r="J71" s="50">
        <f t="shared" si="5"/>
        <v>900000000</v>
      </c>
    </row>
    <row r="72" spans="1:10" ht="90" customHeight="1" x14ac:dyDescent="0.2">
      <c r="A72" s="224" t="s">
        <v>79</v>
      </c>
      <c r="B72" s="225"/>
      <c r="C72" s="29" t="s">
        <v>120</v>
      </c>
      <c r="D72" s="61" t="s">
        <v>71</v>
      </c>
      <c r="E72" s="36">
        <v>4</v>
      </c>
      <c r="F72" s="52" t="s">
        <v>77</v>
      </c>
      <c r="G72" s="53" t="s">
        <v>46</v>
      </c>
      <c r="H72" s="50"/>
      <c r="I72" s="50">
        <v>80000000</v>
      </c>
      <c r="J72" s="50">
        <f t="shared" si="5"/>
        <v>80000000</v>
      </c>
    </row>
    <row r="73" spans="1:10" ht="36" customHeight="1" x14ac:dyDescent="0.2">
      <c r="A73" s="193" t="s">
        <v>108</v>
      </c>
      <c r="B73" s="193"/>
      <c r="C73" s="193"/>
      <c r="D73" s="41"/>
      <c r="E73" s="42"/>
      <c r="F73" s="3"/>
      <c r="G73" s="20"/>
      <c r="H73" s="40"/>
      <c r="I73" s="40"/>
      <c r="J73" s="43"/>
    </row>
    <row r="74" spans="1:10" x14ac:dyDescent="0.2">
      <c r="A74" s="3"/>
      <c r="B74" s="3"/>
      <c r="C74" s="3"/>
      <c r="D74" s="3"/>
      <c r="E74" s="3"/>
      <c r="F74" s="3"/>
      <c r="G74" s="3"/>
      <c r="H74" s="3"/>
      <c r="I74" s="3"/>
      <c r="J74" s="3"/>
    </row>
    <row r="75" spans="1:10" ht="43.5" customHeight="1" x14ac:dyDescent="0.2">
      <c r="A75" s="154" t="s">
        <v>26</v>
      </c>
      <c r="B75" s="154"/>
      <c r="C75" s="154"/>
      <c r="D75" s="154"/>
      <c r="E75" s="154"/>
      <c r="F75" s="155" t="s">
        <v>27</v>
      </c>
      <c r="G75" s="155"/>
      <c r="H75" s="155"/>
      <c r="I75" s="155"/>
      <c r="J75" s="155"/>
    </row>
    <row r="76" spans="1:10" ht="37.15" customHeight="1" x14ac:dyDescent="0.2">
      <c r="A76" s="154" t="s">
        <v>12</v>
      </c>
      <c r="B76" s="154"/>
      <c r="C76" s="154" t="s">
        <v>11</v>
      </c>
      <c r="D76" s="154" t="s">
        <v>0</v>
      </c>
      <c r="E76" s="154" t="s">
        <v>164</v>
      </c>
      <c r="F76" s="156" t="s">
        <v>13</v>
      </c>
      <c r="G76" s="156" t="s">
        <v>2</v>
      </c>
      <c r="H76" s="154" t="s">
        <v>165</v>
      </c>
      <c r="I76" s="154"/>
      <c r="J76" s="154"/>
    </row>
    <row r="77" spans="1:10" ht="54" customHeight="1" x14ac:dyDescent="0.2">
      <c r="A77" s="154"/>
      <c r="B77" s="154"/>
      <c r="C77" s="154"/>
      <c r="D77" s="154"/>
      <c r="E77" s="154"/>
      <c r="F77" s="157"/>
      <c r="G77" s="157"/>
      <c r="H77" s="2" t="s">
        <v>3</v>
      </c>
      <c r="I77" s="2" t="s">
        <v>4</v>
      </c>
      <c r="J77" s="2" t="s">
        <v>5</v>
      </c>
    </row>
    <row r="78" spans="1:10" s="39" customFormat="1" ht="82.5" customHeight="1" x14ac:dyDescent="0.2">
      <c r="A78" s="224" t="s">
        <v>201</v>
      </c>
      <c r="B78" s="225"/>
      <c r="C78" s="98" t="s">
        <v>202</v>
      </c>
      <c r="D78" s="96" t="s">
        <v>61</v>
      </c>
      <c r="E78" s="97">
        <v>18</v>
      </c>
      <c r="F78" s="65" t="s">
        <v>66</v>
      </c>
      <c r="G78" s="96" t="s">
        <v>63</v>
      </c>
      <c r="H78" s="37">
        <v>608000000</v>
      </c>
      <c r="I78" s="37">
        <v>0</v>
      </c>
      <c r="J78" s="66">
        <f>+I78+H78</f>
        <v>608000000</v>
      </c>
    </row>
    <row r="79" spans="1:10" ht="36" customHeight="1" x14ac:dyDescent="0.2">
      <c r="A79" s="193" t="s">
        <v>184</v>
      </c>
      <c r="B79" s="193"/>
      <c r="C79" s="193"/>
      <c r="D79" s="41"/>
      <c r="E79" s="42"/>
      <c r="F79" s="3"/>
      <c r="G79" s="20"/>
      <c r="H79" s="40"/>
      <c r="I79" s="40"/>
      <c r="J79" s="43"/>
    </row>
    <row r="80" spans="1:10" x14ac:dyDescent="0.2">
      <c r="A80" s="3"/>
      <c r="B80" s="3"/>
      <c r="C80" s="3"/>
      <c r="D80" s="3"/>
      <c r="E80" s="3"/>
      <c r="F80" s="3"/>
      <c r="G80" s="3"/>
      <c r="H80" s="3"/>
      <c r="I80" s="3"/>
      <c r="J80" s="3"/>
    </row>
    <row r="81" spans="1:10" ht="52.5" customHeight="1" x14ac:dyDescent="0.2">
      <c r="A81" s="154" t="s">
        <v>28</v>
      </c>
      <c r="B81" s="154"/>
      <c r="C81" s="154"/>
      <c r="D81" s="154"/>
      <c r="E81" s="154"/>
      <c r="F81" s="241" t="s">
        <v>194</v>
      </c>
      <c r="G81" s="155"/>
      <c r="H81" s="155"/>
      <c r="I81" s="155"/>
      <c r="J81" s="155"/>
    </row>
    <row r="82" spans="1:10" ht="31.5" customHeight="1" x14ac:dyDescent="0.2">
      <c r="A82" s="154" t="s">
        <v>12</v>
      </c>
      <c r="B82" s="154"/>
      <c r="C82" s="154" t="s">
        <v>11</v>
      </c>
      <c r="D82" s="154" t="s">
        <v>0</v>
      </c>
      <c r="E82" s="154" t="s">
        <v>164</v>
      </c>
      <c r="F82" s="156" t="s">
        <v>13</v>
      </c>
      <c r="G82" s="156" t="s">
        <v>2</v>
      </c>
      <c r="H82" s="154" t="s">
        <v>165</v>
      </c>
      <c r="I82" s="154"/>
      <c r="J82" s="154"/>
    </row>
    <row r="83" spans="1:10" ht="39" customHeight="1" x14ac:dyDescent="0.2">
      <c r="A83" s="154"/>
      <c r="B83" s="154"/>
      <c r="C83" s="154"/>
      <c r="D83" s="154"/>
      <c r="E83" s="154"/>
      <c r="F83" s="157"/>
      <c r="G83" s="157"/>
      <c r="H83" s="2" t="s">
        <v>3</v>
      </c>
      <c r="I83" s="2" t="s">
        <v>4</v>
      </c>
      <c r="J83" s="2" t="s">
        <v>5</v>
      </c>
    </row>
    <row r="84" spans="1:10" ht="125.25" customHeight="1" x14ac:dyDescent="0.2">
      <c r="A84" s="224" t="s">
        <v>54</v>
      </c>
      <c r="B84" s="225"/>
      <c r="C84" s="32" t="s">
        <v>56</v>
      </c>
      <c r="D84" s="26" t="s">
        <v>42</v>
      </c>
      <c r="E84" s="52">
        <v>19</v>
      </c>
      <c r="F84" s="19" t="s">
        <v>62</v>
      </c>
      <c r="G84" s="56" t="s">
        <v>57</v>
      </c>
      <c r="H84" s="50">
        <v>0</v>
      </c>
      <c r="I84" s="50">
        <v>6650000000</v>
      </c>
      <c r="J84" s="51">
        <f>+I84+H84</f>
        <v>6650000000</v>
      </c>
    </row>
    <row r="85" spans="1:10" ht="150" customHeight="1" x14ac:dyDescent="0.2">
      <c r="A85" s="224" t="s">
        <v>55</v>
      </c>
      <c r="B85" s="225"/>
      <c r="C85" s="30" t="s">
        <v>189</v>
      </c>
      <c r="D85" s="26" t="s">
        <v>205</v>
      </c>
      <c r="E85" s="52">
        <v>13</v>
      </c>
      <c r="F85" s="19" t="s">
        <v>62</v>
      </c>
      <c r="G85" s="56" t="s">
        <v>57</v>
      </c>
      <c r="H85" s="50">
        <v>0</v>
      </c>
      <c r="I85" s="50">
        <v>3900000000</v>
      </c>
      <c r="J85" s="51">
        <f>+I85+H85</f>
        <v>3900000000</v>
      </c>
    </row>
    <row r="86" spans="1:10" ht="150" customHeight="1" x14ac:dyDescent="0.2">
      <c r="A86" s="224" t="s">
        <v>231</v>
      </c>
      <c r="B86" s="225"/>
      <c r="C86" s="30" t="s">
        <v>56</v>
      </c>
      <c r="D86" s="26" t="s">
        <v>42</v>
      </c>
      <c r="E86" s="119">
        <v>7</v>
      </c>
      <c r="F86" s="19" t="s">
        <v>230</v>
      </c>
      <c r="G86" s="120" t="s">
        <v>57</v>
      </c>
      <c r="H86" s="117">
        <v>0</v>
      </c>
      <c r="I86" s="117">
        <v>2623283892</v>
      </c>
      <c r="J86" s="118">
        <f>+I86+H86</f>
        <v>2623283892</v>
      </c>
    </row>
    <row r="87" spans="1:10" ht="150" customHeight="1" x14ac:dyDescent="0.2">
      <c r="A87" s="224" t="s">
        <v>232</v>
      </c>
      <c r="B87" s="225"/>
      <c r="C87" s="30" t="s">
        <v>189</v>
      </c>
      <c r="D87" s="26" t="s">
        <v>205</v>
      </c>
      <c r="E87" s="119">
        <v>8</v>
      </c>
      <c r="F87" s="19" t="s">
        <v>230</v>
      </c>
      <c r="G87" s="120" t="s">
        <v>57</v>
      </c>
      <c r="H87" s="117">
        <v>0</v>
      </c>
      <c r="I87" s="117">
        <v>2513929296</v>
      </c>
      <c r="J87" s="118">
        <f>+I87+H87</f>
        <v>2513929296</v>
      </c>
    </row>
    <row r="88" spans="1:10" ht="150" customHeight="1" x14ac:dyDescent="0.2">
      <c r="A88" s="224" t="s">
        <v>233</v>
      </c>
      <c r="B88" s="225"/>
      <c r="C88" s="30" t="s">
        <v>229</v>
      </c>
      <c r="D88" s="26" t="s">
        <v>205</v>
      </c>
      <c r="E88" s="119">
        <v>12</v>
      </c>
      <c r="F88" s="19" t="s">
        <v>223</v>
      </c>
      <c r="G88" s="120" t="s">
        <v>57</v>
      </c>
      <c r="H88" s="117">
        <v>0</v>
      </c>
      <c r="I88" s="117">
        <v>4701574808</v>
      </c>
      <c r="J88" s="118">
        <f>+I88+H88</f>
        <v>4701574808</v>
      </c>
    </row>
    <row r="89" spans="1:10" ht="36.75" customHeight="1" x14ac:dyDescent="0.2">
      <c r="A89" s="194" t="s">
        <v>108</v>
      </c>
      <c r="B89" s="194"/>
      <c r="C89" s="194"/>
      <c r="D89" s="62"/>
      <c r="E89" s="3"/>
      <c r="F89" s="63"/>
      <c r="G89" s="62"/>
      <c r="H89" s="40"/>
      <c r="I89" s="40"/>
      <c r="J89" s="43"/>
    </row>
    <row r="90" spans="1:10" ht="18.75" customHeight="1" x14ac:dyDescent="0.2">
      <c r="D90" s="41"/>
      <c r="E90" s="42"/>
      <c r="F90" s="3"/>
      <c r="G90" s="20"/>
      <c r="H90" s="40"/>
      <c r="I90" s="40"/>
      <c r="J90" s="43"/>
    </row>
    <row r="91" spans="1:10" ht="36" customHeight="1" x14ac:dyDescent="0.2">
      <c r="A91" s="154" t="s">
        <v>160</v>
      </c>
      <c r="B91" s="154"/>
      <c r="C91" s="154"/>
      <c r="D91" s="154"/>
      <c r="E91" s="154"/>
      <c r="F91" s="155" t="s">
        <v>195</v>
      </c>
      <c r="G91" s="155"/>
      <c r="H91" s="155"/>
      <c r="I91" s="155"/>
      <c r="J91" s="155"/>
    </row>
    <row r="92" spans="1:10" ht="36" customHeight="1" x14ac:dyDescent="0.2">
      <c r="A92" s="154" t="s">
        <v>12</v>
      </c>
      <c r="B92" s="154"/>
      <c r="C92" s="154" t="s">
        <v>11</v>
      </c>
      <c r="D92" s="154" t="s">
        <v>0</v>
      </c>
      <c r="E92" s="154" t="s">
        <v>164</v>
      </c>
      <c r="F92" s="156" t="s">
        <v>13</v>
      </c>
      <c r="G92" s="156" t="s">
        <v>2</v>
      </c>
      <c r="H92" s="154" t="s">
        <v>165</v>
      </c>
      <c r="I92" s="154"/>
      <c r="J92" s="154"/>
    </row>
    <row r="93" spans="1:10" ht="36" customHeight="1" x14ac:dyDescent="0.2">
      <c r="A93" s="154"/>
      <c r="B93" s="154"/>
      <c r="C93" s="154"/>
      <c r="D93" s="154"/>
      <c r="E93" s="154"/>
      <c r="F93" s="157"/>
      <c r="G93" s="157"/>
      <c r="H93" s="2" t="s">
        <v>167</v>
      </c>
      <c r="I93" s="2" t="s">
        <v>4</v>
      </c>
      <c r="J93" s="2" t="s">
        <v>5</v>
      </c>
    </row>
    <row r="94" spans="1:10" ht="73.5" customHeight="1" x14ac:dyDescent="0.2">
      <c r="A94" s="224" t="s">
        <v>185</v>
      </c>
      <c r="B94" s="225"/>
      <c r="C94" s="30" t="s">
        <v>162</v>
      </c>
      <c r="D94" s="53" t="s">
        <v>163</v>
      </c>
      <c r="E94" s="28">
        <v>3</v>
      </c>
      <c r="F94" s="65" t="s">
        <v>143</v>
      </c>
      <c r="G94" s="58" t="s">
        <v>161</v>
      </c>
      <c r="H94" s="37">
        <f>2293000*2900</f>
        <v>6649700000</v>
      </c>
      <c r="I94" s="37">
        <v>0</v>
      </c>
      <c r="J94" s="66">
        <f>+I94+H94</f>
        <v>6649700000</v>
      </c>
    </row>
    <row r="95" spans="1:10" ht="47.25" customHeight="1" x14ac:dyDescent="0.2">
      <c r="A95" s="194" t="s">
        <v>190</v>
      </c>
      <c r="B95" s="194"/>
      <c r="C95" s="194"/>
      <c r="D95" s="194"/>
      <c r="E95" s="194"/>
      <c r="F95" s="63"/>
      <c r="G95" s="62"/>
      <c r="H95" s="40"/>
      <c r="I95" s="40"/>
      <c r="J95" s="43"/>
    </row>
    <row r="96" spans="1:10" ht="18.75" customHeight="1" x14ac:dyDescent="0.2">
      <c r="A96" s="44"/>
      <c r="B96" s="44"/>
      <c r="C96" s="44"/>
      <c r="D96" s="41"/>
      <c r="E96" s="42"/>
      <c r="F96" s="3"/>
      <c r="G96" s="20"/>
      <c r="H96" s="40"/>
      <c r="I96" s="40"/>
      <c r="J96" s="43"/>
    </row>
    <row r="97" spans="1:12" ht="36" customHeight="1" x14ac:dyDescent="0.2">
      <c r="A97" s="145" t="s">
        <v>125</v>
      </c>
      <c r="B97" s="146"/>
      <c r="C97" s="146"/>
      <c r="D97" s="146"/>
      <c r="E97" s="147"/>
      <c r="F97" s="155" t="s">
        <v>123</v>
      </c>
      <c r="G97" s="155"/>
      <c r="H97" s="155"/>
      <c r="I97" s="155"/>
      <c r="J97" s="155"/>
    </row>
    <row r="98" spans="1:12" ht="36" customHeight="1" x14ac:dyDescent="0.2">
      <c r="A98" s="154" t="s">
        <v>12</v>
      </c>
      <c r="B98" s="154"/>
      <c r="C98" s="154" t="s">
        <v>11</v>
      </c>
      <c r="D98" s="154" t="s">
        <v>0</v>
      </c>
      <c r="E98" s="154" t="s">
        <v>164</v>
      </c>
      <c r="F98" s="156" t="s">
        <v>13</v>
      </c>
      <c r="G98" s="156" t="s">
        <v>2</v>
      </c>
      <c r="H98" s="154" t="s">
        <v>165</v>
      </c>
      <c r="I98" s="154"/>
      <c r="J98" s="154"/>
    </row>
    <row r="99" spans="1:12" ht="36" customHeight="1" x14ac:dyDescent="0.2">
      <c r="A99" s="154"/>
      <c r="B99" s="154"/>
      <c r="C99" s="154"/>
      <c r="D99" s="154"/>
      <c r="E99" s="154"/>
      <c r="F99" s="157"/>
      <c r="G99" s="157"/>
      <c r="H99" s="2" t="s">
        <v>3</v>
      </c>
      <c r="I99" s="2" t="s">
        <v>4</v>
      </c>
      <c r="J99" s="2" t="s">
        <v>5</v>
      </c>
    </row>
    <row r="100" spans="1:12" ht="58.5" customHeight="1" x14ac:dyDescent="0.2">
      <c r="A100" s="238" t="s">
        <v>127</v>
      </c>
      <c r="B100" s="238"/>
      <c r="C100" s="30" t="s">
        <v>128</v>
      </c>
      <c r="D100" s="64" t="s">
        <v>126</v>
      </c>
      <c r="E100" s="93">
        <v>1</v>
      </c>
      <c r="F100" s="27" t="s">
        <v>187</v>
      </c>
      <c r="G100" s="34" t="s">
        <v>40</v>
      </c>
      <c r="H100" s="239" t="s">
        <v>41</v>
      </c>
      <c r="I100" s="239"/>
      <c r="J100" s="239"/>
    </row>
    <row r="101" spans="1:12" ht="146.25" customHeight="1" x14ac:dyDescent="0.2">
      <c r="A101" s="238" t="s">
        <v>121</v>
      </c>
      <c r="B101" s="238"/>
      <c r="C101" s="31" t="s">
        <v>124</v>
      </c>
      <c r="D101" s="64" t="s">
        <v>112</v>
      </c>
      <c r="E101" s="46">
        <v>1</v>
      </c>
      <c r="F101" s="27" t="s">
        <v>187</v>
      </c>
      <c r="G101" s="35" t="s">
        <v>95</v>
      </c>
      <c r="H101" s="239" t="s">
        <v>41</v>
      </c>
      <c r="I101" s="239"/>
      <c r="J101" s="239"/>
    </row>
    <row r="102" spans="1:12" ht="30" customHeight="1" x14ac:dyDescent="0.2">
      <c r="A102" s="3"/>
      <c r="B102" s="3"/>
      <c r="C102" s="3"/>
      <c r="D102" s="3"/>
      <c r="E102" s="3"/>
      <c r="F102" s="3"/>
      <c r="G102" s="3"/>
      <c r="H102" s="3"/>
      <c r="I102" s="3"/>
      <c r="J102" s="3"/>
    </row>
    <row r="103" spans="1:12" s="3" customFormat="1" ht="20.25" customHeight="1" x14ac:dyDescent="0.25">
      <c r="C103" s="145" t="s">
        <v>88</v>
      </c>
      <c r="D103" s="146"/>
      <c r="E103" s="146"/>
      <c r="F103" s="146"/>
      <c r="G103" s="146"/>
      <c r="H103" s="146"/>
      <c r="I103" s="146"/>
      <c r="J103" s="147"/>
      <c r="L103" s="20"/>
    </row>
    <row r="104" spans="1:12" ht="15.75" x14ac:dyDescent="0.2">
      <c r="A104" s="3"/>
      <c r="B104" s="3"/>
      <c r="C104" s="4"/>
      <c r="D104" s="4"/>
      <c r="E104" s="4"/>
      <c r="F104" s="4"/>
      <c r="G104" s="4"/>
      <c r="H104" s="4"/>
      <c r="I104" s="4"/>
      <c r="J104" s="3"/>
    </row>
    <row r="105" spans="1:12" ht="29.25" customHeight="1" x14ac:dyDescent="0.2">
      <c r="A105" s="154" t="s">
        <v>14</v>
      </c>
      <c r="B105" s="154" t="s">
        <v>6</v>
      </c>
      <c r="C105" s="154" t="s">
        <v>12</v>
      </c>
      <c r="D105" s="154" t="s">
        <v>0</v>
      </c>
      <c r="E105" s="154" t="s">
        <v>164</v>
      </c>
      <c r="F105" s="154" t="s">
        <v>7</v>
      </c>
      <c r="G105" s="156" t="s">
        <v>2</v>
      </c>
      <c r="H105" s="154" t="s">
        <v>165</v>
      </c>
      <c r="I105" s="154"/>
      <c r="J105" s="154"/>
    </row>
    <row r="106" spans="1:12" ht="37.5" customHeight="1" x14ac:dyDescent="0.2">
      <c r="A106" s="154"/>
      <c r="B106" s="154"/>
      <c r="C106" s="154"/>
      <c r="D106" s="154"/>
      <c r="E106" s="154"/>
      <c r="F106" s="154"/>
      <c r="G106" s="157"/>
      <c r="H106" s="2" t="s">
        <v>3</v>
      </c>
      <c r="I106" s="2" t="s">
        <v>4</v>
      </c>
      <c r="J106" s="2" t="s">
        <v>5</v>
      </c>
    </row>
    <row r="107" spans="1:12" ht="62.25" customHeight="1" x14ac:dyDescent="0.2">
      <c r="A107" s="52">
        <v>797</v>
      </c>
      <c r="B107" s="52" t="s">
        <v>22</v>
      </c>
      <c r="C107" s="60" t="s">
        <v>37</v>
      </c>
      <c r="D107" s="61" t="s">
        <v>38</v>
      </c>
      <c r="E107" s="52">
        <v>200</v>
      </c>
      <c r="F107" s="61" t="s">
        <v>80</v>
      </c>
      <c r="G107" s="61" t="s">
        <v>30</v>
      </c>
      <c r="H107" s="50">
        <v>0</v>
      </c>
      <c r="I107" s="50">
        <v>800000000</v>
      </c>
      <c r="J107" s="51">
        <f>+I107</f>
        <v>800000000</v>
      </c>
    </row>
    <row r="108" spans="1:12" ht="55.5" customHeight="1" x14ac:dyDescent="0.2">
      <c r="A108" s="52">
        <v>793</v>
      </c>
      <c r="B108" s="52" t="s">
        <v>22</v>
      </c>
      <c r="C108" s="30" t="s">
        <v>45</v>
      </c>
      <c r="D108" s="61" t="s">
        <v>39</v>
      </c>
      <c r="E108" s="52">
        <v>160</v>
      </c>
      <c r="F108" s="61" t="s">
        <v>81</v>
      </c>
      <c r="G108" s="61" t="s">
        <v>30</v>
      </c>
      <c r="H108" s="23">
        <v>0</v>
      </c>
      <c r="I108" s="50">
        <v>1150000000</v>
      </c>
      <c r="J108" s="51">
        <v>1150000000</v>
      </c>
    </row>
    <row r="109" spans="1:12" ht="63" customHeight="1" x14ac:dyDescent="0.2">
      <c r="A109" s="52">
        <v>792</v>
      </c>
      <c r="B109" s="52" t="s">
        <v>20</v>
      </c>
      <c r="C109" s="30" t="s">
        <v>43</v>
      </c>
      <c r="D109" s="24" t="s">
        <v>42</v>
      </c>
      <c r="E109" s="111">
        <v>28</v>
      </c>
      <c r="F109" s="61" t="s">
        <v>44</v>
      </c>
      <c r="G109" s="34" t="s">
        <v>40</v>
      </c>
      <c r="H109" s="23">
        <v>0</v>
      </c>
      <c r="I109" s="37">
        <v>72000000000</v>
      </c>
      <c r="J109" s="37">
        <f>+I109</f>
        <v>72000000000</v>
      </c>
    </row>
    <row r="110" spans="1:12" ht="51.75" customHeight="1" x14ac:dyDescent="0.2">
      <c r="A110" s="52">
        <v>796</v>
      </c>
      <c r="B110" s="52" t="s">
        <v>20</v>
      </c>
      <c r="C110" s="30" t="s">
        <v>47</v>
      </c>
      <c r="D110" s="61" t="s">
        <v>72</v>
      </c>
      <c r="E110" s="52">
        <v>15</v>
      </c>
      <c r="F110" s="25" t="s">
        <v>48</v>
      </c>
      <c r="G110" s="34" t="s">
        <v>40</v>
      </c>
      <c r="H110" s="192" t="s">
        <v>41</v>
      </c>
      <c r="I110" s="192"/>
      <c r="J110" s="192"/>
    </row>
    <row r="111" spans="1:12" ht="51" customHeight="1" x14ac:dyDescent="0.2">
      <c r="A111" s="52">
        <v>794</v>
      </c>
      <c r="B111" s="52" t="s">
        <v>49</v>
      </c>
      <c r="C111" s="30" t="s">
        <v>50</v>
      </c>
      <c r="D111" s="26" t="s">
        <v>42</v>
      </c>
      <c r="E111" s="52">
        <v>12</v>
      </c>
      <c r="F111" s="61" t="s">
        <v>52</v>
      </c>
      <c r="G111" s="61" t="s">
        <v>53</v>
      </c>
      <c r="H111" s="23">
        <v>0</v>
      </c>
      <c r="I111" s="50">
        <v>4632855458</v>
      </c>
      <c r="J111" s="51">
        <v>4632855458</v>
      </c>
    </row>
    <row r="112" spans="1:12" ht="52.5" customHeight="1" x14ac:dyDescent="0.2">
      <c r="A112" s="52">
        <v>795</v>
      </c>
      <c r="B112" s="52" t="s">
        <v>49</v>
      </c>
      <c r="C112" s="30" t="s">
        <v>51</v>
      </c>
      <c r="D112" s="26" t="s">
        <v>205</v>
      </c>
      <c r="E112" s="52">
        <v>12</v>
      </c>
      <c r="F112" s="61" t="s">
        <v>52</v>
      </c>
      <c r="G112" s="61" t="s">
        <v>53</v>
      </c>
      <c r="H112" s="23">
        <v>0</v>
      </c>
      <c r="I112" s="50">
        <v>4701574808</v>
      </c>
      <c r="J112" s="51">
        <v>4701574808</v>
      </c>
    </row>
    <row r="113" spans="1:10" ht="48" customHeight="1" x14ac:dyDescent="0.2">
      <c r="A113" s="255">
        <v>751</v>
      </c>
      <c r="B113" s="218" t="s">
        <v>90</v>
      </c>
      <c r="C113" s="217" t="s">
        <v>82</v>
      </c>
      <c r="D113" s="234" t="s">
        <v>59</v>
      </c>
      <c r="E113" s="236">
        <v>17</v>
      </c>
      <c r="F113" s="218" t="s">
        <v>87</v>
      </c>
      <c r="G113" s="231" t="s">
        <v>40</v>
      </c>
      <c r="H113" s="211">
        <v>0</v>
      </c>
      <c r="I113" s="211">
        <v>1564000000</v>
      </c>
      <c r="J113" s="215">
        <f>+I113+H113</f>
        <v>1564000000</v>
      </c>
    </row>
    <row r="114" spans="1:10" ht="30" customHeight="1" x14ac:dyDescent="0.2">
      <c r="A114" s="255"/>
      <c r="B114" s="219"/>
      <c r="C114" s="217"/>
      <c r="D114" s="235"/>
      <c r="E114" s="237"/>
      <c r="F114" s="249"/>
      <c r="G114" s="233"/>
      <c r="H114" s="211"/>
      <c r="I114" s="211"/>
      <c r="J114" s="216"/>
    </row>
    <row r="115" spans="1:10" ht="42.75" customHeight="1" x14ac:dyDescent="0.2">
      <c r="A115" s="57">
        <v>752</v>
      </c>
      <c r="B115" s="55" t="s">
        <v>90</v>
      </c>
      <c r="C115" s="38" t="s">
        <v>83</v>
      </c>
      <c r="D115" s="3" t="s">
        <v>91</v>
      </c>
      <c r="E115" s="53">
        <v>15</v>
      </c>
      <c r="F115" s="48" t="s">
        <v>87</v>
      </c>
      <c r="G115" s="49" t="s">
        <v>40</v>
      </c>
      <c r="H115" s="50">
        <v>0</v>
      </c>
      <c r="I115" s="50">
        <v>347949000</v>
      </c>
      <c r="J115" s="51">
        <f>+I115+H115</f>
        <v>347949000</v>
      </c>
    </row>
    <row r="116" spans="1:10" ht="30" customHeight="1" x14ac:dyDescent="0.2">
      <c r="A116" s="255">
        <v>753</v>
      </c>
      <c r="B116" s="218" t="s">
        <v>90</v>
      </c>
      <c r="C116" s="217" t="s">
        <v>84</v>
      </c>
      <c r="D116" s="26" t="s">
        <v>58</v>
      </c>
      <c r="E116" s="53">
        <v>4</v>
      </c>
      <c r="F116" s="228" t="s">
        <v>87</v>
      </c>
      <c r="G116" s="231" t="s">
        <v>40</v>
      </c>
      <c r="H116" s="211">
        <v>0</v>
      </c>
      <c r="I116" s="211">
        <f>417528000+522000000+144000000+522000000+688000000</f>
        <v>2293528000</v>
      </c>
      <c r="J116" s="215">
        <f>+I116+H116</f>
        <v>2293528000</v>
      </c>
    </row>
    <row r="117" spans="1:10" ht="39" customHeight="1" x14ac:dyDescent="0.2">
      <c r="A117" s="255"/>
      <c r="B117" s="219"/>
      <c r="C117" s="217"/>
      <c r="D117" s="26" t="s">
        <v>59</v>
      </c>
      <c r="E117" s="53">
        <f>4+2+1</f>
        <v>7</v>
      </c>
      <c r="F117" s="230"/>
      <c r="G117" s="232"/>
      <c r="H117" s="211"/>
      <c r="I117" s="211"/>
      <c r="J117" s="215"/>
    </row>
    <row r="118" spans="1:10" ht="30" customHeight="1" x14ac:dyDescent="0.2">
      <c r="A118" s="255"/>
      <c r="B118" s="219"/>
      <c r="C118" s="217"/>
      <c r="D118" s="3" t="s">
        <v>91</v>
      </c>
      <c r="E118" s="53">
        <v>18</v>
      </c>
      <c r="F118" s="229"/>
      <c r="G118" s="233"/>
      <c r="H118" s="211"/>
      <c r="I118" s="211"/>
      <c r="J118" s="216"/>
    </row>
    <row r="119" spans="1:10" ht="30" customHeight="1" x14ac:dyDescent="0.2">
      <c r="A119" s="255">
        <v>754</v>
      </c>
      <c r="B119" s="218" t="s">
        <v>90</v>
      </c>
      <c r="C119" s="217" t="s">
        <v>85</v>
      </c>
      <c r="D119" s="26" t="s">
        <v>58</v>
      </c>
      <c r="E119" s="53">
        <v>8</v>
      </c>
      <c r="F119" s="228" t="s">
        <v>87</v>
      </c>
      <c r="G119" s="231" t="s">
        <v>40</v>
      </c>
      <c r="H119" s="211">
        <v>0</v>
      </c>
      <c r="I119" s="211">
        <f>1104000000+169000000+510000000</f>
        <v>1783000000</v>
      </c>
      <c r="J119" s="215">
        <f>+I119+H119</f>
        <v>1783000000</v>
      </c>
    </row>
    <row r="120" spans="1:10" ht="30" customHeight="1" x14ac:dyDescent="0.2">
      <c r="A120" s="255"/>
      <c r="B120" s="219"/>
      <c r="C120" s="217"/>
      <c r="D120" s="26" t="s">
        <v>59</v>
      </c>
      <c r="E120" s="53">
        <v>13</v>
      </c>
      <c r="F120" s="229"/>
      <c r="G120" s="233"/>
      <c r="H120" s="211"/>
      <c r="I120" s="211"/>
      <c r="J120" s="216"/>
    </row>
    <row r="121" spans="1:10" ht="45.75" customHeight="1" x14ac:dyDescent="0.2">
      <c r="A121" s="53">
        <v>755</v>
      </c>
      <c r="B121" s="52" t="s">
        <v>90</v>
      </c>
      <c r="C121" s="54" t="s">
        <v>86</v>
      </c>
      <c r="D121" s="26" t="s">
        <v>58</v>
      </c>
      <c r="E121" s="53">
        <v>5</v>
      </c>
      <c r="F121" s="52" t="s">
        <v>87</v>
      </c>
      <c r="G121" s="34" t="s">
        <v>40</v>
      </c>
      <c r="H121" s="23">
        <v>0</v>
      </c>
      <c r="I121" s="50">
        <f>1022592000+255648000</f>
        <v>1278240000</v>
      </c>
      <c r="J121" s="51">
        <f>+I121+H121</f>
        <v>1278240000</v>
      </c>
    </row>
    <row r="122" spans="1:10" ht="36" customHeight="1" x14ac:dyDescent="0.2">
      <c r="A122" s="193" t="s">
        <v>184</v>
      </c>
      <c r="B122" s="193"/>
      <c r="C122" s="193"/>
    </row>
    <row r="123" spans="1:10" ht="15.75" thickBot="1" x14ac:dyDescent="0.25"/>
    <row r="124" spans="1:10" ht="30" customHeight="1" x14ac:dyDescent="0.2">
      <c r="A124" s="39"/>
      <c r="B124" s="212" t="s">
        <v>116</v>
      </c>
      <c r="C124" s="213"/>
      <c r="D124" s="213"/>
      <c r="E124" s="213"/>
      <c r="F124" s="213"/>
      <c r="G124" s="213"/>
      <c r="H124" s="213"/>
      <c r="I124" s="214"/>
      <c r="J124" s="39"/>
    </row>
    <row r="125" spans="1:10" ht="15.75" x14ac:dyDescent="0.2">
      <c r="A125" s="39"/>
      <c r="B125" s="266" t="s">
        <v>93</v>
      </c>
      <c r="C125" s="263"/>
      <c r="D125" s="262" t="s">
        <v>94</v>
      </c>
      <c r="E125" s="263"/>
      <c r="F125" s="222" t="s">
        <v>115</v>
      </c>
      <c r="G125" s="261"/>
      <c r="H125" s="261"/>
      <c r="I125" s="223"/>
      <c r="J125" s="39"/>
    </row>
    <row r="126" spans="1:10" ht="15.75" x14ac:dyDescent="0.2">
      <c r="A126" s="39"/>
      <c r="B126" s="267"/>
      <c r="C126" s="265"/>
      <c r="D126" s="264"/>
      <c r="E126" s="265"/>
      <c r="F126" s="68" t="s">
        <v>95</v>
      </c>
      <c r="G126" s="68" t="s">
        <v>96</v>
      </c>
      <c r="H126" s="222" t="s">
        <v>97</v>
      </c>
      <c r="I126" s="223"/>
      <c r="J126" s="39"/>
    </row>
    <row r="127" spans="1:10" ht="27.75" customHeight="1" x14ac:dyDescent="0.2">
      <c r="A127" s="39"/>
      <c r="B127" s="220" t="s">
        <v>221</v>
      </c>
      <c r="C127" s="221"/>
      <c r="D127" s="150">
        <f>+E9+E8+E120+E121+E119+E116+E117+E113++E10+E12+E13</f>
        <v>1354</v>
      </c>
      <c r="E127" s="151"/>
      <c r="F127" s="94">
        <f>+H8+H9+H10+H12+H11+H14+H15+H16</f>
        <v>38000000000</v>
      </c>
      <c r="G127" s="94">
        <f>+I8+I9+I10+I113+I116+I119+I121-206000000+I12+I11+I14+I15+I16</f>
        <v>80397069200</v>
      </c>
      <c r="H127" s="148">
        <f>+G127+F127</f>
        <v>118397069200</v>
      </c>
      <c r="I127" s="149"/>
      <c r="J127" s="39"/>
    </row>
    <row r="128" spans="1:10" ht="18.75" customHeight="1" x14ac:dyDescent="0.2">
      <c r="A128" s="39"/>
      <c r="B128" s="173" t="s">
        <v>98</v>
      </c>
      <c r="C128" s="174"/>
      <c r="D128" s="150">
        <f>+E30</f>
        <v>200</v>
      </c>
      <c r="E128" s="151"/>
      <c r="F128" s="69">
        <f>+H30</f>
        <v>16800000000</v>
      </c>
      <c r="G128" s="69">
        <f>+I30</f>
        <v>0</v>
      </c>
      <c r="H128" s="141">
        <f>+G128+F128</f>
        <v>16800000000</v>
      </c>
      <c r="I128" s="142"/>
      <c r="J128" s="45"/>
    </row>
    <row r="129" spans="1:12" ht="18.75" customHeight="1" x14ac:dyDescent="0.2">
      <c r="A129" s="39"/>
      <c r="B129" s="209" t="s">
        <v>206</v>
      </c>
      <c r="C129" s="210"/>
      <c r="D129" s="203">
        <f>+E112+E111+E109+E85+E84+E29+E28+E27+E26+E25+53</f>
        <v>371</v>
      </c>
      <c r="E129" s="204"/>
      <c r="F129" s="95">
        <f>+H112+H111+H109+H85+H84+H29+H28+H27+H26+H25</f>
        <v>63205000000</v>
      </c>
      <c r="G129" s="70">
        <f>+I112+I111+I109+I85+I84+I29+I28+I27+I26+I25</f>
        <v>134794695635</v>
      </c>
      <c r="H129" s="141">
        <f>+G129+F129</f>
        <v>197999695635</v>
      </c>
      <c r="I129" s="142"/>
      <c r="L129" s="47">
        <f>+H129-19884430266</f>
        <v>178115265369</v>
      </c>
    </row>
    <row r="130" spans="1:12" ht="18.75" customHeight="1" x14ac:dyDescent="0.2">
      <c r="A130" s="39"/>
      <c r="B130" s="152" t="s">
        <v>112</v>
      </c>
      <c r="C130" s="153"/>
      <c r="D130" s="199">
        <v>1</v>
      </c>
      <c r="E130" s="200"/>
      <c r="F130" s="158" t="s">
        <v>113</v>
      </c>
      <c r="G130" s="159"/>
      <c r="H130" s="159"/>
      <c r="I130" s="160"/>
      <c r="J130" s="39"/>
    </row>
    <row r="131" spans="1:12" ht="18.75" customHeight="1" x14ac:dyDescent="0.2">
      <c r="A131" s="39"/>
      <c r="B131" s="152" t="s">
        <v>99</v>
      </c>
      <c r="C131" s="153"/>
      <c r="D131" s="203">
        <f>+E110</f>
        <v>15</v>
      </c>
      <c r="E131" s="204"/>
      <c r="F131" s="158" t="s">
        <v>113</v>
      </c>
      <c r="G131" s="159"/>
      <c r="H131" s="159"/>
      <c r="I131" s="160"/>
      <c r="J131" s="39"/>
    </row>
    <row r="132" spans="1:12" ht="18.75" customHeight="1" x14ac:dyDescent="0.2">
      <c r="A132" s="39"/>
      <c r="B132" s="152" t="s">
        <v>39</v>
      </c>
      <c r="C132" s="153"/>
      <c r="D132" s="205">
        <f>+E108+E57</f>
        <v>194</v>
      </c>
      <c r="E132" s="206"/>
      <c r="F132" s="85">
        <v>0</v>
      </c>
      <c r="G132" s="86">
        <f>+I108+I57</f>
        <v>2041000000</v>
      </c>
      <c r="H132" s="207">
        <f>+G132+F132</f>
        <v>2041000000</v>
      </c>
      <c r="I132" s="208"/>
      <c r="J132" s="39"/>
    </row>
    <row r="133" spans="1:12" ht="18.75" customHeight="1" x14ac:dyDescent="0.2">
      <c r="A133" s="39"/>
      <c r="B133" s="209" t="s">
        <v>100</v>
      </c>
      <c r="C133" s="210"/>
      <c r="D133" s="203">
        <f>+E55+E54+E53+E52+E51+E49+E47+E45+E43+E41</f>
        <v>1133</v>
      </c>
      <c r="E133" s="204"/>
      <c r="F133" s="85">
        <f>+H55+H53+H52+H51+H49+H47+H45+H43</f>
        <v>0</v>
      </c>
      <c r="G133" s="87">
        <f>+I55+I53+I52+I51+I49+I47+I45+I43</f>
        <v>16666401046.209999</v>
      </c>
      <c r="H133" s="141">
        <f>+G133+F133</f>
        <v>16666401046.209999</v>
      </c>
      <c r="I133" s="142"/>
      <c r="J133" s="39"/>
    </row>
    <row r="134" spans="1:12" ht="18.75" customHeight="1" x14ac:dyDescent="0.2">
      <c r="A134" s="39"/>
      <c r="B134" s="161" t="s">
        <v>110</v>
      </c>
      <c r="C134" s="162"/>
      <c r="D134" s="163">
        <v>1</v>
      </c>
      <c r="E134" s="164"/>
      <c r="F134" s="69">
        <v>0</v>
      </c>
      <c r="G134" s="69">
        <v>640000000000</v>
      </c>
      <c r="H134" s="165">
        <v>640000000000</v>
      </c>
      <c r="I134" s="166"/>
      <c r="J134" s="39"/>
    </row>
    <row r="135" spans="1:12" ht="18.75" customHeight="1" x14ac:dyDescent="0.2">
      <c r="A135" s="39"/>
      <c r="B135" s="161" t="s">
        <v>60</v>
      </c>
      <c r="C135" s="162"/>
      <c r="D135" s="139">
        <f>+E118+E115+E67+E69+E68</f>
        <v>499</v>
      </c>
      <c r="E135" s="140"/>
      <c r="F135" s="71">
        <f>+H116+H115+H67+H69+H68</f>
        <v>5500000000</v>
      </c>
      <c r="G135" s="71">
        <f>+I115+I67+I69+I68+417528000</f>
        <v>1748477000</v>
      </c>
      <c r="H135" s="141">
        <f t="shared" ref="H135:H141" si="6">+G135+F135</f>
        <v>7248477000</v>
      </c>
      <c r="I135" s="142"/>
      <c r="J135" s="39"/>
    </row>
    <row r="136" spans="1:12" ht="29.25" customHeight="1" x14ac:dyDescent="0.2">
      <c r="A136" s="39"/>
      <c r="B136" s="161" t="s">
        <v>114</v>
      </c>
      <c r="C136" s="162"/>
      <c r="D136" s="150">
        <f>+E107</f>
        <v>200</v>
      </c>
      <c r="E136" s="151"/>
      <c r="F136" s="72">
        <f>+H107+H71+H70</f>
        <v>800000000</v>
      </c>
      <c r="G136" s="72">
        <f>+I107</f>
        <v>800000000</v>
      </c>
      <c r="H136" s="141">
        <f t="shared" si="6"/>
        <v>1600000000</v>
      </c>
      <c r="I136" s="142"/>
      <c r="J136" s="39"/>
    </row>
    <row r="137" spans="1:12" x14ac:dyDescent="0.2">
      <c r="A137" s="39"/>
      <c r="B137" s="201" t="s">
        <v>71</v>
      </c>
      <c r="C137" s="202"/>
      <c r="D137" s="150">
        <f>+E72</f>
        <v>4</v>
      </c>
      <c r="E137" s="151"/>
      <c r="F137" s="73">
        <f>+H72</f>
        <v>0</v>
      </c>
      <c r="G137" s="73">
        <f>+I72</f>
        <v>80000000</v>
      </c>
      <c r="H137" s="148">
        <f t="shared" si="6"/>
        <v>80000000</v>
      </c>
      <c r="I137" s="149"/>
      <c r="J137" s="39"/>
    </row>
    <row r="138" spans="1:12" x14ac:dyDescent="0.2">
      <c r="A138" s="39"/>
      <c r="B138" s="180" t="s">
        <v>119</v>
      </c>
      <c r="C138" s="181"/>
      <c r="D138" s="150">
        <v>6</v>
      </c>
      <c r="E138" s="151"/>
      <c r="F138" s="88">
        <f>+H70</f>
        <v>200000000</v>
      </c>
      <c r="G138" s="88">
        <f>+I70</f>
        <v>700000000</v>
      </c>
      <c r="H138" s="148">
        <f t="shared" si="6"/>
        <v>900000000</v>
      </c>
      <c r="I138" s="149"/>
      <c r="J138" s="39"/>
    </row>
    <row r="139" spans="1:12" x14ac:dyDescent="0.2">
      <c r="A139" s="39"/>
      <c r="B139" s="180" t="s">
        <v>118</v>
      </c>
      <c r="C139" s="181"/>
      <c r="D139" s="150">
        <v>15</v>
      </c>
      <c r="E139" s="151"/>
      <c r="F139" s="88">
        <f>+H71</f>
        <v>600000000</v>
      </c>
      <c r="G139" s="88">
        <f>+I71</f>
        <v>300000000</v>
      </c>
      <c r="H139" s="148">
        <f t="shared" si="6"/>
        <v>900000000</v>
      </c>
      <c r="I139" s="149"/>
      <c r="J139" s="39"/>
    </row>
    <row r="140" spans="1:12" ht="30" customHeight="1" x14ac:dyDescent="0.2">
      <c r="A140" s="39"/>
      <c r="B140" s="152" t="s">
        <v>163</v>
      </c>
      <c r="C140" s="153"/>
      <c r="D140" s="150">
        <f>+E94</f>
        <v>3</v>
      </c>
      <c r="E140" s="151"/>
      <c r="F140" s="89">
        <f>+H94</f>
        <v>6649700000</v>
      </c>
      <c r="G140" s="89">
        <f>+I94</f>
        <v>0</v>
      </c>
      <c r="H140" s="148">
        <f t="shared" si="6"/>
        <v>6649700000</v>
      </c>
      <c r="I140" s="149"/>
      <c r="J140" s="39"/>
    </row>
    <row r="141" spans="1:12" ht="15.75" thickBot="1" x14ac:dyDescent="0.25">
      <c r="A141" s="39"/>
      <c r="B141" s="195" t="s">
        <v>111</v>
      </c>
      <c r="C141" s="196"/>
      <c r="D141" s="197">
        <f>+E78</f>
        <v>18</v>
      </c>
      <c r="E141" s="198"/>
      <c r="F141" s="90">
        <f>+H78</f>
        <v>608000000</v>
      </c>
      <c r="G141" s="90">
        <v>0</v>
      </c>
      <c r="H141" s="143">
        <f t="shared" si="6"/>
        <v>608000000</v>
      </c>
      <c r="I141" s="144"/>
      <c r="J141" s="39"/>
    </row>
    <row r="142" spans="1:12" ht="16.5" thickBot="1" x14ac:dyDescent="0.25">
      <c r="A142" s="39"/>
      <c r="B142" s="182"/>
      <c r="C142" s="182"/>
      <c r="D142" s="182"/>
      <c r="E142" s="183"/>
      <c r="F142" s="184" t="s">
        <v>101</v>
      </c>
      <c r="G142" s="185"/>
      <c r="H142" s="186">
        <f>SUM(H127:I141)</f>
        <v>1009890342881.21</v>
      </c>
      <c r="I142" s="187"/>
      <c r="J142" s="91">
        <f>+H142-SUM(J111:J121,J107:J109)</f>
        <v>919339195615.20996</v>
      </c>
    </row>
    <row r="143" spans="1:12" ht="28.5" customHeight="1" x14ac:dyDescent="0.2">
      <c r="A143" s="179" t="s">
        <v>102</v>
      </c>
      <c r="B143" s="179"/>
      <c r="C143" s="179"/>
      <c r="D143" s="179"/>
      <c r="E143" s="179"/>
      <c r="F143" s="179"/>
      <c r="G143" s="179"/>
      <c r="H143" s="179"/>
      <c r="I143" s="179"/>
      <c r="J143" s="179"/>
    </row>
    <row r="144" spans="1:12" ht="24" customHeight="1" thickBot="1" x14ac:dyDescent="0.25">
      <c r="A144" s="178" t="s">
        <v>109</v>
      </c>
      <c r="B144" s="178"/>
      <c r="C144" s="178"/>
      <c r="D144" s="178"/>
      <c r="E144" s="178"/>
      <c r="F144" s="178"/>
      <c r="G144" s="178"/>
      <c r="H144" s="178"/>
      <c r="I144" s="178"/>
      <c r="J144" s="178"/>
    </row>
    <row r="145" spans="1:10" ht="15" customHeight="1" x14ac:dyDescent="0.2">
      <c r="A145" s="175" t="s">
        <v>103</v>
      </c>
      <c r="B145" s="176"/>
      <c r="C145" s="176"/>
      <c r="D145" s="176"/>
      <c r="E145" s="176"/>
      <c r="F145" s="176"/>
      <c r="G145" s="176"/>
      <c r="H145" s="176"/>
      <c r="I145" s="176"/>
      <c r="J145" s="177"/>
    </row>
    <row r="146" spans="1:10" ht="15" customHeight="1" x14ac:dyDescent="0.2">
      <c r="A146" s="167" t="s">
        <v>104</v>
      </c>
      <c r="B146" s="168"/>
      <c r="C146" s="168"/>
      <c r="D146" s="168"/>
      <c r="E146" s="168"/>
      <c r="F146" s="168"/>
      <c r="G146" s="168"/>
      <c r="H146" s="168"/>
      <c r="I146" s="168"/>
      <c r="J146" s="169"/>
    </row>
    <row r="147" spans="1:10" ht="15" customHeight="1" x14ac:dyDescent="0.2">
      <c r="A147" s="170" t="s">
        <v>168</v>
      </c>
      <c r="B147" s="171"/>
      <c r="C147" s="171"/>
      <c r="D147" s="171"/>
      <c r="E147" s="171"/>
      <c r="F147" s="171"/>
      <c r="G147" s="171"/>
      <c r="H147" s="171"/>
      <c r="I147" s="171"/>
      <c r="J147" s="172"/>
    </row>
    <row r="148" spans="1:10" ht="15" customHeight="1" x14ac:dyDescent="0.2">
      <c r="A148" s="170" t="s">
        <v>169</v>
      </c>
      <c r="B148" s="171"/>
      <c r="C148" s="171"/>
      <c r="D148" s="171"/>
      <c r="E148" s="171"/>
      <c r="F148" s="171"/>
      <c r="G148" s="171"/>
      <c r="H148" s="171"/>
      <c r="I148" s="171"/>
      <c r="J148" s="172"/>
    </row>
    <row r="149" spans="1:10" ht="15" customHeight="1" x14ac:dyDescent="0.2">
      <c r="A149" s="170" t="s">
        <v>170</v>
      </c>
      <c r="B149" s="171"/>
      <c r="C149" s="171"/>
      <c r="D149" s="171"/>
      <c r="E149" s="171"/>
      <c r="F149" s="171"/>
      <c r="G149" s="171"/>
      <c r="H149" s="171"/>
      <c r="I149" s="171"/>
      <c r="J149" s="172"/>
    </row>
    <row r="150" spans="1:10" ht="15" customHeight="1" x14ac:dyDescent="0.2">
      <c r="A150" s="170" t="s">
        <v>171</v>
      </c>
      <c r="B150" s="171"/>
      <c r="C150" s="171"/>
      <c r="D150" s="171"/>
      <c r="E150" s="171"/>
      <c r="F150" s="171"/>
      <c r="G150" s="171"/>
      <c r="H150" s="171"/>
      <c r="I150" s="171"/>
      <c r="J150" s="172"/>
    </row>
    <row r="151" spans="1:10" ht="15.75" customHeight="1" thickBot="1" x14ac:dyDescent="0.25">
      <c r="A151" s="188" t="s">
        <v>172</v>
      </c>
      <c r="B151" s="189"/>
      <c r="C151" s="189"/>
      <c r="D151" s="189"/>
      <c r="E151" s="189"/>
      <c r="F151" s="189"/>
      <c r="G151" s="189"/>
      <c r="H151" s="189"/>
      <c r="I151" s="189"/>
      <c r="J151" s="190"/>
    </row>
  </sheetData>
  <mergeCells count="258">
    <mergeCell ref="F33:F34"/>
    <mergeCell ref="G33:G34"/>
    <mergeCell ref="H33:H34"/>
    <mergeCell ref="I33:I34"/>
    <mergeCell ref="J33:J34"/>
    <mergeCell ref="A119:A120"/>
    <mergeCell ref="A26:B26"/>
    <mergeCell ref="A25:B25"/>
    <mergeCell ref="A38:E38"/>
    <mergeCell ref="C116:C118"/>
    <mergeCell ref="C113:C114"/>
    <mergeCell ref="A105:A106"/>
    <mergeCell ref="B105:B106"/>
    <mergeCell ref="C105:C106"/>
    <mergeCell ref="A100:B100"/>
    <mergeCell ref="A31:B31"/>
    <mergeCell ref="A32:B32"/>
    <mergeCell ref="A86:B86"/>
    <mergeCell ref="A87:B87"/>
    <mergeCell ref="A88:B88"/>
    <mergeCell ref="A116:A118"/>
    <mergeCell ref="A35:B35"/>
    <mergeCell ref="A33:B34"/>
    <mergeCell ref="C33:C34"/>
    <mergeCell ref="F125:I125"/>
    <mergeCell ref="D125:E126"/>
    <mergeCell ref="B125:C126"/>
    <mergeCell ref="A49:B49"/>
    <mergeCell ref="A50:B50"/>
    <mergeCell ref="A51:B51"/>
    <mergeCell ref="A52:B52"/>
    <mergeCell ref="A53:B53"/>
    <mergeCell ref="A54:B54"/>
    <mergeCell ref="H54:J54"/>
    <mergeCell ref="H56:J56"/>
    <mergeCell ref="G65:G66"/>
    <mergeCell ref="H65:J65"/>
    <mergeCell ref="F75:J75"/>
    <mergeCell ref="F65:F66"/>
    <mergeCell ref="A68:B68"/>
    <mergeCell ref="A75:E75"/>
    <mergeCell ref="A65:B66"/>
    <mergeCell ref="F64:J64"/>
    <mergeCell ref="A122:C122"/>
    <mergeCell ref="A57:B57"/>
    <mergeCell ref="A58:B58"/>
    <mergeCell ref="H58:I58"/>
    <mergeCell ref="A113:A114"/>
    <mergeCell ref="H12:H13"/>
    <mergeCell ref="I12:I13"/>
    <mergeCell ref="A29:B29"/>
    <mergeCell ref="A47:B47"/>
    <mergeCell ref="A48:B48"/>
    <mergeCell ref="C23:C24"/>
    <mergeCell ref="D23:D24"/>
    <mergeCell ref="E23:E24"/>
    <mergeCell ref="H41:J41"/>
    <mergeCell ref="A41:B41"/>
    <mergeCell ref="A42:B42"/>
    <mergeCell ref="A43:B43"/>
    <mergeCell ref="A44:B44"/>
    <mergeCell ref="A45:B45"/>
    <mergeCell ref="A39:B40"/>
    <mergeCell ref="E39:E40"/>
    <mergeCell ref="F39:F40"/>
    <mergeCell ref="A46:B46"/>
    <mergeCell ref="G39:G40"/>
    <mergeCell ref="H39:J39"/>
    <mergeCell ref="F23:F24"/>
    <mergeCell ref="G23:G24"/>
    <mergeCell ref="H23:J23"/>
    <mergeCell ref="J12:J13"/>
    <mergeCell ref="F113:F114"/>
    <mergeCell ref="A78:B78"/>
    <mergeCell ref="A72:B72"/>
    <mergeCell ref="A85:B85"/>
    <mergeCell ref="A55:B55"/>
    <mergeCell ref="H82:J82"/>
    <mergeCell ref="E6:E7"/>
    <mergeCell ref="A27:B27"/>
    <mergeCell ref="F6:F7"/>
    <mergeCell ref="G6:G7"/>
    <mergeCell ref="H6:J6"/>
    <mergeCell ref="A23:B24"/>
    <mergeCell ref="A8:B8"/>
    <mergeCell ref="A9:B9"/>
    <mergeCell ref="A28:B28"/>
    <mergeCell ref="D6:D7"/>
    <mergeCell ref="A10:B11"/>
    <mergeCell ref="A14:B14"/>
    <mergeCell ref="A12:B13"/>
    <mergeCell ref="C12:C13"/>
    <mergeCell ref="F12:F13"/>
    <mergeCell ref="G12:G13"/>
    <mergeCell ref="A30:B30"/>
    <mergeCell ref="C103:J103"/>
    <mergeCell ref="F38:J38"/>
    <mergeCell ref="E76:E77"/>
    <mergeCell ref="G76:G77"/>
    <mergeCell ref="H76:J76"/>
    <mergeCell ref="A71:B71"/>
    <mergeCell ref="F76:F77"/>
    <mergeCell ref="G82:G83"/>
    <mergeCell ref="A59:B59"/>
    <mergeCell ref="H59:I59"/>
    <mergeCell ref="C65:C66"/>
    <mergeCell ref="D65:D66"/>
    <mergeCell ref="E65:E66"/>
    <mergeCell ref="A70:B70"/>
    <mergeCell ref="A67:B67"/>
    <mergeCell ref="A69:B69"/>
    <mergeCell ref="A64:E64"/>
    <mergeCell ref="A60:B60"/>
    <mergeCell ref="A61:B61"/>
    <mergeCell ref="C1:H3"/>
    <mergeCell ref="I1:J1"/>
    <mergeCell ref="I2:J2"/>
    <mergeCell ref="I3:J3"/>
    <mergeCell ref="C39:C40"/>
    <mergeCell ref="D39:D40"/>
    <mergeCell ref="C82:C83"/>
    <mergeCell ref="D82:D83"/>
    <mergeCell ref="E82:E83"/>
    <mergeCell ref="F82:F83"/>
    <mergeCell ref="A81:E81"/>
    <mergeCell ref="F81:J81"/>
    <mergeCell ref="A76:B77"/>
    <mergeCell ref="C76:C77"/>
    <mergeCell ref="D76:D77"/>
    <mergeCell ref="A22:E22"/>
    <mergeCell ref="F22:J22"/>
    <mergeCell ref="A1:B3"/>
    <mergeCell ref="A5:E5"/>
    <mergeCell ref="F5:J5"/>
    <mergeCell ref="A6:B7"/>
    <mergeCell ref="C6:C7"/>
    <mergeCell ref="A15:B15"/>
    <mergeCell ref="A16:B16"/>
    <mergeCell ref="H126:I126"/>
    <mergeCell ref="E98:E99"/>
    <mergeCell ref="F98:F99"/>
    <mergeCell ref="A84:B84"/>
    <mergeCell ref="A56:B56"/>
    <mergeCell ref="F97:J97"/>
    <mergeCell ref="A98:B99"/>
    <mergeCell ref="C98:C99"/>
    <mergeCell ref="A82:B83"/>
    <mergeCell ref="D98:D99"/>
    <mergeCell ref="F119:F120"/>
    <mergeCell ref="F116:F118"/>
    <mergeCell ref="G116:G118"/>
    <mergeCell ref="G119:G120"/>
    <mergeCell ref="G113:G114"/>
    <mergeCell ref="B113:B114"/>
    <mergeCell ref="D113:D114"/>
    <mergeCell ref="E113:E114"/>
    <mergeCell ref="A95:E95"/>
    <mergeCell ref="A94:B94"/>
    <mergeCell ref="J113:J114"/>
    <mergeCell ref="A101:B101"/>
    <mergeCell ref="H101:J101"/>
    <mergeCell ref="H100:J100"/>
    <mergeCell ref="H137:I137"/>
    <mergeCell ref="H128:I128"/>
    <mergeCell ref="B129:C129"/>
    <mergeCell ref="D129:E129"/>
    <mergeCell ref="H129:I129"/>
    <mergeCell ref="D105:D106"/>
    <mergeCell ref="E105:E106"/>
    <mergeCell ref="F105:F106"/>
    <mergeCell ref="G105:G106"/>
    <mergeCell ref="H105:J105"/>
    <mergeCell ref="H113:H114"/>
    <mergeCell ref="B124:I124"/>
    <mergeCell ref="H116:H118"/>
    <mergeCell ref="I116:I118"/>
    <mergeCell ref="J116:J118"/>
    <mergeCell ref="H119:H120"/>
    <mergeCell ref="I119:I120"/>
    <mergeCell ref="J119:J120"/>
    <mergeCell ref="C119:C120"/>
    <mergeCell ref="B116:B118"/>
    <mergeCell ref="B119:B120"/>
    <mergeCell ref="I113:I114"/>
    <mergeCell ref="D127:E127"/>
    <mergeCell ref="B127:C127"/>
    <mergeCell ref="A151:J151"/>
    <mergeCell ref="A17:C17"/>
    <mergeCell ref="A18:C18"/>
    <mergeCell ref="A19:C19"/>
    <mergeCell ref="A20:C20"/>
    <mergeCell ref="H110:J110"/>
    <mergeCell ref="A36:C36"/>
    <mergeCell ref="A62:C62"/>
    <mergeCell ref="A73:C73"/>
    <mergeCell ref="A79:C79"/>
    <mergeCell ref="A89:C89"/>
    <mergeCell ref="B141:C141"/>
    <mergeCell ref="D141:E141"/>
    <mergeCell ref="B130:C130"/>
    <mergeCell ref="D130:E130"/>
    <mergeCell ref="B137:C137"/>
    <mergeCell ref="D137:E137"/>
    <mergeCell ref="D131:E131"/>
    <mergeCell ref="B132:C132"/>
    <mergeCell ref="D132:E132"/>
    <mergeCell ref="H132:I132"/>
    <mergeCell ref="B133:C133"/>
    <mergeCell ref="D133:E133"/>
    <mergeCell ref="H133:I133"/>
    <mergeCell ref="B135:C135"/>
    <mergeCell ref="A146:J146"/>
    <mergeCell ref="A147:J147"/>
    <mergeCell ref="A148:J148"/>
    <mergeCell ref="B128:C128"/>
    <mergeCell ref="D128:E128"/>
    <mergeCell ref="A149:J149"/>
    <mergeCell ref="A150:J150"/>
    <mergeCell ref="A145:J145"/>
    <mergeCell ref="A144:J144"/>
    <mergeCell ref="A143:J143"/>
    <mergeCell ref="B138:C138"/>
    <mergeCell ref="D138:E138"/>
    <mergeCell ref="H138:I138"/>
    <mergeCell ref="B140:C140"/>
    <mergeCell ref="D140:E140"/>
    <mergeCell ref="H140:I140"/>
    <mergeCell ref="B136:C136"/>
    <mergeCell ref="B139:C139"/>
    <mergeCell ref="D139:E139"/>
    <mergeCell ref="H139:I139"/>
    <mergeCell ref="B142:E142"/>
    <mergeCell ref="F142:G142"/>
    <mergeCell ref="H142:I142"/>
    <mergeCell ref="D135:E135"/>
    <mergeCell ref="H135:I135"/>
    <mergeCell ref="H141:I141"/>
    <mergeCell ref="A97:E97"/>
    <mergeCell ref="H127:I127"/>
    <mergeCell ref="D136:E136"/>
    <mergeCell ref="H136:I136"/>
    <mergeCell ref="B131:C131"/>
    <mergeCell ref="A91:E91"/>
    <mergeCell ref="F91:J91"/>
    <mergeCell ref="A92:B93"/>
    <mergeCell ref="C92:C93"/>
    <mergeCell ref="D92:D93"/>
    <mergeCell ref="E92:E93"/>
    <mergeCell ref="F92:F93"/>
    <mergeCell ref="G92:G93"/>
    <mergeCell ref="H92:J92"/>
    <mergeCell ref="G98:G99"/>
    <mergeCell ref="H98:J98"/>
    <mergeCell ref="F130:I130"/>
    <mergeCell ref="F131:I131"/>
    <mergeCell ref="B134:C134"/>
    <mergeCell ref="D134:E134"/>
    <mergeCell ref="H134:I134"/>
  </mergeCells>
  <pageMargins left="0.70866141732283472" right="0.70866141732283472" top="0.74803149606299213" bottom="0.74803149606299213" header="0.31496062992125984" footer="0.31496062992125984"/>
  <pageSetup scale="35" fitToHeight="0" orientation="landscape" r:id="rId1"/>
  <rowBreaks count="4" manualBreakCount="4">
    <brk id="37" max="9" man="1"/>
    <brk id="62" max="16383" man="1"/>
    <brk id="79" max="16383" man="1"/>
    <brk id="101" max="16383" man="1"/>
  </rowBreaks>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Portada</vt:lpstr>
      <vt:lpstr>Presentación</vt:lpstr>
      <vt:lpstr>PLAN CONVOCATORIAS</vt:lpstr>
      <vt:lpstr>'PLAN CONVOCATORIAS'!Área_de_impresión</vt:lpstr>
      <vt:lpstr>Presentación!Área_de_impresión</vt:lpstr>
      <vt:lpstr>'PLAN CONVOCATORIAS'!Títulos_a_imprimir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Hector Eduardo Pinzon Lopez</cp:lastModifiedBy>
  <cp:lastPrinted>2018-07-19T18:39:54Z</cp:lastPrinted>
  <dcterms:created xsi:type="dcterms:W3CDTF">2016-06-27T17:24:20Z</dcterms:created>
  <dcterms:modified xsi:type="dcterms:W3CDTF">2018-11-23T00:39:12Z</dcterms:modified>
</cp:coreProperties>
</file>