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eacion\2. PLANEACIÓN INSTITUCIONAL\03- Registros Planeación Institucional 2015-2018\02 PAI 2015-2018\2017\1. PAI\1. PAI Versiones\V3 - 08-ago-17\"/>
    </mc:Choice>
  </mc:AlternateContent>
  <bookViews>
    <workbookView xWindow="0" yWindow="0" windowWidth="12795" windowHeight="5955" activeTab="2"/>
  </bookViews>
  <sheets>
    <sheet name="Portada" sheetId="3" r:id="rId1"/>
    <sheet name="Presentación" sheetId="4" r:id="rId2"/>
    <sheet name="PAI" sheetId="15" r:id="rId3"/>
  </sheets>
  <externalReferences>
    <externalReference r:id="rId4"/>
    <externalReference r:id="rId5"/>
  </externalReferences>
  <definedNames>
    <definedName name="_xlnm.Print_Area" localSheetId="2">PAI!$A$1:$J$184</definedName>
    <definedName name="_xlnm.Print_Area" localSheetId="0">Portada!$A$1:$J$61</definedName>
    <definedName name="_xlnm.Print_Area" localSheetId="1">Presentación!$A$1:$G$9</definedName>
    <definedName name="_xlnm.Print_Titles" localSheetId="2">PAI!$1:$7</definedName>
    <definedName name="Z_174A2EF9_B040_4AC2_9A69_ACC64BAE66F9_.wvu.PrintArea" localSheetId="1" hidden="1">Presentación!$A$1:$G$9</definedName>
    <definedName name="Z_174A2EF9_B040_4AC2_9A69_ACC64BAE66F9_.wvu.Rows" localSheetId="0" hidden="1">Portada!$4:$4</definedName>
    <definedName name="Z_174A2EF9_B040_4AC2_9A69_ACC64BAE66F9_.wvu.Rows" localSheetId="1" hidden="1">Presentación!$4:$4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5" l="1"/>
  <c r="I131" i="15" l="1"/>
  <c r="I26" i="15"/>
  <c r="I15" i="15"/>
  <c r="I8" i="15" l="1"/>
  <c r="J26" i="15" l="1"/>
  <c r="J43" i="15" l="1"/>
  <c r="I161" i="15" l="1"/>
  <c r="I150" i="15"/>
  <c r="I145" i="15"/>
  <c r="J131" i="15"/>
  <c r="I126" i="15"/>
  <c r="J78" i="15"/>
  <c r="J75" i="15"/>
  <c r="J68" i="15"/>
  <c r="J93" i="15"/>
  <c r="J62" i="15"/>
  <c r="J45" i="15"/>
  <c r="J90" i="15"/>
  <c r="J60" i="15"/>
  <c r="J49" i="15"/>
  <c r="J21" i="15"/>
  <c r="J18" i="15"/>
  <c r="I176" i="15" l="1"/>
  <c r="I182" i="15"/>
  <c r="I178" i="15" l="1"/>
  <c r="J100" i="15"/>
  <c r="I180" i="15" l="1"/>
  <c r="J176" i="15"/>
</calcChain>
</file>

<file path=xl/comments1.xml><?xml version="1.0" encoding="utf-8"?>
<comments xmlns="http://schemas.openxmlformats.org/spreadsheetml/2006/main">
  <authors>
    <author>Diana Paola Yate Virgues</author>
  </authors>
  <commentList>
    <comment ref="I126" authorId="0" shapeId="0">
      <text>
        <r>
          <rPr>
            <b/>
            <sz val="9"/>
            <color indexed="81"/>
            <rFont val="Tahoma"/>
            <family val="2"/>
          </rPr>
          <t>Diana Paola Yate Virgues:</t>
        </r>
        <r>
          <rPr>
            <sz val="9"/>
            <color indexed="81"/>
            <rFont val="Tahoma"/>
            <family val="2"/>
          </rPr>
          <t xml:space="preserve">
Funcionamiento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Diana Paola Yate Virgues:</t>
        </r>
        <r>
          <rPr>
            <sz val="9"/>
            <color indexed="81"/>
            <rFont val="Tahoma"/>
            <family val="2"/>
          </rPr>
          <t xml:space="preserve">
Funcionamiento</t>
        </r>
      </text>
    </comment>
    <comment ref="I145" authorId="0" shapeId="0">
      <text>
        <r>
          <rPr>
            <b/>
            <sz val="9"/>
            <color indexed="81"/>
            <rFont val="Tahoma"/>
            <family val="2"/>
          </rPr>
          <t>Diana Paola Yate Virgues:</t>
        </r>
        <r>
          <rPr>
            <sz val="9"/>
            <color indexed="81"/>
            <rFont val="Tahoma"/>
            <family val="2"/>
          </rPr>
          <t xml:space="preserve">
Funcionamiento
</t>
        </r>
      </text>
    </comment>
  </commentList>
</comments>
</file>

<file path=xl/sharedStrings.xml><?xml version="1.0" encoding="utf-8"?>
<sst xmlns="http://schemas.openxmlformats.org/spreadsheetml/2006/main" count="410" uniqueCount="314">
  <si>
    <t>INICIATIVAS ESTRATEGICAS</t>
  </si>
  <si>
    <t xml:space="preserve">POLÍTICA DE DESARROLLO ADMINISTRATIVO </t>
  </si>
  <si>
    <t>ÁREA RESPONSABLE</t>
  </si>
  <si>
    <t>OTRAS FUENTES</t>
  </si>
  <si>
    <t>TOTAL</t>
  </si>
  <si>
    <t>CÓDIGO: G101PR01F02</t>
  </si>
  <si>
    <t>PLAN DE ACCIÓN INSTITUCIONAL 2017</t>
  </si>
  <si>
    <t>PRESENTACIÓN PLAN DE ACCIÓN INSTITUCIONAL 2017</t>
  </si>
  <si>
    <t>Mejorar la calidad y el impacto de la investigación y la transferencia de conocimiento y tecnología</t>
  </si>
  <si>
    <t>Formación de capital humano para la CTeI a nivel de Doctorado y Maestría</t>
  </si>
  <si>
    <t>Seguimiento financiero al proyecto de capacitación de recursos humanos para la investigación</t>
  </si>
  <si>
    <t>Gestión Misional y de Gobierno</t>
  </si>
  <si>
    <t>Dirección de Fomento a la Investigación</t>
  </si>
  <si>
    <t>Articulación de oferta y demanda para recurso humano de alto nivel</t>
  </si>
  <si>
    <t>Consolidación de modelos cienciométricos para los actores del SNCTI</t>
  </si>
  <si>
    <t>Convocatoria reconocimiento de grupos de investigación e investigadores 2017</t>
  </si>
  <si>
    <t>OBJETIVOS ESTRATÉGICOS</t>
  </si>
  <si>
    <t>METAS ESTRATÉGICAS</t>
  </si>
  <si>
    <t>PROGRAMAS
ESTRATÉGICOS</t>
  </si>
  <si>
    <t>METAS PROGRAMÁTICAS</t>
  </si>
  <si>
    <t>Incremento de la visibilidad e impacto de las publicaciones científicas colombianas</t>
  </si>
  <si>
    <t>Formulación e implementación del plan de apoyo a revistas colombianas</t>
  </si>
  <si>
    <t>Servicio permanente de homologación de revistas especializadas de CTeI - Publindex</t>
  </si>
  <si>
    <t>Fomento al desarrollo de programas y proyectos de generación de conocimiento en CTeI</t>
  </si>
  <si>
    <t>Formulación de planes estratégicos programas nacionales de CTeI</t>
  </si>
  <si>
    <t>Acceso a información científica especializada</t>
  </si>
  <si>
    <t>Promover el desarrollo tecnológico y la innovación como motor de crecimiento empresarial y del emprendimiento</t>
  </si>
  <si>
    <t>Alianzas para la Innovación</t>
  </si>
  <si>
    <t>Dirección de Desarrollo Tecnológico e Innovación</t>
  </si>
  <si>
    <t>Programa TIC</t>
  </si>
  <si>
    <t>Desarrollo de capacidades de transferencia tecnológica</t>
  </si>
  <si>
    <t>8 licenciamientos tecnológicos apoyados</t>
  </si>
  <si>
    <t>Brigada de patentes y fondo de protección de patentes</t>
  </si>
  <si>
    <t>Generar una cultura que valore y gestione el conocimiento y la innovación</t>
  </si>
  <si>
    <t>Centros de ciencia</t>
  </si>
  <si>
    <t>Dirección de Mentalidad y Cultura para la CTeI</t>
  </si>
  <si>
    <t>Gestión Territorial - Ideas para el cambio</t>
  </si>
  <si>
    <t>Definición lineamientos y guia sobre Innovación Social en el marco del SGR</t>
  </si>
  <si>
    <t>Colombia BIO</t>
  </si>
  <si>
    <t>Ondas</t>
  </si>
  <si>
    <t>Gestión Territorial</t>
  </si>
  <si>
    <t>Lineamientos pedagógicos y metodológicos</t>
  </si>
  <si>
    <t>Implementación comunidad</t>
  </si>
  <si>
    <t>Proyectos especiales</t>
  </si>
  <si>
    <t>Desarrollar un sistema e institucionalidad habilitante para la CTeI</t>
  </si>
  <si>
    <t>Beneficios Tributarios  para CTeI</t>
  </si>
  <si>
    <t>Pacto por la Innovación</t>
  </si>
  <si>
    <t>Desarrollo de capacidades para diseño y evaluación de políticas en los actores del Sistema Nacional</t>
  </si>
  <si>
    <t>Orientar conceptual y metodológicamente la formulación y evaluación de políticas de CTeI a nivel departamental y municipal</t>
  </si>
  <si>
    <t>Diseño y evaluación de políticas de CTeI</t>
  </si>
  <si>
    <t>Liderar y coordinar un amplio debate nacional sobre el papel de la CTeI en el futuro del país</t>
  </si>
  <si>
    <t>Formular una política nacional de ciencia abierta, incluyendo una estrategia de implementación por fases</t>
  </si>
  <si>
    <t xml:space="preserve">Realizar estudios y evaluaciones que apoyen la toma de decisiones de política en la entidad </t>
  </si>
  <si>
    <t>Subdirección General</t>
  </si>
  <si>
    <t>2 políticas de CTeI aprobadas y en implementación</t>
  </si>
  <si>
    <t>Desarrollar proyectos estratégicos y de impacto en CTeI a través de la articulación de recursos de la nación, los departamentos y otros actores</t>
  </si>
  <si>
    <t>Gestión Misional y de Gobierno
Transparencia, Participación y Servicio al Ciudadano</t>
  </si>
  <si>
    <t>Equipo de gestión territorial</t>
  </si>
  <si>
    <t>Generar vínculos entre los actores del SNCTI y actores internacionales estratégicos</t>
  </si>
  <si>
    <t>Reunión Ministros CTeI OEA</t>
  </si>
  <si>
    <t xml:space="preserve">Participación de Colombia en el ámbito internacional, con miras a promover el avance de la Ciencia, Tecnología e Innovación </t>
  </si>
  <si>
    <t>Secretaría técnica ante el Comité de Política Científica y Tecnológica (CSTP) de la OECD</t>
  </si>
  <si>
    <t>Equipo de internacionalización</t>
  </si>
  <si>
    <t>Circulación de conocimiento y prácticas innovadoras en un escenario global</t>
  </si>
  <si>
    <t>Gestión de Recursos Financieros de Cooperación Internacional para CTeI</t>
  </si>
  <si>
    <t>Fortalecer el modelo de Matching Fund para apalancar recursos CTeI</t>
  </si>
  <si>
    <t>Apalancamiento de recursos, programas Colciencias</t>
  </si>
  <si>
    <t xml:space="preserve">Participación de Colombia en Horizonte 2020 de la Unión Europea </t>
  </si>
  <si>
    <t>Fortalecer el rol de Colciencias como punto nacional de contacto H2020</t>
  </si>
  <si>
    <t>Convocatoria para apoyar la movilidad internacional en la eventual conformación y fortalecimiento de consorcios en el marco del Octavo Programa Marco de la Unión Europea - HORIZONTE 2020</t>
  </si>
  <si>
    <t>Cultura y comunicación de cara al ciudadano</t>
  </si>
  <si>
    <t>Afianzar la cultura de servicio al ciudadano al interior de la entidad</t>
  </si>
  <si>
    <t>Puesta en marcha de la solución de automatización del servicio para el manejo de PQRDS</t>
  </si>
  <si>
    <t>Implementación seguimiento PQRD</t>
  </si>
  <si>
    <t>Contribuir a una Colciencias más transparente</t>
  </si>
  <si>
    <t>Contribuir a una Colciencias más moderna</t>
  </si>
  <si>
    <t>Transparencia, Participación y Servicio al Ciudadano</t>
  </si>
  <si>
    <t>Secretaría General</t>
  </si>
  <si>
    <t>Convertir a COLCIENCIAS en Ágil, Transparente y Moderna - ATM</t>
  </si>
  <si>
    <t>Talento humano competente, innovador y motivado</t>
  </si>
  <si>
    <t>Iniciar e implementar el proceso de transformación cultural y organizacional en la Entidad</t>
  </si>
  <si>
    <t>Generar un plan de Bienestar orientado a la implementación de estrategias que fortalezcan la calidad de vida de la comunidad Colciencias implementando la cultura de salario emocional</t>
  </si>
  <si>
    <t>Fomentar una cultura de prevención y manejo de los riesgos laborales</t>
  </si>
  <si>
    <t>Consolidar la gestión por competencias</t>
  </si>
  <si>
    <t xml:space="preserve">Contribuir a una Colciencias más transparente  </t>
  </si>
  <si>
    <t>Cero improvisación</t>
  </si>
  <si>
    <t>Recomendar mecanismos de gestión jurídica y legal al interior de las áreas de la entidad</t>
  </si>
  <si>
    <t>Más fácil, menos pasos</t>
  </si>
  <si>
    <t>Comunicamos lo que hacemos</t>
  </si>
  <si>
    <t>Ecosistema digital – portal web</t>
  </si>
  <si>
    <t>Gestión de comunicación interna</t>
  </si>
  <si>
    <t>Eventos CTeI</t>
  </si>
  <si>
    <t>Relacionamiento con medios de comunicación</t>
  </si>
  <si>
    <t>Equipo de comunicaciones</t>
  </si>
  <si>
    <t>Gestión del talento humano</t>
  </si>
  <si>
    <t>Monitorear periódicamente</t>
  </si>
  <si>
    <t>Socializar, capacitar y apropiar</t>
  </si>
  <si>
    <t>Implementar la PMO</t>
  </si>
  <si>
    <t>Fortalecimiento operaciones estadísticas de Colciencias</t>
  </si>
  <si>
    <t>Apoyo a la producción y difusión de estadísticas nacionales de CTeI</t>
  </si>
  <si>
    <t>Ejecución y presentación de auditorias, seguimientos y evaluaciones programadas</t>
  </si>
  <si>
    <t>Dirección Administrativa y Financiera</t>
  </si>
  <si>
    <t>Eficiencia Administrativa
Transparencia participación y servicio al ciudadano</t>
  </si>
  <si>
    <t>Gestión documental</t>
  </si>
  <si>
    <t>Elaboración e implementación de instrumentos archivísticos</t>
  </si>
  <si>
    <t>Optimización de herramienta  de gestión documental</t>
  </si>
  <si>
    <t>Adopción de estándares internacionales de alta calidad para el reporte de la información financiera y contable en el Sector Público</t>
  </si>
  <si>
    <t>Realizar la culminación el proceso de sensibilización al interior de COLCIENCIAS</t>
  </si>
  <si>
    <t>Depuración contable</t>
  </si>
  <si>
    <t>Gestión Financiera</t>
  </si>
  <si>
    <t>El Fondo Francisco José de Caldas (FFJC), instrumento efectivo en la canalización de recursos</t>
  </si>
  <si>
    <t>Guía y divulgación para la utilización del FFJC</t>
  </si>
  <si>
    <t>Mejoramiento de reportes y procesos en el MGI</t>
  </si>
  <si>
    <t>Adopción de los procesos "optimizados" del FFJC y gestión contractual</t>
  </si>
  <si>
    <t xml:space="preserve">Identificación y Clasificación de los actores en el FFJC </t>
  </si>
  <si>
    <t>Eficiencia Administrativa</t>
  </si>
  <si>
    <t>Infraestructura Física y Tecnológica</t>
  </si>
  <si>
    <t>Gestión e Infraestructura de TI</t>
  </si>
  <si>
    <t>Desarrollo, puesta en producción, y soporte del Sistema Integrado de Información</t>
  </si>
  <si>
    <t>Dotación tecnológica de la entidad</t>
  </si>
  <si>
    <t>Soluciones automatizadas de software para la gestión y operación de la Entidad</t>
  </si>
  <si>
    <t>100% de avance en el desarrollo del nuevo sistema integrado de información 
100% de cumplimiento de los requisitos de transparencia en Colciencias
80% de cumplimiento de los requisitos de GEL en Colciencias</t>
  </si>
  <si>
    <t>Oficina de TIC</t>
  </si>
  <si>
    <t>Propiciar condiciones para conocer valorar conservar y aprovechar nuestra biodiversidad</t>
  </si>
  <si>
    <t>Expediciones Bio</t>
  </si>
  <si>
    <t>Fortalecimiento de Colecciones</t>
  </si>
  <si>
    <t>Regiones Bio</t>
  </si>
  <si>
    <t>Desarrollo Normativo</t>
  </si>
  <si>
    <t>I+D Bio</t>
  </si>
  <si>
    <t>Dirección General</t>
  </si>
  <si>
    <t>VERSIÓN: 08</t>
  </si>
  <si>
    <t>FECHA: 2016-12-23</t>
  </si>
  <si>
    <t>FECHA DE CUMPLIMIENTO</t>
  </si>
  <si>
    <t xml:space="preserve">PRESUPUESTO </t>
  </si>
  <si>
    <t>Comunidad virtual de becarios</t>
  </si>
  <si>
    <t>Evaluación de la implementación de ORCID, EUROCRIS y PURE en Colciencias</t>
  </si>
  <si>
    <t>Dic de 2017</t>
  </si>
  <si>
    <t>Apoyo a las OTRIs mediante el modelo de licencia de prueba</t>
  </si>
  <si>
    <t>Apoyo a la creación de spin off</t>
  </si>
  <si>
    <t>Gestión territorial y aliados nacionales</t>
  </si>
  <si>
    <t>Sistema de mapeo iniciativas país</t>
  </si>
  <si>
    <t>Evaluación de resultados programa nexo global</t>
  </si>
  <si>
    <t>Seguimiento aliados nexo global</t>
  </si>
  <si>
    <t>Seguimiento a Pactos por la Innovación realizados</t>
  </si>
  <si>
    <t>Ciudades que formalicen el Pacto por la Innovación</t>
  </si>
  <si>
    <t>Red de Estructuradores de Proyectos en CTeI</t>
  </si>
  <si>
    <t>Verificación de requisitos de presentación de proyectos</t>
  </si>
  <si>
    <t>Someter a evaluación de terceros los proyectos</t>
  </si>
  <si>
    <t>Sensibilización y formación de empresas en procesos de innovación</t>
  </si>
  <si>
    <t>con rendimientos</t>
  </si>
  <si>
    <t>Sistemas de Innovación en empresas</t>
  </si>
  <si>
    <t>500 de rendimientos financieros</t>
  </si>
  <si>
    <t>Implementación Agenda Ciudadana Iberoamericana 2017</t>
  </si>
  <si>
    <t>requieren 820 mill prioridad 1</t>
  </si>
  <si>
    <t>requieren 235 millones prioridad 1</t>
  </si>
  <si>
    <t>requieren 210 mill prioridad 1</t>
  </si>
  <si>
    <t>requieren 4555 mill prioridad 1</t>
  </si>
  <si>
    <t>Requieren 288 mill, prioridad 3</t>
  </si>
  <si>
    <t>incluyen 206 mill de rendimientos 2017</t>
  </si>
  <si>
    <t>1 política CTeI aprobada y en implementación</t>
  </si>
  <si>
    <t>requieren 200 mill, prioridad 2</t>
  </si>
  <si>
    <t>2 acciones de fortalecimiento de capacidades desarrolladas</t>
  </si>
  <si>
    <t>rquieren 500 de reglias y 200 prioridad 2</t>
  </si>
  <si>
    <t>240 millones son prioridad 1, pendientes de aprobacion</t>
  </si>
  <si>
    <t>son de funcionamiento!!!</t>
  </si>
  <si>
    <t>Politica contable adoptada
100% de cumplimiento de los requisitos de transparencia en Colciencias</t>
  </si>
  <si>
    <t>requieren 4403 mill prioridad 2</t>
  </si>
  <si>
    <t>requieren 2950 mill, prioridad 3</t>
  </si>
  <si>
    <t>Gestión territorial - Formación de capital humano de alto nivel para las regiones</t>
  </si>
  <si>
    <r>
      <rPr>
        <b/>
        <sz val="11"/>
        <color theme="1"/>
        <rFont val="Arial"/>
        <family val="2"/>
      </rPr>
      <t xml:space="preserve">9.100 </t>
    </r>
    <r>
      <rPr>
        <sz val="11"/>
        <color theme="1"/>
        <rFont val="Arial"/>
        <family val="2"/>
      </rPr>
      <t>artículos científicos publicados en revistas científicas especializadas por investigadores colombianos</t>
    </r>
  </si>
  <si>
    <t>Indexación de revistas especializadas en CTeI</t>
  </si>
  <si>
    <t>Gestión Territorial - convocatorias regionales de investigación</t>
  </si>
  <si>
    <t xml:space="preserve">Alineación con  Aliados </t>
  </si>
  <si>
    <t xml:space="preserve">Implementación de la estrategia de Sistemas de Innovación Empresarial </t>
  </si>
  <si>
    <t>Gestión Territorial - Gestión de la innovación para las regiones</t>
  </si>
  <si>
    <t>Apoyo a la I+D- Cierre de Brechas Tecnológicas (Fase de diseño)</t>
  </si>
  <si>
    <t>Apoyo en I+D+i en el Sector Productivo</t>
  </si>
  <si>
    <t>Atrévete (A Ciencia Cierta - Ideas para el Cambio)</t>
  </si>
  <si>
    <t>Difusión - (todo es ciencia)</t>
  </si>
  <si>
    <t xml:space="preserve">Fortalecimiento de Centros de Ciencia </t>
  </si>
  <si>
    <t xml:space="preserve">Gestión territorial </t>
  </si>
  <si>
    <t>Convocatoria A Ciencia Cierta - Agro –BIO</t>
  </si>
  <si>
    <t>Fortalecimiento CENDOC</t>
  </si>
  <si>
    <t xml:space="preserve">Jóvenes investigadores </t>
  </si>
  <si>
    <t>2 ciudades con pacto por la innovación en ejecución</t>
  </si>
  <si>
    <t xml:space="preserve"> Fortalecer la viabilización y aprobación de proyectos formulados para ser financiados por el FCTeI</t>
  </si>
  <si>
    <t>Capacidades para la formulación y estructuración de proyectos en CTeI</t>
  </si>
  <si>
    <t>Adopción de politicas contables de la entidad de acuerdo a las normas NICSP</t>
  </si>
  <si>
    <t>apropiado total</t>
  </si>
  <si>
    <t>Planear Integral y oportunamente</t>
  </si>
  <si>
    <t>Contribuir a una Colciencias mas transparente</t>
  </si>
  <si>
    <t>Contribuir a una Colciencias mas moderna</t>
  </si>
  <si>
    <t>Migrar al SGC a los requisitos de la nueva norma ISO 0991:2015</t>
  </si>
  <si>
    <t>Diseñar e implementar el Sistema Integrado de Gestión</t>
  </si>
  <si>
    <t>Optimizar trámites procesos y procedimientos</t>
  </si>
  <si>
    <t>Eficiencia Administrativa
Transparencia, Participación y Servicio al Ciudadano</t>
  </si>
  <si>
    <t>Oficina Asesora de Planeación</t>
  </si>
  <si>
    <t>Fomento Cultura del autocontrol</t>
  </si>
  <si>
    <t>Contribuir a una Colciencias mas transparente - Control Interno</t>
  </si>
  <si>
    <t>Contribuir a una Colciencias mas transparente - Planeación</t>
  </si>
  <si>
    <t>Contribuir a una Colciencias mas moderna - Planeación</t>
  </si>
  <si>
    <t>Consolidación de los procesos asociados a la producción normativa y doctrina de CTeI</t>
  </si>
  <si>
    <t>Oficina Asesora de Planeación
Oficina de Control Interno
Secretaría General</t>
  </si>
  <si>
    <t>Guia actualizada y publicada en la pagina web</t>
  </si>
  <si>
    <t>Manual del buen uso de la Nueva Sede Colciencias
100% de cumplimiento de los requisitos de transparencia en Colciencias</t>
  </si>
  <si>
    <t>Convocatoria para la conformación de un banco de candidatos elegibles para estudios de doctorado en el exterior</t>
  </si>
  <si>
    <t>Convocatoria para la conformación de un banco de candidatos elegibles para estudios de doctorado en Colombia</t>
  </si>
  <si>
    <t>Convocatoria para la formación de capital humano de alto nivel (maestría y doctorado) para las regiones financiadas por Colciencias y otras entidades. (Boyacá)</t>
  </si>
  <si>
    <t>Convocatoria para la conformación de un banco de candidatos elegibles para estudios en el exterior Colciencias - Fulbright 2017</t>
  </si>
  <si>
    <t>Invitación a presentar propuestas para la financiación de Estancias de Investigación JOHNS HOPKINS</t>
  </si>
  <si>
    <t>Invitación  a presentar propuestas para la financiación de proyectos de CTeI en seguridad y defensa</t>
  </si>
  <si>
    <t>Invitación a presentar propuestas para la financiación de proyectos de CTeI en recobro mejorado de hidrocarburos</t>
  </si>
  <si>
    <t>Invitación  a presentar propuestas para la financiación de proyectos de CTeI en Complementariedad Fuentes no Convencionales de Energía</t>
  </si>
  <si>
    <t>Convocatoria para proyectos de ciencia, tecnología e innovación en salud  - 2017</t>
  </si>
  <si>
    <t>Invitación a presentar propuestas para la financiación de Proyectos de investigación relacionados con TICs en Educación Básica, Media y Superior</t>
  </si>
  <si>
    <t>Invitación a presentar propuestas para la financiación de programas y proyectos relacionados con gestión pública</t>
  </si>
  <si>
    <t>Convocatoria para promover la adopción de modelos de calidad en la Industria TI colombiana: ISO 29110</t>
  </si>
  <si>
    <t>Convocatoria para la formación especializada  en Analítica de Datos</t>
  </si>
  <si>
    <t>Convocatoria para la solución de retos empresariales a partir de soluciones energéticas.</t>
  </si>
  <si>
    <t>Convocatoria para la selección de beneficiarios de la Estrategia Nacional de Fomento a la Protección de Invenciones</t>
  </si>
  <si>
    <t>Estrategia Nacional de Fomento a la Protección de Invenciones</t>
  </si>
  <si>
    <t>Brigadas de patentes y fondos regionales de fomento a la protección de invenciones.</t>
  </si>
  <si>
    <t>Convocatoria para el registro de propuestas que accederán a los beneficios tributarios de Ingresos No Constitutivos de Renta, Exención del IVA y Renta Exenta por Nuevo Software (ventanilla abierta)</t>
  </si>
  <si>
    <t>Convocatoria para el registro de proyectos que aspiran a obtener beneficios tributarios por inversión en CTeI (ventanilla abierta)</t>
  </si>
  <si>
    <t>100% de asignación del cupo de inversión para deducción tributaria</t>
  </si>
  <si>
    <t>Convocatoria Ideas para el cambio - Ciencia y TIC para la paz</t>
  </si>
  <si>
    <t>Convocatoria jóvenes Investigadores e Innovadores - Alianza SENA 2016 -2017</t>
  </si>
  <si>
    <t>Convocatoria Jóvenes Investigadores e Innovadores 2017</t>
  </si>
  <si>
    <t>Gestión de alianzas internacionales</t>
  </si>
  <si>
    <t>Pago de cuota anual de CYTED y ICGB</t>
  </si>
  <si>
    <t>Movilidad Investigadores Europa</t>
  </si>
  <si>
    <t>64 movilidades internacionales apoyadas</t>
  </si>
  <si>
    <t>200 personas capacitadas en H2020
30 movilidades internacionales apoyadas</t>
  </si>
  <si>
    <r>
      <rPr>
        <b/>
        <sz val="11"/>
        <rFont val="Arial"/>
        <family val="2"/>
      </rPr>
      <t xml:space="preserve">7 </t>
    </r>
    <r>
      <rPr>
        <sz val="11"/>
        <rFont val="Arial"/>
        <family val="2"/>
      </rPr>
      <t>alianzas estratégicas internacionales en términos de recursos y capital político</t>
    </r>
  </si>
  <si>
    <t>Relacionamiento con el ciudadano</t>
  </si>
  <si>
    <t xml:space="preserve">Gestión de comunicación estratégica </t>
  </si>
  <si>
    <t xml:space="preserve">Ecosistema digital - Desarrollo de contenido </t>
  </si>
  <si>
    <t xml:space="preserve">Contribuir a una Colciencias más moderna </t>
  </si>
  <si>
    <t>Promover buenas prácticas amigables con el medio ambiente</t>
  </si>
  <si>
    <t>concientización y apropiación de las nuevas instalaciones de la sede</t>
  </si>
  <si>
    <t>Promoción de la ética de la investigación y de la conducta científica responsable</t>
  </si>
  <si>
    <t xml:space="preserve">De acuerdo a los objetivos y las metas establecidas para la vigencia 2017 en el Plan Estratégico Institucional (PEI) 2015-2018 se estructura el presente documento, el cual plantea los programas estratégicos con sus respectivas iniciativas o estrategias, metas y recursos financieros disponibles para su desarrollo.  El Plan de Acción Institucional (PAI) 2017 como herramienta de gestión buscar orientar estratégicamente los procesos, instrumentos y recursos físicos, tecnológicos y financieros disponibles para el logro de las metas y objetivos institucionales de la vigencia.
</t>
  </si>
  <si>
    <t>*No incluye presupuesto destinado a: servicios profesionales, nómina, impuestos, multas y transferencias</t>
  </si>
  <si>
    <t>Contratación desarrollo de soluciones Innovadoras sector Agro</t>
  </si>
  <si>
    <t>Ejecución y seguimiento CEAs</t>
  </si>
  <si>
    <t>Ejecución y seguimiento Convocatoria 707 (Calidad)</t>
  </si>
  <si>
    <t>Convocatoria para apoyar el alistamiento y la presentación de solicitudes de patente por las vías nacional (oficina nacional) e internacional (PCT) relacionadas con las Tecnologías de la Información y las Comunicaciones – TIC</t>
  </si>
  <si>
    <t>100% de asignación del cupo disponible para beneficios tributarios por inversión"
100 empresas apoyadas empresas en procesos de innovación</t>
  </si>
  <si>
    <r>
      <rPr>
        <b/>
        <sz val="11"/>
        <color theme="1"/>
        <rFont val="Arial"/>
        <family val="2"/>
      </rPr>
      <t>470</t>
    </r>
    <r>
      <rPr>
        <sz val="11"/>
        <color theme="1"/>
        <rFont val="Arial"/>
        <family val="2"/>
      </rPr>
      <t xml:space="preserve"> registros de patentes solicitadas por residentes en oficina nacional y PCT</t>
    </r>
  </si>
  <si>
    <r>
      <rPr>
        <b/>
        <sz val="11"/>
        <rFont val="Arial"/>
        <family val="2"/>
      </rPr>
      <t>1908</t>
    </r>
    <r>
      <rPr>
        <sz val="11"/>
        <rFont val="Arial"/>
        <family val="2"/>
      </rPr>
      <t xml:space="preserve"> empresas apoyadas en procesos de innovación por Colciencias</t>
    </r>
  </si>
  <si>
    <t>Contribuir a una Colciencias mas transparente - SEGEL</t>
  </si>
  <si>
    <t>100% de oportunidad en el cumplimiento de fechas programadas para la formulación, seguimiento y evaluación de los planes institucionales
100% de cumplimiento de los requisitos de transparencia en Colciencias - OAP
100% de cumplimiento de los requisitos de GEL en Colciencias - OAP
100% de cumplimiento de los requisitos de transparencia en Colciencias - Control Interno
99% de cumplimiento de los requisitos de transparencia en Colciencias - SEGEL</t>
  </si>
  <si>
    <t>Convocatoria de formación para estudios de  maestría y doctorado en el exterior COLFUTURO</t>
  </si>
  <si>
    <t>Convocatoria Programa de estancias postdoctorales para beneficarios de formación Colciencias en entidades del SNCTeI</t>
  </si>
  <si>
    <t>Foro para el análsis y propuestas frente al Modelo de Medición de grupos en las áreas de Ciencias Humanas, Sociales y Educación.</t>
  </si>
  <si>
    <t>Convocatoria Nacional para la conformación de un banco de proyectos elegibles de generación de nuevo conocimiento - 2017</t>
  </si>
  <si>
    <t>Contratación directa para la financiación de proyectos para la adquisición, transferencia e implementación sistemática del conocimiento y el fortalecimiento de competencias para el desarrollo del conocimiento científico y tecnológico del sector de los hidrocarburos y las geociencias.</t>
  </si>
  <si>
    <t>Invitación a presentar propuestas para la financiación de programas de investigación en ciencias médicas y de la salud</t>
  </si>
  <si>
    <t>Convocatoria para financiación de proyectos en temas estratégicos 2017 Países CYTED</t>
  </si>
  <si>
    <t>80% implementación del Programa de Gestión Documental
100% de cumplimiento de los requisitos de transparencia en Colciencias</t>
  </si>
  <si>
    <t>Contribuir a una Colciencias más moderna Atrévete</t>
  </si>
  <si>
    <t>50% nivel de madurez del Sistema de Gestión de Calidad
100% cumplimiento en la reducción de tiempos, requisitos o documentos en procedimientos seleccionados
100% de avance en el plan de racionalización de trámites
100% de cumplimiento de los requisitos de transparencia en Colciencias
78% de cumplimiento de los requisitos de GEL en Colciencias</t>
  </si>
  <si>
    <t xml:space="preserve">Ventanilla Abierta para el reconocimiento de actores del SNCTI (Nueva Política) centros de investigación. </t>
  </si>
  <si>
    <t>Ventanilla Abierta para acceder a beneficios tributarios por inversión 2017 (Ventanilla Abierta Convocatoria 769 de 2016)</t>
  </si>
  <si>
    <t>Ventanilla Abierta para el reconocimiento de actores del SNCTI  (Nueva Política)  Centros de ciencia</t>
  </si>
  <si>
    <t>Ventanilla Abierta para el reconocimiento de actores del SNCTI Centros de Innovación y Unidades I+D+i.</t>
  </si>
  <si>
    <t>Monitorear los artículos científicos publicados en revistas de alto impacto</t>
  </si>
  <si>
    <r>
      <rPr>
        <b/>
        <sz val="11"/>
        <rFont val="Arial"/>
        <family val="2"/>
      </rPr>
      <t>351.247</t>
    </r>
    <r>
      <rPr>
        <sz val="11"/>
        <rFont val="Arial"/>
        <family val="2"/>
      </rPr>
      <t xml:space="preserve"> niños y jóvenes apoyados en procesos de vocación científica</t>
    </r>
  </si>
  <si>
    <t>33 departamentos que han hecho uso de las herramientas de apoyo a la estructuración de proyectos ofrecidas</t>
  </si>
  <si>
    <t xml:space="preserve">33  Planes y acuerdos suscritos y ratificados-actualizados </t>
  </si>
  <si>
    <t>Activaciones regionales - Todo es Ciencia</t>
  </si>
  <si>
    <t xml:space="preserve">Contenidos audiovisuales </t>
  </si>
  <si>
    <t>150 revistas colombianas Indexadas</t>
  </si>
  <si>
    <t>1150 empresas apoyadas en procesos de innovación por Colciencias
2900 personas sensibilizadas a través de estrategias enfocadas en el uso, apropiación y utilidad de la CTeI</t>
  </si>
  <si>
    <t>316 empresas apoyadas en procesos de innovación por Colciencias</t>
  </si>
  <si>
    <t>9 empresas apoyadas en procesos de innovación por Colciencias</t>
  </si>
  <si>
    <t>214 empresas apoyadas en procesos de innovación por Colciencias
900 personas sensibilizadas a través de estrategias enfocadas en el uso, apropiación y utilidad de la CTeI</t>
  </si>
  <si>
    <t>470 registros de patentes solicitadas por residentes en oficina nacional y PCT</t>
  </si>
  <si>
    <t>33.000 personas sensibilizadas a través de estrategias enfocadas en el uso, apropiación y utilidad de la CTeI
100% de cumplimiento de los requisitos de transparencia en Colciencias</t>
  </si>
  <si>
    <t>320.000 niños y jóvenes apoyados en procesos de vocación científica</t>
  </si>
  <si>
    <t>31.247 niños y jóvenes apoyados en procesos de vocación científica</t>
  </si>
  <si>
    <t>2 ciudades con pacto por la innovación en ejecución
100 empresas apoyadas en procesos de innovación
300 personas sensibilizadas a través de estrategias enfocadas en el uso, apropiación y utilidad de la CTeI</t>
  </si>
  <si>
    <t>285.000 nuevos registros de especies en el Global Biodiversity Information Facility (GBIF) aportadas por Colombia
19 empresas apoyadas en procesos de innovación por Colciencias</t>
  </si>
  <si>
    <r>
      <t xml:space="preserve">9.100 artículos científicos publicados en revistas científicas especializadas por investigadores colombianos
</t>
    </r>
    <r>
      <rPr>
        <sz val="11"/>
        <rFont val="Arial"/>
        <family val="2"/>
      </rPr>
      <t>1  modelo cienciométricos presentados al SNCTI</t>
    </r>
  </si>
  <si>
    <r>
      <rPr>
        <b/>
        <sz val="11"/>
        <color theme="1"/>
        <rFont val="Arial"/>
        <family val="2"/>
      </rPr>
      <t xml:space="preserve">8 </t>
    </r>
    <r>
      <rPr>
        <sz val="11"/>
        <color theme="1"/>
        <rFont val="Arial"/>
        <family val="2"/>
      </rPr>
      <t>licenciamientos tecnológicos apoyados</t>
    </r>
  </si>
  <si>
    <r>
      <rPr>
        <b/>
        <sz val="11"/>
        <rFont val="Arial"/>
        <family val="2"/>
      </rPr>
      <t>33</t>
    </r>
    <r>
      <rPr>
        <sz val="11"/>
        <rFont val="Arial"/>
        <family val="2"/>
      </rPr>
      <t xml:space="preserve">  Planes y acuerdos suscritos y ratificados-actualizados </t>
    </r>
  </si>
  <si>
    <t xml:space="preserve"> 1.623.480 personas sensibilizadas a través de estrategias enfocadas en el uso, apropiación y utilidad de la CTeI</t>
  </si>
  <si>
    <t>285.000 nuevos registros de especies en el Global Biodiversity Information Facility (GBIF) aportadas por Colombia</t>
  </si>
  <si>
    <t>96% en Índice Ágil, Transparente y Moderna (ATM)</t>
  </si>
  <si>
    <r>
      <rPr>
        <b/>
        <sz val="11"/>
        <rFont val="Arial"/>
        <family val="2"/>
      </rPr>
      <t>3.874.830</t>
    </r>
    <r>
      <rPr>
        <sz val="11"/>
        <rFont val="Arial"/>
        <family val="2"/>
      </rPr>
      <t xml:space="preserve">personas sensibilizadas a través de estrategias enfocadas en el uso, apropiación y utilidad de la CTeI
</t>
    </r>
    <r>
      <rPr>
        <sz val="11"/>
        <color rgb="FFFF0000"/>
        <rFont val="Arial"/>
        <family val="2"/>
      </rPr>
      <t/>
    </r>
  </si>
  <si>
    <r>
      <rPr>
        <sz val="11"/>
        <rFont val="Arial"/>
        <family val="2"/>
      </rPr>
      <t xml:space="preserve">217 </t>
    </r>
    <r>
      <rPr>
        <sz val="11"/>
        <color theme="1"/>
        <rFont val="Arial"/>
        <family val="2"/>
      </rPr>
      <t>proyectos de investigación apoyados
1  política CTeI aprobada y en implementación</t>
    </r>
  </si>
  <si>
    <r>
      <rPr>
        <b/>
        <sz val="11"/>
        <rFont val="Arial"/>
        <family val="2"/>
      </rPr>
      <t xml:space="preserve">217 </t>
    </r>
    <r>
      <rPr>
        <sz val="11"/>
        <rFont val="Arial"/>
        <family val="2"/>
      </rPr>
      <t>proyectos de investigación apoyados</t>
    </r>
  </si>
  <si>
    <t>1.956 becas para la formación de maestría y doctorado nacional y exterior financiados por Colciencias y otras entidades</t>
  </si>
  <si>
    <r>
      <rPr>
        <b/>
        <sz val="11"/>
        <rFont val="Arial"/>
        <family val="2"/>
      </rPr>
      <t>2.160</t>
    </r>
    <r>
      <rPr>
        <sz val="11"/>
        <rFont val="Arial"/>
        <family val="2"/>
      </rPr>
      <t xml:space="preserve"> becas para la formación de maestría y doctorado nacional y exterior financiados por Colciencias y otras entidades</t>
    </r>
  </si>
  <si>
    <t xml:space="preserve">204 Estancias postdoctorales  apoyadas
</t>
  </si>
  <si>
    <t>80% de satisfacción de usuarios
97% de cumplimiento de los requisitos de transparencia en Colciencias
80% de cumplimiento de los requisitos de gobierno en línea en Colciencias</t>
  </si>
  <si>
    <t>100% de programas estratégicos priorizados comunicados 
100% de cumplimiento de los requisitos de transparencia en Colciencias
89% de cumplimiento de los requisitos de GEL en Colciencias
2.214.250 personas sensibilizadas a través de estrategias enfocadas en el uso, apropiación y utilidad de la CTeI</t>
  </si>
  <si>
    <t>Convocatoria regional para el fortalecimiento de capacidades IDI y su contribución al cierre de brechas tecnológicas en el Departamento de Antioquia, Occidente.</t>
  </si>
  <si>
    <t>Convocatoria para conformar las ternas del Consejo Nacional de Bioética - CNB</t>
  </si>
  <si>
    <t>Convocatoria Ecosistema Científico para la conformación de un banco de programas de I+D+i elegibles que contribuyan al mejoramiento de la calidad de las Instituciones de Educación Superior colombianas - 2017</t>
  </si>
  <si>
    <t>COLCIENCIAS*
**</t>
  </si>
  <si>
    <t>** Incluye presupuesto de inversión y funcionamiento</t>
  </si>
  <si>
    <t>Convocatoria para cofinanciar proyectos de investigación aplicada, desarrollo tecnológico e innovación con tic en sectores estratégicos (Agroindustria, Salud, Turismo, Energía &amp; Hidrocarburos, Gobierno, Justicia y Defensa) orientados al mejoramiento de la productividad y competitividad del sector TIC</t>
  </si>
  <si>
    <r>
      <t>Consolidación y medición de resultados e impacto bajo la estrategia bitácora de inversiones.</t>
    </r>
    <r>
      <rPr>
        <strike/>
        <sz val="11"/>
        <rFont val="Arial"/>
        <family val="2"/>
      </rPr>
      <t xml:space="preserve"> </t>
    </r>
  </si>
  <si>
    <r>
      <t xml:space="preserve">Actualización de la Estratégia Nacional de Apropiación Social de CTeI </t>
    </r>
    <r>
      <rPr>
        <strike/>
        <sz val="11"/>
        <rFont val="Arial"/>
        <family val="2"/>
      </rPr>
      <t>y</t>
    </r>
    <r>
      <rPr>
        <sz val="11"/>
        <rFont val="Arial"/>
        <family val="2"/>
      </rPr>
      <t xml:space="preserve"> lineamientos de política de una cultura en CTeI</t>
    </r>
  </si>
  <si>
    <r>
      <rPr>
        <strike/>
        <sz val="11"/>
        <rFont val="Arial"/>
        <family val="2"/>
      </rPr>
      <t>S</t>
    </r>
    <r>
      <rPr>
        <sz val="11"/>
        <rFont val="Arial"/>
        <family val="2"/>
      </rPr>
      <t>ocialización y divulgación ondas</t>
    </r>
  </si>
  <si>
    <t>Invitación para apoyar  empresas beneficadas por el Programa Alianzas para la innovación</t>
  </si>
  <si>
    <t>Gestión de Seguridad y Privacidad de la Información</t>
  </si>
  <si>
    <t>Fortalecer capacidades para análisis y la orientación de las políticas nacionales de CTeI</t>
  </si>
  <si>
    <r>
      <rPr>
        <b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puntos de incremento en la calificación de cultura organizacional
99</t>
    </r>
    <r>
      <rPr>
        <sz val="11"/>
        <rFont val="Arial"/>
        <family val="2"/>
      </rPr>
      <t>%</t>
    </r>
    <r>
      <rPr>
        <sz val="11"/>
        <color theme="1"/>
        <rFont val="Arial"/>
        <family val="2"/>
      </rPr>
      <t xml:space="preserve"> de cumplimiento de los requisitos de transparencia en Colciencias</t>
    </r>
  </si>
  <si>
    <t>Convocatoria para la especialización inteligente de la industria TI en Colombia a través del desarrollo de soluciones tecnológicas innovadoras para los sectores Turismo y Salud</t>
  </si>
  <si>
    <t>Convocatorias regionales BIO</t>
  </si>
  <si>
    <t>6 alianzas estratégicas internacionales en términos de recursos y capital político</t>
  </si>
  <si>
    <t>1 alianzas estratégicas internacionales en términos de recursos y capital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</si>
</sst>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rgb="FF00939B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horizontal="justify" vertical="center"/>
    </xf>
    <xf numFmtId="164" fontId="10" fillId="5" borderId="0" xfId="1" applyNumberFormat="1" applyFont="1" applyFill="1"/>
    <xf numFmtId="42" fontId="5" fillId="2" borderId="0" xfId="0" applyNumberFormat="1" applyFont="1" applyFill="1"/>
    <xf numFmtId="164" fontId="3" fillId="3" borderId="3" xfId="1" applyNumberFormat="1" applyFont="1" applyFill="1" applyBorder="1" applyAlignment="1">
      <alignment horizontal="center" vertical="center" wrapText="1"/>
    </xf>
    <xf numFmtId="42" fontId="5" fillId="0" borderId="0" xfId="0" applyNumberFormat="1" applyFont="1" applyFill="1"/>
    <xf numFmtId="0" fontId="5" fillId="0" borderId="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justify" vertical="center" wrapText="1"/>
    </xf>
    <xf numFmtId="0" fontId="6" fillId="0" borderId="19" xfId="0" applyFont="1" applyFill="1" applyBorder="1" applyAlignment="1">
      <alignment horizontal="justify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justify" vertical="center" wrapText="1"/>
    </xf>
    <xf numFmtId="0" fontId="6" fillId="0" borderId="15" xfId="0" quotePrefix="1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center"/>
    </xf>
    <xf numFmtId="42" fontId="18" fillId="3" borderId="3" xfId="2" applyFont="1" applyFill="1" applyBorder="1" applyAlignment="1">
      <alignment horizontal="center"/>
    </xf>
    <xf numFmtId="0" fontId="5" fillId="2" borderId="20" xfId="0" applyFont="1" applyFill="1" applyBorder="1"/>
    <xf numFmtId="0" fontId="6" fillId="0" borderId="16" xfId="0" applyFont="1" applyFill="1" applyBorder="1" applyAlignment="1">
      <alignment horizontal="center" vertical="center" wrapText="1"/>
    </xf>
    <xf numFmtId="0" fontId="6" fillId="0" borderId="16" xfId="0" quotePrefix="1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2" fontId="6" fillId="0" borderId="4" xfId="2" applyFont="1" applyFill="1" applyBorder="1" applyAlignment="1">
      <alignment horizontal="center" vertical="center"/>
    </xf>
    <xf numFmtId="42" fontId="6" fillId="0" borderId="15" xfId="2" applyFont="1" applyFill="1" applyBorder="1" applyAlignment="1">
      <alignment horizontal="center" vertical="center"/>
    </xf>
    <xf numFmtId="42" fontId="6" fillId="0" borderId="18" xfId="2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2" fontId="5" fillId="0" borderId="16" xfId="2" applyFont="1" applyFill="1" applyBorder="1" applyAlignment="1">
      <alignment horizontal="center" vertical="center"/>
    </xf>
    <xf numFmtId="42" fontId="5" fillId="0" borderId="19" xfId="2" applyFont="1" applyFill="1" applyBorder="1" applyAlignment="1">
      <alignment horizontal="center" vertical="center"/>
    </xf>
    <xf numFmtId="42" fontId="5" fillId="0" borderId="17" xfId="2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2" fontId="5" fillId="0" borderId="18" xfId="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2" fontId="5" fillId="0" borderId="18" xfId="2" applyFont="1" applyFill="1" applyBorder="1" applyAlignment="1">
      <alignment horizontal="center" vertical="center" wrapText="1"/>
    </xf>
    <xf numFmtId="42" fontId="5" fillId="0" borderId="16" xfId="2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2" fontId="5" fillId="0" borderId="14" xfId="2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42" fontId="5" fillId="0" borderId="17" xfId="2" applyFont="1" applyFill="1" applyBorder="1" applyAlignment="1">
      <alignment horizontal="center" vertical="center" wrapText="1"/>
    </xf>
    <xf numFmtId="42" fontId="6" fillId="0" borderId="16" xfId="2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2" fontId="5" fillId="0" borderId="19" xfId="2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22">
    <cellStyle name="Millares 2" xfId="5"/>
    <cellStyle name="Millares 2 2" xfId="6"/>
    <cellStyle name="Millares 2 2 2" xfId="16"/>
    <cellStyle name="Millares 2 3" xfId="15"/>
    <cellStyle name="Moneda" xfId="1" builtinId="4"/>
    <cellStyle name="Moneda [0]" xfId="2" builtinId="7"/>
    <cellStyle name="Moneda [0] 2" xfId="4"/>
    <cellStyle name="Moneda [0] 2 2" xfId="9"/>
    <cellStyle name="Moneda [0] 2 2 2" xfId="19"/>
    <cellStyle name="Moneda [0] 2 3" xfId="14"/>
    <cellStyle name="Moneda [0] 3" xfId="8"/>
    <cellStyle name="Moneda [0] 3 2" xfId="18"/>
    <cellStyle name="Moneda [0] 4" xfId="12"/>
    <cellStyle name="Moneda 2" xfId="3"/>
    <cellStyle name="Moneda 2 2" xfId="10"/>
    <cellStyle name="Moneda 2 2 2" xfId="20"/>
    <cellStyle name="Moneda 2 3" xfId="13"/>
    <cellStyle name="Moneda 3" xfId="7"/>
    <cellStyle name="Moneda 3 2" xfId="17"/>
    <cellStyle name="Moneda 4" xfId="11"/>
    <cellStyle name="Moneda 5" xfId="21"/>
    <cellStyle name="Normal" xfId="0" builtinId="0"/>
  </cellStyles>
  <dxfs count="0"/>
  <tableStyles count="0" defaultTableStyle="TableStyleMedium2" defaultPivotStyle="PivotStyleLight16"/>
  <colors>
    <mruColors>
      <color rgb="FF009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5</xdr:row>
      <xdr:rowOff>76200</xdr:rowOff>
    </xdr:from>
    <xdr:to>
      <xdr:col>9</xdr:col>
      <xdr:colOff>400050</xdr:colOff>
      <xdr:row>14</xdr:row>
      <xdr:rowOff>95250</xdr:rowOff>
    </xdr:to>
    <xdr:cxnSp macro="">
      <xdr:nvCxnSpPr>
        <xdr:cNvPr id="2" name="AutoShape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5438775" y="847725"/>
          <a:ext cx="0" cy="17335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</xdr:col>
      <xdr:colOff>695325</xdr:colOff>
      <xdr:row>44</xdr:row>
      <xdr:rowOff>133350</xdr:rowOff>
    </xdr:from>
    <xdr:ext cx="76200" cy="438150"/>
    <xdr:sp macro="" textlink="">
      <xdr:nvSpPr>
        <xdr:cNvPr id="3" name="Text Box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09900" y="77247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7</xdr:col>
      <xdr:colOff>47063</xdr:colOff>
      <xdr:row>4</xdr:row>
      <xdr:rowOff>33056</xdr:rowOff>
    </xdr:from>
    <xdr:to>
      <xdr:col>9</xdr:col>
      <xdr:colOff>28015</xdr:colOff>
      <xdr:row>8</xdr:row>
      <xdr:rowOff>71156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23713" y="614081"/>
          <a:ext cx="1343027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600" b="0" i="0" u="none" strike="noStrike" baseline="0">
              <a:solidFill>
                <a:sysClr val="windowText" lastClr="000000"/>
              </a:solidFill>
              <a:latin typeface="Arial Narrow" pitchFamily="34" charset="0"/>
              <a:cs typeface="Times New Roman"/>
            </a:rPr>
            <a:t>2017</a:t>
          </a:r>
        </a:p>
        <a:p>
          <a:pPr algn="l" rtl="0">
            <a:defRPr sz="1000"/>
          </a:pPr>
          <a:endParaRPr lang="en-US" sz="3600" b="0" i="0" u="none" strike="noStrike" baseline="0">
            <a:solidFill>
              <a:sysClr val="windowText" lastClr="000000"/>
            </a:solidFill>
            <a:latin typeface="Arial Narrow" pitchFamily="34" charset="0"/>
            <a:cs typeface="Times New Roman"/>
          </a:endParaRPr>
        </a:p>
      </xdr:txBody>
    </xdr:sp>
    <xdr:clientData/>
  </xdr:twoCellAnchor>
  <xdr:twoCellAnchor>
    <xdr:from>
      <xdr:col>2</xdr:col>
      <xdr:colOff>184358</xdr:colOff>
      <xdr:row>33</xdr:row>
      <xdr:rowOff>67005</xdr:rowOff>
    </xdr:from>
    <xdr:to>
      <xdr:col>8</xdr:col>
      <xdr:colOff>474030</xdr:colOff>
      <xdr:row>37</xdr:row>
      <xdr:rowOff>158373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98733" y="5753430"/>
          <a:ext cx="3852022" cy="85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Versión 3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08 de agosto de 2017</a:t>
          </a:r>
        </a:p>
      </xdr:txBody>
    </xdr:sp>
    <xdr:clientData/>
  </xdr:twoCellAnchor>
  <xdr:twoCellAnchor>
    <xdr:from>
      <xdr:col>1</xdr:col>
      <xdr:colOff>485775</xdr:colOff>
      <xdr:row>14</xdr:row>
      <xdr:rowOff>95250</xdr:rowOff>
    </xdr:from>
    <xdr:to>
      <xdr:col>9</xdr:col>
      <xdr:colOff>400050</xdr:colOff>
      <xdr:row>14</xdr:row>
      <xdr:rowOff>95250</xdr:rowOff>
    </xdr:to>
    <xdr:cxnSp macro="">
      <xdr:nvCxnSpPr>
        <xdr:cNvPr id="6" name="AutoShap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657225" y="25812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163606</xdr:colOff>
      <xdr:row>18</xdr:row>
      <xdr:rowOff>30256</xdr:rowOff>
    </xdr:from>
    <xdr:to>
      <xdr:col>9</xdr:col>
      <xdr:colOff>434229</xdr:colOff>
      <xdr:row>26</xdr:row>
      <xdr:rowOff>159684</xdr:rowOff>
    </xdr:to>
    <xdr:sp macro="" textlink="">
      <xdr:nvSpPr>
        <xdr:cNvPr id="7" name="Rectangle 1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35056" y="3049681"/>
          <a:ext cx="5137898" cy="1653428"/>
        </a:xfrm>
        <a:prstGeom prst="rect">
          <a:avLst/>
        </a:prstGeom>
        <a:solidFill>
          <a:srgbClr val="00939B"/>
        </a:solidFill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PLAN DE ACCIÓN INSTITUCIONAL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2017</a:t>
          </a:r>
        </a:p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</xdr:txBody>
    </xdr:sp>
    <xdr:clientData/>
  </xdr:twoCellAnchor>
  <xdr:twoCellAnchor>
    <xdr:from>
      <xdr:col>9</xdr:col>
      <xdr:colOff>400050</xdr:colOff>
      <xdr:row>33</xdr:row>
      <xdr:rowOff>66675</xdr:rowOff>
    </xdr:from>
    <xdr:to>
      <xdr:col>9</xdr:col>
      <xdr:colOff>400050</xdr:colOff>
      <xdr:row>43</xdr:row>
      <xdr:rowOff>104775</xdr:rowOff>
    </xdr:to>
    <xdr:cxnSp macro="">
      <xdr:nvCxnSpPr>
        <xdr:cNvPr id="8" name="AutoShape 1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5438775" y="5753100"/>
          <a:ext cx="0" cy="17526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485775</xdr:colOff>
      <xdr:row>30</xdr:row>
      <xdr:rowOff>95250</xdr:rowOff>
    </xdr:from>
    <xdr:to>
      <xdr:col>9</xdr:col>
      <xdr:colOff>400050</xdr:colOff>
      <xdr:row>30</xdr:row>
      <xdr:rowOff>95250</xdr:rowOff>
    </xdr:to>
    <xdr:cxnSp macro="">
      <xdr:nvCxnSpPr>
        <xdr:cNvPr id="9" name="AutoShape 1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657225" y="52101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400050</xdr:colOff>
      <xdr:row>30</xdr:row>
      <xdr:rowOff>95250</xdr:rowOff>
    </xdr:from>
    <xdr:to>
      <xdr:col>9</xdr:col>
      <xdr:colOff>400050</xdr:colOff>
      <xdr:row>43</xdr:row>
      <xdr:rowOff>104775</xdr:rowOff>
    </xdr:to>
    <xdr:cxnSp macro="">
      <xdr:nvCxnSpPr>
        <xdr:cNvPr id="10" name="AutoShape 14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>
          <a:off x="5438775" y="521017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1</xdr:col>
      <xdr:colOff>173185</xdr:colOff>
      <xdr:row>40</xdr:row>
      <xdr:rowOff>46860</xdr:rowOff>
    </xdr:from>
    <xdr:to>
      <xdr:col>9</xdr:col>
      <xdr:colOff>394432</xdr:colOff>
      <xdr:row>46</xdr:row>
      <xdr:rowOff>156883</xdr:rowOff>
    </xdr:to>
    <xdr:pic>
      <xdr:nvPicPr>
        <xdr:cNvPr id="11" name="Imagen 10" descr="http://www.colciencias.gov.co/sites/default/files/files/logo-colciencias-lemagobierno_0.p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35" y="6971535"/>
          <a:ext cx="5088522" cy="115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1</xdr:col>
      <xdr:colOff>4229100</xdr:colOff>
      <xdr:row>2</xdr:row>
      <xdr:rowOff>98594</xdr:rowOff>
    </xdr:to>
    <xdr:pic>
      <xdr:nvPicPr>
        <xdr:cNvPr id="2" name="Imagen 1" descr="http://www.colciencias.gov.co/sites/default/files/files/logo-colciencias-lemagobierno_0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6675"/>
          <a:ext cx="4410075" cy="10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407760</xdr:colOff>
      <xdr:row>0</xdr:row>
      <xdr:rowOff>0</xdr:rowOff>
    </xdr:from>
    <xdr:to>
      <xdr:col>2</xdr:col>
      <xdr:colOff>1095375</xdr:colOff>
      <xdr:row>2</xdr:row>
      <xdr:rowOff>269875</xdr:rowOff>
    </xdr:to>
    <xdr:pic>
      <xdr:nvPicPr>
        <xdr:cNvPr id="2" name="Imagen 1" descr="Departamento Administrativo de Ciencia, Tecnología e Innovación. COLCIENCIAS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760" y="0"/>
          <a:ext cx="4037240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prieto\Google%20Drive\OAP%202017\Planeacion%202017\Planes%20WEB\00%20Inversi&#243;n%202017%20Enero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prieto\Google%20Drive\OAP%202017\Planeacion%202017\Planes%20Consolidados\antes%20de%20COMDIR\00%20Inversi&#243;n%202017%20Ener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Iniciativa PAI"/>
      <sheetName val="x Pgma PAI"/>
      <sheetName val="x Proy Inv para WEB"/>
    </sheetNames>
    <sheetDataSet>
      <sheetData sheetId="0" refreshError="1">
        <row r="5">
          <cell r="E5">
            <v>69061134999</v>
          </cell>
        </row>
        <row r="16">
          <cell r="H16">
            <v>1300000000</v>
          </cell>
        </row>
        <row r="17">
          <cell r="H17">
            <v>150000000</v>
          </cell>
        </row>
        <row r="24">
          <cell r="H24">
            <v>294000000</v>
          </cell>
          <cell r="K24">
            <v>1294000000</v>
          </cell>
        </row>
        <row r="25">
          <cell r="H25">
            <v>3000000000</v>
          </cell>
        </row>
        <row r="26">
          <cell r="H26">
            <v>100000000</v>
          </cell>
        </row>
        <row r="32">
          <cell r="H32">
            <v>900000000</v>
          </cell>
        </row>
        <row r="33">
          <cell r="H33">
            <v>250000000</v>
          </cell>
          <cell r="I33">
            <v>400000000</v>
          </cell>
          <cell r="K33">
            <v>500000000</v>
          </cell>
        </row>
        <row r="34">
          <cell r="H34">
            <v>428000000</v>
          </cell>
        </row>
        <row r="35">
          <cell r="H35">
            <v>353000000</v>
          </cell>
        </row>
        <row r="36">
          <cell r="H36">
            <v>119000000</v>
          </cell>
          <cell r="K36">
            <v>206000000</v>
          </cell>
        </row>
        <row r="40">
          <cell r="H40">
            <v>500000000</v>
          </cell>
        </row>
        <row r="44">
          <cell r="H44">
            <v>400000000</v>
          </cell>
        </row>
        <row r="45">
          <cell r="H45">
            <v>180000000</v>
          </cell>
        </row>
        <row r="46">
          <cell r="H46">
            <v>80000000</v>
          </cell>
          <cell r="K46">
            <v>820000000</v>
          </cell>
        </row>
        <row r="47">
          <cell r="H47">
            <v>115000000</v>
          </cell>
          <cell r="K47">
            <v>235000000</v>
          </cell>
        </row>
        <row r="48">
          <cell r="H48">
            <v>140000000</v>
          </cell>
        </row>
        <row r="49">
          <cell r="H49">
            <v>120000000</v>
          </cell>
        </row>
        <row r="50">
          <cell r="H50">
            <v>30000000</v>
          </cell>
        </row>
        <row r="51">
          <cell r="H51">
            <v>155000000</v>
          </cell>
        </row>
        <row r="52">
          <cell r="H52">
            <v>3000000000</v>
          </cell>
        </row>
        <row r="83">
          <cell r="G83">
            <v>100000000</v>
          </cell>
        </row>
        <row r="84">
          <cell r="G84">
            <v>257000000</v>
          </cell>
        </row>
        <row r="85">
          <cell r="G85">
            <v>48000000</v>
          </cell>
        </row>
        <row r="86">
          <cell r="G86">
            <v>125000000</v>
          </cell>
        </row>
        <row r="87">
          <cell r="E87">
            <v>3535902012</v>
          </cell>
          <cell r="G87">
            <v>7817084500</v>
          </cell>
        </row>
        <row r="90">
          <cell r="G90">
            <v>30000000</v>
          </cell>
        </row>
        <row r="91">
          <cell r="G91">
            <v>30000000</v>
          </cell>
        </row>
        <row r="93">
          <cell r="K93">
            <v>420000000</v>
          </cell>
        </row>
        <row r="94">
          <cell r="G94">
            <v>25000000</v>
          </cell>
        </row>
        <row r="95">
          <cell r="G95">
            <v>12000000</v>
          </cell>
        </row>
        <row r="96">
          <cell r="E96">
            <v>200000000</v>
          </cell>
        </row>
        <row r="98">
          <cell r="G98">
            <v>2576026511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 Iniciativa PAI"/>
      <sheetName val="x Pgma PAI"/>
      <sheetName val="x Proy Inv para WEB"/>
    </sheetNames>
    <sheetDataSet>
      <sheetData sheetId="0" refreshError="1">
        <row r="5">
          <cell r="E5">
            <v>69061134999</v>
          </cell>
        </row>
        <row r="23">
          <cell r="H23">
            <v>335000000</v>
          </cell>
          <cell r="I23">
            <v>6691950000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9"/>
  <sheetViews>
    <sheetView view="pageBreakPreview" topLeftCell="A14" zoomScale="90" zoomScaleNormal="90" zoomScaleSheetLayoutView="90" workbookViewId="0">
      <selection activeCell="F57" sqref="F57"/>
    </sheetView>
  </sheetViews>
  <sheetFormatPr baseColWidth="10" defaultColWidth="11.42578125" defaultRowHeight="15" x14ac:dyDescent="0.25"/>
  <cols>
    <col min="1" max="1" width="2.5703125" style="8" customWidth="1"/>
    <col min="2" max="2" width="8.140625" style="8" customWidth="1"/>
    <col min="3" max="5" width="8" style="8" customWidth="1"/>
    <col min="6" max="6" width="11.42578125" style="8"/>
    <col min="7" max="8" width="9" style="8" customWidth="1"/>
    <col min="9" max="16384" width="11.42578125" style="8"/>
  </cols>
  <sheetData>
    <row r="1" spans="2:10" x14ac:dyDescent="0.25">
      <c r="B1" s="7"/>
      <c r="C1" s="7"/>
      <c r="D1" s="7"/>
      <c r="E1" s="7"/>
      <c r="F1" s="7"/>
      <c r="G1" s="7"/>
      <c r="H1" s="7"/>
      <c r="I1" s="7"/>
      <c r="J1" s="7"/>
    </row>
    <row r="2" spans="2:10" ht="15.75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2:10" x14ac:dyDescent="0.25">
      <c r="B3" s="9"/>
      <c r="C3" s="10"/>
      <c r="D3" s="10"/>
      <c r="E3" s="10"/>
      <c r="F3" s="10"/>
      <c r="G3" s="10"/>
      <c r="H3" s="10"/>
      <c r="I3" s="10"/>
      <c r="J3" s="11"/>
    </row>
    <row r="4" spans="2:10" hidden="1" x14ac:dyDescent="0.25">
      <c r="B4" s="12"/>
      <c r="C4" s="7"/>
      <c r="D4" s="7"/>
      <c r="E4" s="7"/>
      <c r="F4" s="7"/>
      <c r="G4" s="7"/>
      <c r="H4" s="7"/>
      <c r="I4" s="7"/>
      <c r="J4" s="13"/>
    </row>
    <row r="5" spans="2:10" x14ac:dyDescent="0.25">
      <c r="B5" s="12"/>
      <c r="C5" s="7"/>
      <c r="D5" s="7"/>
      <c r="E5" s="7"/>
      <c r="F5" s="7"/>
      <c r="G5" s="7"/>
      <c r="H5" s="7"/>
      <c r="I5" s="7"/>
      <c r="J5" s="13"/>
    </row>
    <row r="6" spans="2:10" x14ac:dyDescent="0.25">
      <c r="B6" s="12"/>
      <c r="C6" s="7"/>
      <c r="D6" s="7"/>
      <c r="E6" s="7"/>
      <c r="F6" s="7"/>
      <c r="G6" s="7"/>
      <c r="H6" s="7"/>
      <c r="I6" s="7"/>
      <c r="J6" s="13"/>
    </row>
    <row r="7" spans="2:10" x14ac:dyDescent="0.25">
      <c r="B7" s="12"/>
      <c r="C7" s="7"/>
      <c r="D7" s="7"/>
      <c r="E7" s="7"/>
      <c r="F7" s="7"/>
      <c r="G7" s="7"/>
      <c r="H7" s="7"/>
      <c r="I7" s="7"/>
      <c r="J7" s="13"/>
    </row>
    <row r="8" spans="2:10" x14ac:dyDescent="0.25">
      <c r="B8" s="12"/>
      <c r="C8" s="7"/>
      <c r="D8" s="7"/>
      <c r="E8" s="7"/>
      <c r="F8" s="7"/>
      <c r="G8" s="7"/>
      <c r="H8" s="7"/>
      <c r="I8" s="7"/>
      <c r="J8" s="13"/>
    </row>
    <row r="9" spans="2:10" x14ac:dyDescent="0.25">
      <c r="B9" s="12"/>
      <c r="C9" s="7"/>
      <c r="D9" s="7"/>
      <c r="E9" s="7"/>
      <c r="F9" s="7"/>
      <c r="G9" s="7"/>
      <c r="H9" s="7"/>
      <c r="I9" s="7"/>
      <c r="J9" s="13"/>
    </row>
    <row r="10" spans="2:10" x14ac:dyDescent="0.25">
      <c r="B10" s="12"/>
      <c r="C10" s="7"/>
      <c r="D10" s="7"/>
      <c r="E10" s="7"/>
      <c r="F10" s="7"/>
      <c r="G10" s="7"/>
      <c r="H10" s="7"/>
      <c r="I10" s="7"/>
      <c r="J10" s="13"/>
    </row>
    <row r="11" spans="2:10" x14ac:dyDescent="0.25">
      <c r="B11" s="12"/>
      <c r="C11" s="7"/>
      <c r="D11" s="7"/>
      <c r="E11" s="7"/>
      <c r="F11" s="7"/>
      <c r="G11" s="7"/>
      <c r="H11" s="7"/>
      <c r="I11" s="7"/>
      <c r="J11" s="13"/>
    </row>
    <row r="12" spans="2:10" x14ac:dyDescent="0.25">
      <c r="B12" s="12"/>
      <c r="C12" s="7"/>
      <c r="D12" s="7"/>
      <c r="E12" s="7"/>
      <c r="F12" s="7"/>
      <c r="G12" s="7"/>
      <c r="H12" s="7"/>
      <c r="I12" s="7"/>
      <c r="J12" s="13"/>
    </row>
    <row r="13" spans="2:10" x14ac:dyDescent="0.25">
      <c r="B13" s="12"/>
      <c r="C13" s="7"/>
      <c r="D13" s="7"/>
      <c r="E13" s="7"/>
      <c r="F13" s="7"/>
      <c r="G13" s="7"/>
      <c r="H13" s="7"/>
      <c r="I13" s="7"/>
      <c r="J13" s="13"/>
    </row>
    <row r="14" spans="2:10" x14ac:dyDescent="0.25">
      <c r="B14" s="12"/>
      <c r="C14" s="7"/>
      <c r="D14" s="7"/>
      <c r="E14" s="7"/>
      <c r="F14" s="7"/>
      <c r="G14" s="7"/>
      <c r="H14" s="7"/>
      <c r="I14" s="7"/>
      <c r="J14" s="13"/>
    </row>
    <row r="15" spans="2:10" x14ac:dyDescent="0.25">
      <c r="B15" s="12"/>
      <c r="C15" s="7"/>
      <c r="D15" s="7"/>
      <c r="E15" s="7"/>
      <c r="F15" s="7"/>
      <c r="G15" s="7"/>
      <c r="H15" s="7"/>
      <c r="I15" s="7"/>
      <c r="J15" s="13"/>
    </row>
    <row r="16" spans="2:10" ht="6" customHeight="1" x14ac:dyDescent="0.25">
      <c r="B16" s="12"/>
      <c r="C16" s="7"/>
      <c r="D16" s="7"/>
      <c r="E16" s="7"/>
      <c r="F16" s="7"/>
      <c r="G16" s="7"/>
      <c r="H16" s="7"/>
      <c r="I16" s="7"/>
      <c r="J16" s="13"/>
    </row>
    <row r="17" spans="2:10" ht="6" customHeight="1" x14ac:dyDescent="0.25">
      <c r="B17" s="12"/>
      <c r="C17" s="7"/>
      <c r="D17" s="7"/>
      <c r="E17" s="7"/>
      <c r="F17" s="7"/>
      <c r="G17" s="7"/>
      <c r="H17" s="7"/>
      <c r="I17" s="7"/>
      <c r="J17" s="13"/>
    </row>
    <row r="18" spans="2:10" x14ac:dyDescent="0.25">
      <c r="B18" s="12"/>
      <c r="C18" s="7"/>
      <c r="D18" s="7"/>
      <c r="E18" s="7"/>
      <c r="F18" s="7"/>
      <c r="G18" s="7"/>
      <c r="H18" s="7"/>
      <c r="I18" s="7"/>
      <c r="J18" s="13"/>
    </row>
    <row r="19" spans="2:10" x14ac:dyDescent="0.25">
      <c r="B19" s="12"/>
      <c r="C19" s="7"/>
      <c r="D19" s="7"/>
      <c r="E19" s="7"/>
      <c r="F19" s="7"/>
      <c r="G19" s="7"/>
      <c r="H19" s="7"/>
      <c r="I19" s="7"/>
      <c r="J19" s="13"/>
    </row>
    <row r="20" spans="2:10" x14ac:dyDescent="0.25">
      <c r="B20" s="12"/>
      <c r="C20" s="7"/>
      <c r="D20" s="7"/>
      <c r="E20" s="7"/>
      <c r="F20" s="7"/>
      <c r="G20" s="7"/>
      <c r="H20" s="7"/>
      <c r="I20" s="7"/>
      <c r="J20" s="13"/>
    </row>
    <row r="21" spans="2:10" x14ac:dyDescent="0.25">
      <c r="B21" s="12"/>
      <c r="C21" s="7"/>
      <c r="D21" s="7"/>
      <c r="E21" s="7"/>
      <c r="F21" s="7"/>
      <c r="G21" s="7"/>
      <c r="H21" s="7"/>
      <c r="I21" s="7"/>
      <c r="J21" s="13"/>
    </row>
    <row r="22" spans="2:10" x14ac:dyDescent="0.25">
      <c r="B22" s="12"/>
      <c r="C22" s="7"/>
      <c r="D22" s="7"/>
      <c r="E22" s="7"/>
      <c r="F22" s="7"/>
      <c r="G22" s="7"/>
      <c r="H22" s="7"/>
      <c r="I22" s="7"/>
      <c r="J22" s="13"/>
    </row>
    <row r="23" spans="2:10" x14ac:dyDescent="0.25">
      <c r="B23" s="12"/>
      <c r="C23" s="7"/>
      <c r="D23" s="7"/>
      <c r="E23" s="7"/>
      <c r="F23" s="7"/>
      <c r="G23" s="7"/>
      <c r="H23" s="7"/>
      <c r="I23" s="7"/>
      <c r="J23" s="13"/>
    </row>
    <row r="24" spans="2:10" x14ac:dyDescent="0.25">
      <c r="B24" s="12"/>
      <c r="C24" s="7"/>
      <c r="D24" s="7"/>
      <c r="E24" s="7"/>
      <c r="F24" s="7"/>
      <c r="G24" s="7"/>
      <c r="H24" s="7"/>
      <c r="I24" s="7"/>
      <c r="J24" s="13"/>
    </row>
    <row r="25" spans="2:10" x14ac:dyDescent="0.25">
      <c r="B25" s="12"/>
      <c r="C25" s="7"/>
      <c r="D25" s="7"/>
      <c r="E25" s="7"/>
      <c r="F25" s="7"/>
      <c r="G25" s="7"/>
      <c r="H25" s="7"/>
      <c r="I25" s="7"/>
      <c r="J25" s="13"/>
    </row>
    <row r="26" spans="2:10" x14ac:dyDescent="0.25">
      <c r="B26" s="12"/>
      <c r="C26" s="7"/>
      <c r="D26" s="7"/>
      <c r="E26" s="7"/>
      <c r="F26" s="7"/>
      <c r="G26" s="7"/>
      <c r="H26" s="7"/>
      <c r="I26" s="7"/>
      <c r="J26" s="13"/>
    </row>
    <row r="27" spans="2:10" x14ac:dyDescent="0.25">
      <c r="B27" s="12"/>
      <c r="C27" s="7"/>
      <c r="D27" s="7"/>
      <c r="E27" s="7"/>
      <c r="F27" s="7"/>
      <c r="G27" s="7"/>
      <c r="H27" s="7"/>
      <c r="I27" s="7"/>
      <c r="J27" s="13"/>
    </row>
    <row r="28" spans="2:10" x14ac:dyDescent="0.25">
      <c r="B28" s="12"/>
      <c r="C28" s="7"/>
      <c r="D28" s="7"/>
      <c r="E28" s="7"/>
      <c r="F28" s="7"/>
      <c r="G28" s="7"/>
      <c r="H28" s="7"/>
      <c r="I28" s="7"/>
      <c r="J28" s="13"/>
    </row>
    <row r="29" spans="2:10" ht="7.5" customHeight="1" x14ac:dyDescent="0.25">
      <c r="B29" s="12"/>
      <c r="C29" s="7"/>
      <c r="D29" s="7"/>
      <c r="E29" s="7"/>
      <c r="F29" s="7"/>
      <c r="G29" s="7"/>
      <c r="H29" s="7"/>
      <c r="I29" s="7"/>
      <c r="J29" s="13"/>
    </row>
    <row r="30" spans="2:10" ht="7.5" customHeight="1" x14ac:dyDescent="0.25">
      <c r="B30" s="12"/>
      <c r="C30" s="7"/>
      <c r="D30" s="7"/>
      <c r="E30" s="7"/>
      <c r="F30" s="7"/>
      <c r="G30" s="7"/>
      <c r="H30" s="7"/>
      <c r="I30" s="7"/>
      <c r="J30" s="13"/>
    </row>
    <row r="31" spans="2:10" x14ac:dyDescent="0.25">
      <c r="B31" s="12"/>
      <c r="C31" s="7"/>
      <c r="D31" s="7"/>
      <c r="E31" s="7"/>
      <c r="F31" s="7"/>
      <c r="G31" s="7"/>
      <c r="H31" s="7"/>
      <c r="I31" s="7"/>
      <c r="J31" s="13"/>
    </row>
    <row r="32" spans="2:10" x14ac:dyDescent="0.25">
      <c r="B32" s="12"/>
      <c r="C32" s="7"/>
      <c r="D32" s="7"/>
      <c r="E32" s="7"/>
      <c r="F32" s="7"/>
      <c r="G32" s="7"/>
      <c r="H32" s="7"/>
      <c r="I32" s="7"/>
      <c r="J32" s="13"/>
    </row>
    <row r="33" spans="2:13" x14ac:dyDescent="0.25">
      <c r="B33" s="12"/>
      <c r="C33" s="7"/>
      <c r="D33" s="7"/>
      <c r="E33" s="7"/>
      <c r="F33" s="7"/>
      <c r="G33" s="7"/>
      <c r="H33" s="7"/>
      <c r="I33" s="7"/>
      <c r="J33" s="13"/>
    </row>
    <row r="34" spans="2:13" x14ac:dyDescent="0.25">
      <c r="B34" s="12"/>
      <c r="C34" s="7"/>
      <c r="D34" s="7"/>
      <c r="E34" s="7"/>
      <c r="F34" s="7"/>
      <c r="G34" s="7"/>
      <c r="H34" s="7"/>
      <c r="I34" s="7"/>
      <c r="J34" s="13"/>
    </row>
    <row r="35" spans="2:13" x14ac:dyDescent="0.25">
      <c r="B35" s="12"/>
      <c r="C35" s="7"/>
      <c r="D35" s="7"/>
      <c r="E35" s="7"/>
      <c r="F35" s="7"/>
      <c r="G35" s="7"/>
      <c r="H35" s="7"/>
      <c r="I35" s="7"/>
      <c r="J35" s="13"/>
    </row>
    <row r="36" spans="2:13" x14ac:dyDescent="0.25">
      <c r="B36" s="12"/>
      <c r="C36" s="7"/>
      <c r="D36" s="7"/>
      <c r="E36" s="7"/>
      <c r="F36" s="7"/>
      <c r="G36" s="7"/>
      <c r="H36" s="7"/>
      <c r="I36" s="7"/>
      <c r="J36" s="13"/>
    </row>
    <row r="37" spans="2:13" x14ac:dyDescent="0.25">
      <c r="B37" s="12"/>
      <c r="C37" s="7"/>
      <c r="D37" s="7"/>
      <c r="E37" s="7"/>
      <c r="F37" s="7"/>
      <c r="G37" s="7"/>
      <c r="H37" s="7"/>
      <c r="I37" s="7"/>
      <c r="J37" s="13"/>
    </row>
    <row r="38" spans="2:13" x14ac:dyDescent="0.25">
      <c r="B38" s="12"/>
      <c r="C38" s="7"/>
      <c r="D38" s="7"/>
      <c r="E38" s="7"/>
      <c r="F38" s="7"/>
      <c r="G38" s="7"/>
      <c r="H38" s="7"/>
      <c r="I38" s="7"/>
      <c r="J38" s="13"/>
    </row>
    <row r="39" spans="2:13" x14ac:dyDescent="0.25">
      <c r="B39" s="12"/>
      <c r="C39" s="7"/>
      <c r="D39" s="7"/>
      <c r="E39" s="7"/>
      <c r="F39" s="7"/>
      <c r="G39" s="7"/>
      <c r="H39" s="7"/>
      <c r="I39" s="7"/>
      <c r="J39" s="13"/>
    </row>
    <row r="40" spans="2:13" ht="7.5" customHeight="1" x14ac:dyDescent="0.25">
      <c r="B40" s="12"/>
      <c r="C40" s="7"/>
      <c r="D40" s="7"/>
      <c r="E40" s="7"/>
      <c r="F40" s="7"/>
      <c r="G40" s="7"/>
      <c r="H40" s="7"/>
      <c r="I40" s="7"/>
      <c r="J40" s="13"/>
    </row>
    <row r="41" spans="2:13" ht="7.5" customHeight="1" x14ac:dyDescent="0.25">
      <c r="B41" s="12"/>
      <c r="C41" s="7"/>
      <c r="D41" s="7"/>
      <c r="E41" s="7"/>
      <c r="F41" s="7"/>
      <c r="G41" s="7"/>
      <c r="H41" s="7"/>
      <c r="I41" s="7"/>
      <c r="J41" s="13"/>
    </row>
    <row r="42" spans="2:13" x14ac:dyDescent="0.25">
      <c r="B42" s="12"/>
      <c r="C42" s="7"/>
      <c r="D42" s="7"/>
      <c r="E42" s="7"/>
      <c r="F42" s="7"/>
      <c r="G42" s="7"/>
      <c r="H42" s="7"/>
      <c r="I42" s="7"/>
      <c r="J42" s="13"/>
    </row>
    <row r="43" spans="2:13" x14ac:dyDescent="0.25">
      <c r="B43" s="12"/>
      <c r="C43" s="7"/>
      <c r="D43" s="7"/>
      <c r="E43" s="7"/>
      <c r="F43" s="7"/>
      <c r="G43" s="7"/>
      <c r="H43" s="7"/>
      <c r="I43" s="7"/>
      <c r="J43" s="13"/>
    </row>
    <row r="44" spans="2:13" x14ac:dyDescent="0.25">
      <c r="B44" s="12"/>
      <c r="C44" s="7"/>
      <c r="D44" s="7"/>
      <c r="E44" s="7"/>
      <c r="F44" s="7"/>
      <c r="G44" s="7"/>
      <c r="H44" s="7"/>
      <c r="I44" s="7"/>
      <c r="J44" s="13"/>
    </row>
    <row r="45" spans="2:13" x14ac:dyDescent="0.25">
      <c r="B45" s="12"/>
      <c r="C45" s="7"/>
      <c r="D45" s="7"/>
      <c r="E45" s="7"/>
      <c r="F45" s="7"/>
      <c r="G45" s="7"/>
      <c r="H45" s="7"/>
      <c r="I45" s="7"/>
      <c r="J45" s="13"/>
    </row>
    <row r="46" spans="2:13" x14ac:dyDescent="0.25">
      <c r="B46" s="12"/>
      <c r="C46" s="7"/>
      <c r="D46" s="7"/>
      <c r="E46" s="7"/>
      <c r="F46" s="7"/>
      <c r="G46" s="7"/>
      <c r="H46" s="7"/>
      <c r="I46" s="7"/>
      <c r="J46" s="13"/>
    </row>
    <row r="47" spans="2:13" x14ac:dyDescent="0.25">
      <c r="B47" s="12"/>
      <c r="C47" s="7"/>
      <c r="D47" s="7"/>
      <c r="E47" s="7"/>
      <c r="F47" s="7"/>
      <c r="G47" s="7"/>
      <c r="H47" s="7"/>
      <c r="I47" s="7"/>
      <c r="J47" s="13"/>
    </row>
    <row r="48" spans="2:13" ht="15.75" thickBot="1" x14ac:dyDescent="0.3">
      <c r="B48" s="14"/>
      <c r="C48" s="15"/>
      <c r="D48" s="15"/>
      <c r="E48" s="15"/>
      <c r="F48" s="15"/>
      <c r="G48" s="15"/>
      <c r="H48" s="15"/>
      <c r="I48" s="15"/>
      <c r="J48" s="16"/>
      <c r="M48"/>
    </row>
    <row r="49" spans="2:10" x14ac:dyDescent="0.25">
      <c r="B49" s="7"/>
      <c r="C49" s="7"/>
      <c r="D49" s="7"/>
      <c r="E49" s="7"/>
      <c r="F49" s="7"/>
      <c r="G49" s="7"/>
      <c r="H49" s="7"/>
      <c r="I49" s="7"/>
      <c r="J49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  <headerFooter differentFirst="1">
    <oddFooter>&amp;R&amp;"Arial,Negrita"&amp;12 Página &amp;P  de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zoomScale="80" zoomScaleNormal="80" zoomScaleSheetLayoutView="130" workbookViewId="0">
      <selection activeCell="B7" sqref="B7:F7"/>
    </sheetView>
  </sheetViews>
  <sheetFormatPr baseColWidth="10" defaultColWidth="11.42578125" defaultRowHeight="15" x14ac:dyDescent="0.25"/>
  <cols>
    <col min="1" max="1" width="5.7109375" style="8" customWidth="1"/>
    <col min="2" max="2" width="81" style="8" customWidth="1"/>
    <col min="3" max="5" width="11.42578125" style="8"/>
    <col min="6" max="6" width="5" style="8" customWidth="1"/>
    <col min="7" max="7" width="4.28515625" style="8" customWidth="1"/>
    <col min="8" max="16384" width="11.42578125" style="8"/>
  </cols>
  <sheetData>
    <row r="2" spans="2:6" ht="61.9" customHeight="1" x14ac:dyDescent="0.25"/>
    <row r="3" spans="2:6" x14ac:dyDescent="0.25">
      <c r="B3"/>
    </row>
    <row r="4" spans="2:6" ht="9" customHeight="1" x14ac:dyDescent="0.25"/>
    <row r="5" spans="2:6" ht="29.25" customHeight="1" x14ac:dyDescent="0.25">
      <c r="B5" s="47" t="s">
        <v>7</v>
      </c>
      <c r="C5" s="47"/>
      <c r="D5" s="47"/>
      <c r="E5" s="47"/>
      <c r="F5" s="47"/>
    </row>
    <row r="6" spans="2:6" ht="29.25" customHeight="1" x14ac:dyDescent="0.25">
      <c r="B6" s="17"/>
      <c r="C6" s="17"/>
      <c r="D6" s="17"/>
      <c r="E6" s="17"/>
      <c r="F6" s="17"/>
    </row>
    <row r="7" spans="2:6" ht="232.5" customHeight="1" x14ac:dyDescent="0.25">
      <c r="B7" s="48" t="s">
        <v>241</v>
      </c>
      <c r="C7" s="48"/>
      <c r="D7" s="48"/>
      <c r="E7" s="48"/>
      <c r="F7" s="48"/>
    </row>
    <row r="8" spans="2:6" x14ac:dyDescent="0.25">
      <c r="B8" s="18"/>
      <c r="C8" s="18"/>
      <c r="D8" s="18"/>
      <c r="E8" s="18"/>
      <c r="F8" s="18"/>
    </row>
    <row r="9" spans="2:6" x14ac:dyDescent="0.25">
      <c r="B9" s="18"/>
      <c r="C9" s="18"/>
      <c r="D9" s="18"/>
      <c r="E9" s="18"/>
      <c r="F9" s="18"/>
    </row>
    <row r="10" spans="2:6" x14ac:dyDescent="0.25">
      <c r="B10" s="18"/>
      <c r="C10" s="18"/>
      <c r="D10" s="18"/>
      <c r="E10" s="18"/>
      <c r="F10" s="18"/>
    </row>
    <row r="11" spans="2:6" x14ac:dyDescent="0.25">
      <c r="B11" s="18"/>
      <c r="C11" s="18"/>
      <c r="D11" s="18"/>
      <c r="E11" s="18"/>
      <c r="F11" s="18"/>
    </row>
    <row r="12" spans="2:6" x14ac:dyDescent="0.25">
      <c r="B12" s="18"/>
      <c r="C12" s="18"/>
      <c r="D12" s="18"/>
      <c r="E12" s="18"/>
      <c r="F12" s="18"/>
    </row>
    <row r="13" spans="2:6" x14ac:dyDescent="0.25">
      <c r="B13" s="18"/>
      <c r="C13" s="18"/>
      <c r="D13" s="18"/>
      <c r="E13" s="18"/>
      <c r="F13" s="18"/>
    </row>
    <row r="14" spans="2:6" x14ac:dyDescent="0.25">
      <c r="B14" s="18"/>
      <c r="C14" s="18"/>
      <c r="D14" s="18"/>
      <c r="E14" s="18"/>
      <c r="F14" s="18"/>
    </row>
    <row r="15" spans="2:6" x14ac:dyDescent="0.25">
      <c r="B15" s="18"/>
      <c r="C15" s="18"/>
      <c r="D15" s="18"/>
      <c r="E15" s="18"/>
      <c r="F15" s="18"/>
    </row>
    <row r="16" spans="2:6" x14ac:dyDescent="0.25">
      <c r="B16" s="18"/>
      <c r="C16" s="18"/>
      <c r="D16" s="18"/>
      <c r="E16" s="18"/>
      <c r="F16" s="18"/>
    </row>
    <row r="17" spans="2:6" x14ac:dyDescent="0.25">
      <c r="B17" s="18"/>
      <c r="C17" s="18"/>
      <c r="D17" s="18"/>
      <c r="E17" s="18"/>
      <c r="F17" s="18"/>
    </row>
    <row r="18" spans="2:6" x14ac:dyDescent="0.25">
      <c r="B18" s="18"/>
      <c r="C18" s="18"/>
      <c r="D18" s="18"/>
      <c r="E18" s="18"/>
      <c r="F18" s="18"/>
    </row>
    <row r="19" spans="2:6" x14ac:dyDescent="0.25">
      <c r="B19" s="18"/>
      <c r="C19" s="18"/>
      <c r="D19" s="18"/>
      <c r="E19" s="18"/>
      <c r="F19" s="18"/>
    </row>
    <row r="20" spans="2:6" x14ac:dyDescent="0.25">
      <c r="B20" s="18"/>
      <c r="C20" s="18"/>
      <c r="D20" s="18"/>
      <c r="E20" s="18"/>
      <c r="F20" s="18"/>
    </row>
    <row r="21" spans="2:6" x14ac:dyDescent="0.25">
      <c r="B21" s="18"/>
      <c r="C21" s="18"/>
      <c r="D21" s="18"/>
      <c r="E21" s="18"/>
      <c r="F21" s="18"/>
    </row>
    <row r="22" spans="2:6" x14ac:dyDescent="0.25">
      <c r="B22" s="18"/>
      <c r="C22" s="18"/>
      <c r="D22" s="18"/>
      <c r="E22" s="18"/>
      <c r="F22" s="18"/>
    </row>
    <row r="23" spans="2:6" x14ac:dyDescent="0.25">
      <c r="B23" s="18"/>
      <c r="C23" s="18"/>
      <c r="D23" s="18"/>
      <c r="E23" s="18"/>
      <c r="F23" s="18"/>
    </row>
    <row r="24" spans="2:6" x14ac:dyDescent="0.25">
      <c r="B24" s="18"/>
      <c r="C24" s="18"/>
      <c r="D24" s="18"/>
      <c r="E24" s="18"/>
      <c r="F24" s="18"/>
    </row>
    <row r="25" spans="2:6" x14ac:dyDescent="0.25">
      <c r="B25" s="18"/>
      <c r="C25" s="18"/>
      <c r="D25" s="18"/>
      <c r="E25" s="18"/>
      <c r="F25" s="18"/>
    </row>
    <row r="26" spans="2:6" x14ac:dyDescent="0.25">
      <c r="B26" s="18"/>
      <c r="C26" s="18"/>
      <c r="D26" s="18"/>
      <c r="E26" s="18"/>
      <c r="F26" s="18"/>
    </row>
    <row r="27" spans="2:6" x14ac:dyDescent="0.25">
      <c r="B27" s="18"/>
      <c r="C27" s="18"/>
      <c r="D27" s="18"/>
      <c r="E27" s="18"/>
      <c r="F27" s="18"/>
    </row>
    <row r="28" spans="2:6" x14ac:dyDescent="0.25">
      <c r="B28" s="18"/>
      <c r="C28" s="18"/>
      <c r="D28" s="18"/>
      <c r="E28" s="18"/>
      <c r="F28" s="18"/>
    </row>
    <row r="29" spans="2:6" x14ac:dyDescent="0.25">
      <c r="B29" s="18"/>
      <c r="C29" s="18"/>
      <c r="D29" s="18"/>
      <c r="E29" s="18"/>
      <c r="F29" s="18"/>
    </row>
    <row r="30" spans="2:6" x14ac:dyDescent="0.25">
      <c r="B30" s="18"/>
      <c r="C30" s="18"/>
      <c r="D30" s="18"/>
      <c r="E30" s="18"/>
      <c r="F30" s="18"/>
    </row>
    <row r="31" spans="2:6" x14ac:dyDescent="0.25">
      <c r="B31" s="18"/>
      <c r="C31" s="18"/>
      <c r="D31" s="18"/>
      <c r="E31" s="18"/>
      <c r="F31" s="18"/>
    </row>
    <row r="32" spans="2:6" x14ac:dyDescent="0.25">
      <c r="B32" s="18"/>
      <c r="C32" s="18"/>
      <c r="D32" s="18"/>
      <c r="E32" s="18"/>
      <c r="F32" s="18"/>
    </row>
    <row r="33" spans="2:6" x14ac:dyDescent="0.25">
      <c r="B33" s="18"/>
      <c r="C33" s="18"/>
      <c r="D33" s="18"/>
      <c r="E33" s="18"/>
      <c r="F33" s="18"/>
    </row>
    <row r="34" spans="2:6" x14ac:dyDescent="0.25">
      <c r="B34" s="18"/>
      <c r="C34" s="18"/>
      <c r="D34" s="18"/>
      <c r="E34" s="18"/>
      <c r="F34" s="18"/>
    </row>
    <row r="35" spans="2:6" x14ac:dyDescent="0.25">
      <c r="B35" s="19"/>
      <c r="C35" s="19"/>
      <c r="D35" s="19"/>
      <c r="E35" s="19"/>
      <c r="F35" s="19"/>
    </row>
    <row r="36" spans="2:6" x14ac:dyDescent="0.25">
      <c r="B36" s="19"/>
      <c r="C36" s="19"/>
      <c r="D36" s="19"/>
      <c r="E36" s="19"/>
      <c r="F36" s="19"/>
    </row>
    <row r="37" spans="2:6" x14ac:dyDescent="0.25">
      <c r="B37" s="19"/>
      <c r="C37" s="19"/>
      <c r="D37" s="19"/>
      <c r="E37" s="19"/>
      <c r="F37" s="19"/>
    </row>
    <row r="38" spans="2:6" x14ac:dyDescent="0.25">
      <c r="B38" s="19"/>
      <c r="C38" s="19"/>
      <c r="D38" s="19"/>
      <c r="E38" s="19"/>
      <c r="F38" s="19"/>
    </row>
    <row r="39" spans="2:6" x14ac:dyDescent="0.25">
      <c r="B39" s="19"/>
      <c r="C39" s="19"/>
      <c r="D39" s="19"/>
      <c r="E39" s="19"/>
      <c r="F39" s="19"/>
    </row>
  </sheetData>
  <mergeCells count="2">
    <mergeCell ref="B5:F5"/>
    <mergeCell ref="B7:F7"/>
  </mergeCells>
  <printOptions horizontalCentered="1"/>
  <pageMargins left="0.51181102362204722" right="0.51181102362204722" top="0.74803149606299213" bottom="0.74803149606299213" header="0.31496062992125984" footer="0.31496062992125984"/>
  <pageSetup scale="73" orientation="portrait" r:id="rId1"/>
  <headerFooter>
    <oddFooter>&amp;R &amp;"Arial,Normal"&amp;10Página &amp;P  de 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4"/>
  <sheetViews>
    <sheetView tabSelected="1" view="pageBreakPreview" zoomScale="60" zoomScaleNormal="66" workbookViewId="0">
      <pane xSplit="5" ySplit="7" topLeftCell="F115" activePane="bottomRight" state="frozen"/>
      <selection pane="topRight" activeCell="F1" sqref="F1"/>
      <selection pane="bottomLeft" activeCell="A8" sqref="A8"/>
      <selection pane="bottomRight" activeCell="F110" sqref="F110"/>
    </sheetView>
  </sheetViews>
  <sheetFormatPr baseColWidth="10" defaultColWidth="11.5703125" defaultRowHeight="14.25" x14ac:dyDescent="0.2"/>
  <cols>
    <col min="1" max="1" width="26" style="6" customWidth="1"/>
    <col min="2" max="2" width="24.28515625" style="6" customWidth="1"/>
    <col min="3" max="3" width="26.85546875" style="6" customWidth="1"/>
    <col min="4" max="4" width="26.140625" style="6" customWidth="1"/>
    <col min="5" max="5" width="26" style="6" customWidth="1"/>
    <col min="6" max="6" width="71.140625" style="6" customWidth="1"/>
    <col min="7" max="7" width="22.42578125" style="6" customWidth="1"/>
    <col min="8" max="8" width="22.28515625" style="6" customWidth="1"/>
    <col min="9" max="9" width="30.140625" style="6" customWidth="1"/>
    <col min="10" max="10" width="34.140625" style="6" customWidth="1"/>
    <col min="11" max="11" width="0" style="6" hidden="1" customWidth="1"/>
    <col min="12" max="12" width="20.5703125" style="6" bestFit="1" customWidth="1"/>
    <col min="13" max="13" width="16.85546875" style="6" bestFit="1" customWidth="1"/>
    <col min="14" max="16384" width="11.5703125" style="6"/>
  </cols>
  <sheetData>
    <row r="1" spans="1:12" ht="23.25" customHeight="1" x14ac:dyDescent="0.2">
      <c r="A1" s="52"/>
      <c r="B1" s="53"/>
      <c r="C1" s="53"/>
      <c r="D1" s="54" t="s">
        <v>6</v>
      </c>
      <c r="E1" s="54"/>
      <c r="F1" s="54"/>
      <c r="G1" s="54"/>
      <c r="H1" s="54"/>
      <c r="I1" s="52" t="s">
        <v>5</v>
      </c>
      <c r="J1" s="52"/>
    </row>
    <row r="2" spans="1:12" ht="28.5" customHeight="1" x14ac:dyDescent="0.2">
      <c r="A2" s="53"/>
      <c r="B2" s="53"/>
      <c r="C2" s="53"/>
      <c r="D2" s="54"/>
      <c r="E2" s="54"/>
      <c r="F2" s="54"/>
      <c r="G2" s="54"/>
      <c r="H2" s="54"/>
      <c r="I2" s="52" t="s">
        <v>130</v>
      </c>
      <c r="J2" s="52"/>
    </row>
    <row r="3" spans="1:12" ht="24" customHeight="1" x14ac:dyDescent="0.2">
      <c r="A3" s="53"/>
      <c r="B3" s="53"/>
      <c r="C3" s="53"/>
      <c r="D3" s="54"/>
      <c r="E3" s="54"/>
      <c r="F3" s="54"/>
      <c r="G3" s="54"/>
      <c r="H3" s="54"/>
      <c r="I3" s="52" t="s">
        <v>131</v>
      </c>
      <c r="J3" s="52"/>
    </row>
    <row r="4" spans="1:12" x14ac:dyDescent="0.2">
      <c r="J4" s="44"/>
    </row>
    <row r="5" spans="1:12" ht="15.75" x14ac:dyDescent="0.2">
      <c r="A5" s="1"/>
      <c r="B5" s="2"/>
      <c r="C5" s="2"/>
      <c r="D5" s="2"/>
      <c r="E5" s="2"/>
      <c r="F5" s="3"/>
      <c r="G5" s="3"/>
      <c r="H5" s="3"/>
      <c r="I5" s="4"/>
      <c r="J5" s="5"/>
    </row>
    <row r="6" spans="1:12" ht="15.6" customHeight="1" x14ac:dyDescent="0.2">
      <c r="A6" s="49" t="s">
        <v>16</v>
      </c>
      <c r="B6" s="49" t="s">
        <v>17</v>
      </c>
      <c r="C6" s="49" t="s">
        <v>18</v>
      </c>
      <c r="D6" s="49" t="s">
        <v>19</v>
      </c>
      <c r="E6" s="49" t="s">
        <v>132</v>
      </c>
      <c r="F6" s="49" t="s">
        <v>0</v>
      </c>
      <c r="G6" s="49" t="s">
        <v>1</v>
      </c>
      <c r="H6" s="49" t="s">
        <v>2</v>
      </c>
      <c r="I6" s="51" t="s">
        <v>133</v>
      </c>
      <c r="J6" s="51"/>
    </row>
    <row r="7" spans="1:12" ht="31.5" x14ac:dyDescent="0.2">
      <c r="A7" s="50"/>
      <c r="B7" s="50"/>
      <c r="C7" s="50"/>
      <c r="D7" s="50"/>
      <c r="E7" s="50"/>
      <c r="F7" s="50"/>
      <c r="G7" s="50"/>
      <c r="H7" s="50"/>
      <c r="I7" s="28" t="s">
        <v>300</v>
      </c>
      <c r="J7" s="21" t="s">
        <v>3</v>
      </c>
    </row>
    <row r="8" spans="1:12" s="22" customFormat="1" ht="36" customHeight="1" x14ac:dyDescent="0.2">
      <c r="A8" s="72" t="s">
        <v>8</v>
      </c>
      <c r="B8" s="67" t="s">
        <v>293</v>
      </c>
      <c r="C8" s="70" t="s">
        <v>9</v>
      </c>
      <c r="D8" s="67" t="s">
        <v>292</v>
      </c>
      <c r="E8" s="70" t="s">
        <v>136</v>
      </c>
      <c r="F8" s="31" t="s">
        <v>252</v>
      </c>
      <c r="G8" s="72" t="s">
        <v>11</v>
      </c>
      <c r="H8" s="75" t="s">
        <v>12</v>
      </c>
      <c r="I8" s="55">
        <f>252261289137</f>
        <v>252261289137</v>
      </c>
      <c r="J8" s="55">
        <f>60376600000+1600000000</f>
        <v>61976600000</v>
      </c>
    </row>
    <row r="9" spans="1:12" s="22" customFormat="1" ht="36" customHeight="1" x14ac:dyDescent="0.2">
      <c r="A9" s="73"/>
      <c r="B9" s="68"/>
      <c r="C9" s="71"/>
      <c r="D9" s="68"/>
      <c r="E9" s="71"/>
      <c r="F9" s="32" t="s">
        <v>208</v>
      </c>
      <c r="G9" s="73"/>
      <c r="H9" s="76"/>
      <c r="I9" s="56"/>
      <c r="J9" s="56"/>
    </row>
    <row r="10" spans="1:12" s="22" customFormat="1" ht="36" customHeight="1" x14ac:dyDescent="0.2">
      <c r="A10" s="73"/>
      <c r="B10" s="68"/>
      <c r="C10" s="71"/>
      <c r="D10" s="68"/>
      <c r="E10" s="71"/>
      <c r="F10" s="32" t="s">
        <v>205</v>
      </c>
      <c r="G10" s="73"/>
      <c r="H10" s="76"/>
      <c r="I10" s="56"/>
      <c r="J10" s="56"/>
      <c r="L10" s="29"/>
    </row>
    <row r="11" spans="1:12" s="22" customFormat="1" ht="36" customHeight="1" x14ac:dyDescent="0.2">
      <c r="A11" s="73"/>
      <c r="B11" s="68"/>
      <c r="C11" s="71"/>
      <c r="D11" s="68"/>
      <c r="E11" s="71"/>
      <c r="F11" s="32" t="s">
        <v>206</v>
      </c>
      <c r="G11" s="73"/>
      <c r="H11" s="76"/>
      <c r="I11" s="56"/>
      <c r="J11" s="56"/>
    </row>
    <row r="12" spans="1:12" s="22" customFormat="1" ht="54" customHeight="1" x14ac:dyDescent="0.2">
      <c r="A12" s="73"/>
      <c r="B12" s="68"/>
      <c r="C12" s="71"/>
      <c r="D12" s="68"/>
      <c r="E12" s="71"/>
      <c r="F12" s="32" t="s">
        <v>207</v>
      </c>
      <c r="G12" s="73"/>
      <c r="H12" s="76"/>
      <c r="I12" s="56"/>
      <c r="J12" s="56"/>
    </row>
    <row r="13" spans="1:12" s="22" customFormat="1" ht="36" customHeight="1" x14ac:dyDescent="0.2">
      <c r="A13" s="73"/>
      <c r="B13" s="68"/>
      <c r="C13" s="71"/>
      <c r="D13" s="68"/>
      <c r="E13" s="71"/>
      <c r="F13" s="32" t="s">
        <v>168</v>
      </c>
      <c r="G13" s="73"/>
      <c r="H13" s="76"/>
      <c r="I13" s="56"/>
      <c r="J13" s="56"/>
    </row>
    <row r="14" spans="1:12" s="22" customFormat="1" ht="36" customHeight="1" x14ac:dyDescent="0.2">
      <c r="A14" s="73"/>
      <c r="B14" s="68"/>
      <c r="C14" s="71"/>
      <c r="D14" s="68"/>
      <c r="E14" s="71"/>
      <c r="F14" s="32" t="s">
        <v>10</v>
      </c>
      <c r="G14" s="74"/>
      <c r="H14" s="77"/>
      <c r="I14" s="57"/>
      <c r="J14" s="57"/>
    </row>
    <row r="15" spans="1:12" s="22" customFormat="1" ht="45.75" customHeight="1" x14ac:dyDescent="0.2">
      <c r="A15" s="73"/>
      <c r="B15" s="68"/>
      <c r="C15" s="58" t="s">
        <v>13</v>
      </c>
      <c r="D15" s="61" t="s">
        <v>294</v>
      </c>
      <c r="E15" s="58" t="s">
        <v>136</v>
      </c>
      <c r="F15" s="32" t="s">
        <v>253</v>
      </c>
      <c r="G15" s="72" t="s">
        <v>11</v>
      </c>
      <c r="H15" s="72" t="s">
        <v>12</v>
      </c>
      <c r="I15" s="64">
        <f>8440000000+824000000</f>
        <v>9264000000</v>
      </c>
      <c r="J15" s="64">
        <v>0</v>
      </c>
    </row>
    <row r="16" spans="1:12" s="22" customFormat="1" ht="45.75" customHeight="1" x14ac:dyDescent="0.2">
      <c r="A16" s="73"/>
      <c r="B16" s="69"/>
      <c r="C16" s="59"/>
      <c r="D16" s="62"/>
      <c r="E16" s="59"/>
      <c r="F16" s="33" t="s">
        <v>209</v>
      </c>
      <c r="G16" s="73"/>
      <c r="H16" s="73"/>
      <c r="I16" s="65"/>
      <c r="J16" s="65"/>
    </row>
    <row r="17" spans="1:11" s="22" customFormat="1" ht="45.75" customHeight="1" x14ac:dyDescent="0.2">
      <c r="A17" s="73"/>
      <c r="B17" s="63"/>
      <c r="C17" s="60"/>
      <c r="D17" s="63"/>
      <c r="E17" s="60"/>
      <c r="F17" s="34" t="s">
        <v>134</v>
      </c>
      <c r="G17" s="78"/>
      <c r="H17" s="78"/>
      <c r="I17" s="66"/>
      <c r="J17" s="66"/>
    </row>
    <row r="18" spans="1:11" s="22" customFormat="1" ht="30.75" customHeight="1" x14ac:dyDescent="0.2">
      <c r="A18" s="73"/>
      <c r="B18" s="81" t="s">
        <v>169</v>
      </c>
      <c r="C18" s="81" t="s">
        <v>20</v>
      </c>
      <c r="D18" s="81" t="s">
        <v>272</v>
      </c>
      <c r="E18" s="81" t="s">
        <v>136</v>
      </c>
      <c r="F18" s="35" t="s">
        <v>170</v>
      </c>
      <c r="G18" s="59" t="s">
        <v>11</v>
      </c>
      <c r="H18" s="59" t="s">
        <v>12</v>
      </c>
      <c r="I18" s="79">
        <v>0</v>
      </c>
      <c r="J18" s="79">
        <f>+'[1]x Iniciativa PAI'!$H$16</f>
        <v>1300000000</v>
      </c>
    </row>
    <row r="19" spans="1:11" s="22" customFormat="1" ht="30.75" customHeight="1" x14ac:dyDescent="0.2">
      <c r="A19" s="73"/>
      <c r="B19" s="71"/>
      <c r="C19" s="71"/>
      <c r="D19" s="71"/>
      <c r="E19" s="71"/>
      <c r="F19" s="32" t="s">
        <v>21</v>
      </c>
      <c r="G19" s="73"/>
      <c r="H19" s="73"/>
      <c r="I19" s="64"/>
      <c r="J19" s="64"/>
    </row>
    <row r="20" spans="1:11" s="22" customFormat="1" ht="30.75" customHeight="1" x14ac:dyDescent="0.2">
      <c r="A20" s="73"/>
      <c r="B20" s="71"/>
      <c r="C20" s="71"/>
      <c r="D20" s="71"/>
      <c r="E20" s="71"/>
      <c r="F20" s="32" t="s">
        <v>22</v>
      </c>
      <c r="G20" s="78"/>
      <c r="H20" s="78"/>
      <c r="I20" s="64"/>
      <c r="J20" s="64"/>
    </row>
    <row r="21" spans="1:11" s="22" customFormat="1" ht="46.5" customHeight="1" x14ac:dyDescent="0.2">
      <c r="A21" s="73"/>
      <c r="B21" s="71"/>
      <c r="C21" s="58" t="s">
        <v>14</v>
      </c>
      <c r="D21" s="58" t="s">
        <v>283</v>
      </c>
      <c r="E21" s="58" t="s">
        <v>136</v>
      </c>
      <c r="F21" s="36" t="s">
        <v>15</v>
      </c>
      <c r="G21" s="59" t="s">
        <v>11</v>
      </c>
      <c r="H21" s="59" t="s">
        <v>12</v>
      </c>
      <c r="I21" s="64">
        <v>0</v>
      </c>
      <c r="J21" s="64">
        <f>+'[1]x Iniciativa PAI'!$H$17</f>
        <v>150000000</v>
      </c>
    </row>
    <row r="22" spans="1:11" s="22" customFormat="1" ht="46.5" customHeight="1" x14ac:dyDescent="0.2">
      <c r="A22" s="73"/>
      <c r="B22" s="80"/>
      <c r="C22" s="80"/>
      <c r="D22" s="80"/>
      <c r="E22" s="80"/>
      <c r="F22" s="37" t="s">
        <v>262</v>
      </c>
      <c r="G22" s="73"/>
      <c r="H22" s="73"/>
      <c r="I22" s="65"/>
      <c r="J22" s="65"/>
      <c r="K22" s="23"/>
    </row>
    <row r="23" spans="1:11" s="22" customFormat="1" ht="46.5" customHeight="1" x14ac:dyDescent="0.2">
      <c r="A23" s="73"/>
      <c r="B23" s="80"/>
      <c r="C23" s="80"/>
      <c r="D23" s="80"/>
      <c r="E23" s="80"/>
      <c r="F23" s="32" t="s">
        <v>254</v>
      </c>
      <c r="G23" s="73"/>
      <c r="H23" s="73"/>
      <c r="I23" s="65"/>
      <c r="J23" s="65"/>
      <c r="K23" s="23"/>
    </row>
    <row r="24" spans="1:11" s="22" customFormat="1" ht="46.5" customHeight="1" x14ac:dyDescent="0.2">
      <c r="A24" s="73"/>
      <c r="B24" s="80"/>
      <c r="C24" s="80"/>
      <c r="D24" s="80"/>
      <c r="E24" s="80"/>
      <c r="F24" s="34" t="s">
        <v>135</v>
      </c>
      <c r="G24" s="73"/>
      <c r="H24" s="73"/>
      <c r="I24" s="65"/>
      <c r="J24" s="65"/>
      <c r="K24" s="23"/>
    </row>
    <row r="25" spans="1:11" s="22" customFormat="1" ht="51.95" customHeight="1" x14ac:dyDescent="0.2">
      <c r="A25" s="73"/>
      <c r="B25" s="60"/>
      <c r="C25" s="60"/>
      <c r="D25" s="60"/>
      <c r="E25" s="60"/>
      <c r="F25" s="30" t="s">
        <v>266</v>
      </c>
      <c r="G25" s="74"/>
      <c r="H25" s="74"/>
      <c r="I25" s="66"/>
      <c r="J25" s="66"/>
    </row>
    <row r="26" spans="1:11" s="22" customFormat="1" ht="36" customHeight="1" x14ac:dyDescent="0.2">
      <c r="A26" s="73"/>
      <c r="B26" s="84" t="s">
        <v>291</v>
      </c>
      <c r="C26" s="81" t="s">
        <v>23</v>
      </c>
      <c r="D26" s="81" t="s">
        <v>290</v>
      </c>
      <c r="E26" s="81" t="s">
        <v>136</v>
      </c>
      <c r="F26" s="35" t="s">
        <v>210</v>
      </c>
      <c r="G26" s="81" t="s">
        <v>11</v>
      </c>
      <c r="H26" s="81" t="s">
        <v>12</v>
      </c>
      <c r="I26" s="82">
        <f>63510200516-824000000</f>
        <v>62686200516</v>
      </c>
      <c r="J26" s="82">
        <f>206624054609+38245604932+11500000000</f>
        <v>256369659541</v>
      </c>
    </row>
    <row r="27" spans="1:11" s="22" customFormat="1" ht="36" customHeight="1" x14ac:dyDescent="0.2">
      <c r="A27" s="73"/>
      <c r="B27" s="68"/>
      <c r="C27" s="71"/>
      <c r="D27" s="71"/>
      <c r="E27" s="71"/>
      <c r="F27" s="32" t="s">
        <v>211</v>
      </c>
      <c r="G27" s="71"/>
      <c r="H27" s="71"/>
      <c r="I27" s="83"/>
      <c r="J27" s="83"/>
    </row>
    <row r="28" spans="1:11" s="22" customFormat="1" ht="38.450000000000003" customHeight="1" x14ac:dyDescent="0.2">
      <c r="A28" s="73"/>
      <c r="B28" s="68"/>
      <c r="C28" s="71"/>
      <c r="D28" s="71"/>
      <c r="E28" s="71"/>
      <c r="F28" s="32" t="s">
        <v>212</v>
      </c>
      <c r="G28" s="71"/>
      <c r="H28" s="71"/>
      <c r="I28" s="83"/>
      <c r="J28" s="83"/>
    </row>
    <row r="29" spans="1:11" s="22" customFormat="1" ht="28.5" x14ac:dyDescent="0.2">
      <c r="A29" s="73"/>
      <c r="B29" s="68"/>
      <c r="C29" s="71"/>
      <c r="D29" s="71"/>
      <c r="E29" s="71"/>
      <c r="F29" s="32" t="s">
        <v>213</v>
      </c>
      <c r="G29" s="71"/>
      <c r="H29" s="71"/>
      <c r="I29" s="83"/>
      <c r="J29" s="83"/>
    </row>
    <row r="30" spans="1:11" s="22" customFormat="1" ht="54.95" customHeight="1" x14ac:dyDescent="0.2">
      <c r="A30" s="73"/>
      <c r="B30" s="68"/>
      <c r="C30" s="71"/>
      <c r="D30" s="71"/>
      <c r="E30" s="71"/>
      <c r="F30" s="32" t="s">
        <v>255</v>
      </c>
      <c r="G30" s="71"/>
      <c r="H30" s="71"/>
      <c r="I30" s="83"/>
      <c r="J30" s="83"/>
    </row>
    <row r="31" spans="1:11" s="22" customFormat="1" ht="72.75" customHeight="1" x14ac:dyDescent="0.2">
      <c r="A31" s="73"/>
      <c r="B31" s="68"/>
      <c r="C31" s="71"/>
      <c r="D31" s="71"/>
      <c r="E31" s="71"/>
      <c r="F31" s="32" t="s">
        <v>299</v>
      </c>
      <c r="G31" s="71"/>
      <c r="H31" s="71"/>
      <c r="I31" s="83"/>
      <c r="J31" s="83"/>
    </row>
    <row r="32" spans="1:11" s="22" customFormat="1" ht="54.95" customHeight="1" x14ac:dyDescent="0.2">
      <c r="A32" s="73"/>
      <c r="B32" s="68"/>
      <c r="C32" s="71"/>
      <c r="D32" s="71"/>
      <c r="E32" s="71"/>
      <c r="F32" s="32" t="s">
        <v>297</v>
      </c>
      <c r="G32" s="71"/>
      <c r="H32" s="71"/>
      <c r="I32" s="83"/>
      <c r="J32" s="83"/>
    </row>
    <row r="33" spans="1:11" s="22" customFormat="1" ht="54.95" customHeight="1" x14ac:dyDescent="0.2">
      <c r="A33" s="73"/>
      <c r="B33" s="68"/>
      <c r="C33" s="71"/>
      <c r="D33" s="71"/>
      <c r="E33" s="71"/>
      <c r="F33" s="32" t="s">
        <v>298</v>
      </c>
      <c r="G33" s="71"/>
      <c r="H33" s="71"/>
      <c r="I33" s="83"/>
      <c r="J33" s="83"/>
    </row>
    <row r="34" spans="1:11" s="22" customFormat="1" ht="55.5" customHeight="1" x14ac:dyDescent="0.2">
      <c r="A34" s="73"/>
      <c r="B34" s="68"/>
      <c r="C34" s="71"/>
      <c r="D34" s="71"/>
      <c r="E34" s="71"/>
      <c r="F34" s="32" t="s">
        <v>214</v>
      </c>
      <c r="G34" s="71"/>
      <c r="H34" s="71"/>
      <c r="I34" s="83"/>
      <c r="J34" s="83"/>
    </row>
    <row r="35" spans="1:11" s="22" customFormat="1" ht="40.5" customHeight="1" x14ac:dyDescent="0.2">
      <c r="A35" s="73"/>
      <c r="B35" s="68"/>
      <c r="C35" s="71"/>
      <c r="D35" s="71"/>
      <c r="E35" s="71"/>
      <c r="F35" s="32" t="s">
        <v>215</v>
      </c>
      <c r="G35" s="71"/>
      <c r="H35" s="71"/>
      <c r="I35" s="83"/>
      <c r="J35" s="83"/>
    </row>
    <row r="36" spans="1:11" s="22" customFormat="1" ht="57" x14ac:dyDescent="0.2">
      <c r="A36" s="73"/>
      <c r="B36" s="68"/>
      <c r="C36" s="71"/>
      <c r="D36" s="71"/>
      <c r="E36" s="71"/>
      <c r="F36" s="32" t="s">
        <v>256</v>
      </c>
      <c r="G36" s="71"/>
      <c r="H36" s="71"/>
      <c r="I36" s="83"/>
      <c r="J36" s="83"/>
    </row>
    <row r="37" spans="1:11" s="22" customFormat="1" ht="40.5" customHeight="1" x14ac:dyDescent="0.2">
      <c r="A37" s="73"/>
      <c r="B37" s="68"/>
      <c r="C37" s="71"/>
      <c r="D37" s="71"/>
      <c r="E37" s="71"/>
      <c r="F37" s="32" t="s">
        <v>257</v>
      </c>
      <c r="G37" s="71"/>
      <c r="H37" s="71"/>
      <c r="I37" s="83"/>
      <c r="J37" s="83"/>
    </row>
    <row r="38" spans="1:11" s="22" customFormat="1" ht="40.5" customHeight="1" x14ac:dyDescent="0.2">
      <c r="A38" s="73"/>
      <c r="B38" s="68"/>
      <c r="C38" s="71"/>
      <c r="D38" s="71"/>
      <c r="E38" s="71"/>
      <c r="F38" s="32" t="s">
        <v>258</v>
      </c>
      <c r="G38" s="71"/>
      <c r="H38" s="71"/>
      <c r="I38" s="83"/>
      <c r="J38" s="83"/>
    </row>
    <row r="39" spans="1:11" s="22" customFormat="1" ht="25.5" customHeight="1" x14ac:dyDescent="0.2">
      <c r="A39" s="73"/>
      <c r="B39" s="68"/>
      <c r="C39" s="71"/>
      <c r="D39" s="71"/>
      <c r="E39" s="71"/>
      <c r="F39" s="32" t="s">
        <v>24</v>
      </c>
      <c r="G39" s="71"/>
      <c r="H39" s="71"/>
      <c r="I39" s="83"/>
      <c r="J39" s="83"/>
    </row>
    <row r="40" spans="1:11" s="22" customFormat="1" ht="25.5" customHeight="1" x14ac:dyDescent="0.2">
      <c r="A40" s="73"/>
      <c r="B40" s="68"/>
      <c r="C40" s="71"/>
      <c r="D40" s="71"/>
      <c r="E40" s="71"/>
      <c r="F40" s="32" t="s">
        <v>25</v>
      </c>
      <c r="G40" s="71"/>
      <c r="H40" s="71"/>
      <c r="I40" s="83"/>
      <c r="J40" s="83"/>
    </row>
    <row r="41" spans="1:11" s="22" customFormat="1" ht="40.5" customHeight="1" x14ac:dyDescent="0.2">
      <c r="A41" s="73"/>
      <c r="B41" s="68"/>
      <c r="C41" s="71"/>
      <c r="D41" s="71"/>
      <c r="E41" s="71"/>
      <c r="F41" s="32" t="s">
        <v>240</v>
      </c>
      <c r="G41" s="71"/>
      <c r="H41" s="71"/>
      <c r="I41" s="83"/>
      <c r="J41" s="83"/>
    </row>
    <row r="42" spans="1:11" s="22" customFormat="1" ht="25.5" customHeight="1" x14ac:dyDescent="0.2">
      <c r="A42" s="73"/>
      <c r="B42" s="68"/>
      <c r="C42" s="71"/>
      <c r="D42" s="71"/>
      <c r="E42" s="71"/>
      <c r="F42" s="32" t="s">
        <v>171</v>
      </c>
      <c r="G42" s="71"/>
      <c r="H42" s="71"/>
      <c r="I42" s="83"/>
      <c r="J42" s="83"/>
    </row>
    <row r="43" spans="1:11" s="22" customFormat="1" ht="42.75" customHeight="1" x14ac:dyDescent="0.2">
      <c r="A43" s="91" t="s">
        <v>26</v>
      </c>
      <c r="B43" s="84" t="s">
        <v>249</v>
      </c>
      <c r="C43" s="70" t="s">
        <v>27</v>
      </c>
      <c r="D43" s="70" t="s">
        <v>273</v>
      </c>
      <c r="E43" s="70" t="s">
        <v>136</v>
      </c>
      <c r="F43" s="31" t="s">
        <v>306</v>
      </c>
      <c r="G43" s="72" t="s">
        <v>11</v>
      </c>
      <c r="H43" s="72" t="s">
        <v>28</v>
      </c>
      <c r="I43" s="85">
        <v>0</v>
      </c>
      <c r="J43" s="85">
        <f>+SUM('[2]x Iniciativa PAI'!$H$23:$I$23)</f>
        <v>7026950000</v>
      </c>
    </row>
    <row r="44" spans="1:11" s="22" customFormat="1" ht="150" customHeight="1" x14ac:dyDescent="0.2">
      <c r="A44" s="73"/>
      <c r="B44" s="68"/>
      <c r="C44" s="71"/>
      <c r="D44" s="71"/>
      <c r="E44" s="71"/>
      <c r="F44" s="32" t="s">
        <v>148</v>
      </c>
      <c r="G44" s="78"/>
      <c r="H44" s="78"/>
      <c r="I44" s="64"/>
      <c r="J44" s="64"/>
    </row>
    <row r="45" spans="1:11" s="22" customFormat="1" ht="39" customHeight="1" x14ac:dyDescent="0.2">
      <c r="A45" s="73"/>
      <c r="B45" s="68"/>
      <c r="C45" s="58" t="s">
        <v>150</v>
      </c>
      <c r="D45" s="58" t="s">
        <v>274</v>
      </c>
      <c r="E45" s="58" t="s">
        <v>136</v>
      </c>
      <c r="F45" s="32" t="s">
        <v>172</v>
      </c>
      <c r="G45" s="59" t="s">
        <v>11</v>
      </c>
      <c r="H45" s="59" t="s">
        <v>28</v>
      </c>
      <c r="I45" s="83">
        <v>0</v>
      </c>
      <c r="J45" s="83">
        <f>+SUM('[1]x Iniciativa PAI'!$H$24)+'[1]x Iniciativa PAI'!$K$24</f>
        <v>1588000000</v>
      </c>
    </row>
    <row r="46" spans="1:11" s="22" customFormat="1" ht="39" customHeight="1" x14ac:dyDescent="0.2">
      <c r="A46" s="73"/>
      <c r="B46" s="68"/>
      <c r="C46" s="71"/>
      <c r="D46" s="71"/>
      <c r="E46" s="71"/>
      <c r="F46" s="32" t="s">
        <v>173</v>
      </c>
      <c r="G46" s="73"/>
      <c r="H46" s="73"/>
      <c r="I46" s="83"/>
      <c r="J46" s="83"/>
    </row>
    <row r="47" spans="1:11" s="22" customFormat="1" ht="41.1" customHeight="1" x14ac:dyDescent="0.2">
      <c r="A47" s="73"/>
      <c r="B47" s="68"/>
      <c r="C47" s="71"/>
      <c r="D47" s="71"/>
      <c r="E47" s="71"/>
      <c r="F47" s="32" t="s">
        <v>174</v>
      </c>
      <c r="G47" s="73"/>
      <c r="H47" s="73"/>
      <c r="I47" s="83"/>
      <c r="J47" s="83"/>
      <c r="K47" s="24" t="s">
        <v>149</v>
      </c>
    </row>
    <row r="48" spans="1:11" s="22" customFormat="1" ht="46.5" customHeight="1" x14ac:dyDescent="0.2">
      <c r="A48" s="73"/>
      <c r="B48" s="68"/>
      <c r="C48" s="71"/>
      <c r="D48" s="71"/>
      <c r="E48" s="71"/>
      <c r="F48" s="32" t="s">
        <v>303</v>
      </c>
      <c r="G48" s="78"/>
      <c r="H48" s="78"/>
      <c r="I48" s="83"/>
      <c r="J48" s="83"/>
    </row>
    <row r="49" spans="1:11" s="22" customFormat="1" ht="24" customHeight="1" x14ac:dyDescent="0.2">
      <c r="A49" s="73"/>
      <c r="B49" s="68"/>
      <c r="C49" s="61" t="s">
        <v>176</v>
      </c>
      <c r="D49" s="61" t="s">
        <v>275</v>
      </c>
      <c r="E49" s="61" t="s">
        <v>136</v>
      </c>
      <c r="F49" s="32" t="s">
        <v>175</v>
      </c>
      <c r="G49" s="59" t="s">
        <v>11</v>
      </c>
      <c r="H49" s="59" t="s">
        <v>28</v>
      </c>
      <c r="I49" s="83">
        <v>0</v>
      </c>
      <c r="J49" s="83">
        <f>+SUM('[1]x Iniciativa PAI'!$H$25:$H$26)</f>
        <v>3100000000</v>
      </c>
    </row>
    <row r="50" spans="1:11" s="22" customFormat="1" ht="42.6" customHeight="1" x14ac:dyDescent="0.2">
      <c r="A50" s="73"/>
      <c r="B50" s="68"/>
      <c r="C50" s="61"/>
      <c r="D50" s="61"/>
      <c r="E50" s="61"/>
      <c r="F50" s="38" t="s">
        <v>218</v>
      </c>
      <c r="G50" s="91"/>
      <c r="H50" s="91"/>
      <c r="I50" s="83"/>
      <c r="J50" s="83"/>
    </row>
    <row r="51" spans="1:11" s="22" customFormat="1" ht="45.95" customHeight="1" x14ac:dyDescent="0.2">
      <c r="A51" s="73"/>
      <c r="B51" s="68"/>
      <c r="C51" s="68"/>
      <c r="D51" s="68"/>
      <c r="E51" s="68"/>
      <c r="F51" s="36" t="s">
        <v>265</v>
      </c>
      <c r="G51" s="73"/>
      <c r="H51" s="73"/>
      <c r="I51" s="83"/>
      <c r="J51" s="83"/>
    </row>
    <row r="52" spans="1:11" s="22" customFormat="1" ht="31.5" customHeight="1" x14ac:dyDescent="0.2">
      <c r="A52" s="73"/>
      <c r="B52" s="68"/>
      <c r="C52" s="58" t="s">
        <v>29</v>
      </c>
      <c r="D52" s="58" t="s">
        <v>276</v>
      </c>
      <c r="E52" s="58" t="s">
        <v>136</v>
      </c>
      <c r="F52" s="32" t="s">
        <v>216</v>
      </c>
      <c r="G52" s="59" t="s">
        <v>11</v>
      </c>
      <c r="H52" s="59" t="s">
        <v>28</v>
      </c>
      <c r="I52" s="64">
        <v>0</v>
      </c>
      <c r="J52" s="64">
        <v>11675511762</v>
      </c>
    </row>
    <row r="53" spans="1:11" s="22" customFormat="1" ht="66.75" customHeight="1" x14ac:dyDescent="0.2">
      <c r="A53" s="73"/>
      <c r="B53" s="68"/>
      <c r="C53" s="71"/>
      <c r="D53" s="71"/>
      <c r="E53" s="71"/>
      <c r="F53" s="46" t="s">
        <v>310</v>
      </c>
      <c r="G53" s="73"/>
      <c r="H53" s="73"/>
      <c r="I53" s="64"/>
      <c r="J53" s="64"/>
    </row>
    <row r="54" spans="1:11" s="22" customFormat="1" ht="81" customHeight="1" x14ac:dyDescent="0.2">
      <c r="A54" s="73"/>
      <c r="B54" s="68"/>
      <c r="C54" s="71"/>
      <c r="D54" s="71"/>
      <c r="E54" s="71"/>
      <c r="F54" s="32" t="s">
        <v>302</v>
      </c>
      <c r="G54" s="73"/>
      <c r="H54" s="73"/>
      <c r="I54" s="64"/>
      <c r="J54" s="64"/>
    </row>
    <row r="55" spans="1:11" s="22" customFormat="1" ht="72.75" customHeight="1" x14ac:dyDescent="0.2">
      <c r="A55" s="73"/>
      <c r="B55" s="68"/>
      <c r="C55" s="71"/>
      <c r="D55" s="71"/>
      <c r="E55" s="71"/>
      <c r="F55" s="32" t="s">
        <v>246</v>
      </c>
      <c r="G55" s="73"/>
      <c r="H55" s="73"/>
      <c r="I55" s="64"/>
      <c r="J55" s="64"/>
    </row>
    <row r="56" spans="1:11" s="22" customFormat="1" ht="31.5" customHeight="1" x14ac:dyDescent="0.2">
      <c r="A56" s="73"/>
      <c r="B56" s="68"/>
      <c r="C56" s="71"/>
      <c r="D56" s="71"/>
      <c r="E56" s="71"/>
      <c r="F56" s="32" t="s">
        <v>217</v>
      </c>
      <c r="G56" s="73"/>
      <c r="H56" s="73"/>
      <c r="I56" s="64"/>
      <c r="J56" s="64"/>
    </row>
    <row r="57" spans="1:11" s="22" customFormat="1" ht="31.5" customHeight="1" x14ac:dyDescent="0.2">
      <c r="A57" s="73"/>
      <c r="B57" s="68"/>
      <c r="C57" s="71"/>
      <c r="D57" s="71"/>
      <c r="E57" s="71"/>
      <c r="F57" s="32" t="s">
        <v>243</v>
      </c>
      <c r="G57" s="73"/>
      <c r="H57" s="73"/>
      <c r="I57" s="64"/>
      <c r="J57" s="64"/>
    </row>
    <row r="58" spans="1:11" s="22" customFormat="1" ht="31.5" customHeight="1" x14ac:dyDescent="0.2">
      <c r="A58" s="73"/>
      <c r="B58" s="68"/>
      <c r="C58" s="71"/>
      <c r="D58" s="71"/>
      <c r="E58" s="71"/>
      <c r="F58" s="32" t="s">
        <v>244</v>
      </c>
      <c r="G58" s="73"/>
      <c r="H58" s="73"/>
      <c r="I58" s="64"/>
      <c r="J58" s="64"/>
    </row>
    <row r="59" spans="1:11" s="22" customFormat="1" ht="31.5" customHeight="1" x14ac:dyDescent="0.2">
      <c r="A59" s="73"/>
      <c r="B59" s="68"/>
      <c r="C59" s="71"/>
      <c r="D59" s="71"/>
      <c r="E59" s="71"/>
      <c r="F59" s="32" t="s">
        <v>245</v>
      </c>
      <c r="G59" s="73"/>
      <c r="H59" s="73"/>
      <c r="I59" s="64"/>
      <c r="J59" s="64"/>
    </row>
    <row r="60" spans="1:11" s="22" customFormat="1" ht="33.75" customHeight="1" x14ac:dyDescent="0.2">
      <c r="A60" s="73"/>
      <c r="B60" s="58" t="s">
        <v>284</v>
      </c>
      <c r="C60" s="58" t="s">
        <v>30</v>
      </c>
      <c r="D60" s="58" t="s">
        <v>31</v>
      </c>
      <c r="E60" s="58" t="s">
        <v>136</v>
      </c>
      <c r="F60" s="32" t="s">
        <v>137</v>
      </c>
      <c r="G60" s="59" t="s">
        <v>11</v>
      </c>
      <c r="H60" s="59" t="s">
        <v>28</v>
      </c>
      <c r="I60" s="64">
        <v>0</v>
      </c>
      <c r="J60" s="64">
        <f>+SUM('[1]x Iniciativa PAI'!$H$32)</f>
        <v>900000000</v>
      </c>
    </row>
    <row r="61" spans="1:11" s="22" customFormat="1" ht="33.75" customHeight="1" x14ac:dyDescent="0.2">
      <c r="A61" s="73"/>
      <c r="B61" s="71"/>
      <c r="C61" s="71"/>
      <c r="D61" s="71"/>
      <c r="E61" s="71"/>
      <c r="F61" s="32" t="s">
        <v>138</v>
      </c>
      <c r="G61" s="78"/>
      <c r="H61" s="78"/>
      <c r="I61" s="64"/>
      <c r="J61" s="64"/>
    </row>
    <row r="62" spans="1:11" s="22" customFormat="1" ht="42.75" customHeight="1" x14ac:dyDescent="0.2">
      <c r="A62" s="73"/>
      <c r="B62" s="58" t="s">
        <v>248</v>
      </c>
      <c r="C62" s="58" t="s">
        <v>32</v>
      </c>
      <c r="D62" s="58" t="s">
        <v>277</v>
      </c>
      <c r="E62" s="58" t="s">
        <v>136</v>
      </c>
      <c r="F62" s="32" t="s">
        <v>219</v>
      </c>
      <c r="G62" s="59" t="s">
        <v>11</v>
      </c>
      <c r="H62" s="59" t="s">
        <v>28</v>
      </c>
      <c r="I62" s="64">
        <v>0</v>
      </c>
      <c r="J62" s="64">
        <f>+SUM('[1]x Iniciativa PAI'!$H$33:$I$33)+'[1]x Iniciativa PAI'!$K$33</f>
        <v>1150000000</v>
      </c>
      <c r="K62" s="22" t="s">
        <v>151</v>
      </c>
    </row>
    <row r="63" spans="1:11" s="22" customFormat="1" ht="42.75" customHeight="1" x14ac:dyDescent="0.2">
      <c r="A63" s="73"/>
      <c r="B63" s="59"/>
      <c r="C63" s="59"/>
      <c r="D63" s="59"/>
      <c r="E63" s="59"/>
      <c r="F63" s="33" t="s">
        <v>220</v>
      </c>
      <c r="G63" s="91"/>
      <c r="H63" s="91"/>
      <c r="I63" s="65"/>
      <c r="J63" s="65"/>
    </row>
    <row r="64" spans="1:11" s="22" customFormat="1" ht="46.5" customHeight="1" x14ac:dyDescent="0.2">
      <c r="A64" s="78"/>
      <c r="B64" s="60"/>
      <c r="C64" s="60"/>
      <c r="D64" s="60"/>
      <c r="E64" s="60"/>
      <c r="F64" s="34" t="s">
        <v>221</v>
      </c>
      <c r="G64" s="74"/>
      <c r="H64" s="74"/>
      <c r="I64" s="66"/>
      <c r="J64" s="66"/>
    </row>
    <row r="65" spans="1:11" s="22" customFormat="1" ht="28.5" customHeight="1" x14ac:dyDescent="0.2">
      <c r="A65" s="59" t="s">
        <v>33</v>
      </c>
      <c r="B65" s="61" t="s">
        <v>289</v>
      </c>
      <c r="C65" s="81" t="s">
        <v>34</v>
      </c>
      <c r="D65" s="86"/>
      <c r="E65" s="91" t="s">
        <v>136</v>
      </c>
      <c r="F65" s="35" t="s">
        <v>179</v>
      </c>
      <c r="G65" s="91" t="s">
        <v>11</v>
      </c>
      <c r="H65" s="91" t="s">
        <v>35</v>
      </c>
      <c r="I65" s="79">
        <v>0</v>
      </c>
      <c r="J65" s="79">
        <v>0</v>
      </c>
    </row>
    <row r="66" spans="1:11" s="22" customFormat="1" ht="28.5" x14ac:dyDescent="0.2">
      <c r="A66" s="73"/>
      <c r="B66" s="61"/>
      <c r="C66" s="58"/>
      <c r="D66" s="58"/>
      <c r="E66" s="73"/>
      <c r="F66" s="39" t="s">
        <v>264</v>
      </c>
      <c r="G66" s="73"/>
      <c r="H66" s="73"/>
      <c r="I66" s="64"/>
      <c r="J66" s="64"/>
    </row>
    <row r="67" spans="1:11" s="22" customFormat="1" ht="27" customHeight="1" x14ac:dyDescent="0.2">
      <c r="A67" s="73"/>
      <c r="B67" s="68"/>
      <c r="C67" s="71"/>
      <c r="D67" s="71"/>
      <c r="E67" s="78"/>
      <c r="F67" s="32" t="s">
        <v>180</v>
      </c>
      <c r="G67" s="78"/>
      <c r="H67" s="78"/>
      <c r="I67" s="64"/>
      <c r="J67" s="64"/>
    </row>
    <row r="68" spans="1:11" s="22" customFormat="1" ht="33.950000000000003" customHeight="1" x14ac:dyDescent="0.2">
      <c r="A68" s="73"/>
      <c r="B68" s="68"/>
      <c r="C68" s="61" t="s">
        <v>177</v>
      </c>
      <c r="D68" s="58" t="s">
        <v>278</v>
      </c>
      <c r="E68" s="59" t="s">
        <v>136</v>
      </c>
      <c r="F68" s="32" t="s">
        <v>225</v>
      </c>
      <c r="G68" s="59" t="s">
        <v>56</v>
      </c>
      <c r="H68" s="59" t="s">
        <v>35</v>
      </c>
      <c r="I68" s="83">
        <v>0</v>
      </c>
      <c r="J68" s="83">
        <f>+'[1]x Iniciativa PAI'!$H$40+'[1]x Iniciativa PAI'!$H$52</f>
        <v>3500000000</v>
      </c>
    </row>
    <row r="69" spans="1:11" s="22" customFormat="1" ht="33.950000000000003" customHeight="1" x14ac:dyDescent="0.2">
      <c r="A69" s="73"/>
      <c r="B69" s="68"/>
      <c r="C69" s="68"/>
      <c r="D69" s="71"/>
      <c r="E69" s="73"/>
      <c r="F69" s="32" t="s">
        <v>36</v>
      </c>
      <c r="G69" s="73"/>
      <c r="H69" s="73"/>
      <c r="I69" s="71"/>
      <c r="J69" s="71"/>
    </row>
    <row r="70" spans="1:11" s="22" customFormat="1" ht="33.950000000000003" customHeight="1" x14ac:dyDescent="0.2">
      <c r="A70" s="73"/>
      <c r="B70" s="68"/>
      <c r="C70" s="68"/>
      <c r="D70" s="71"/>
      <c r="E70" s="73"/>
      <c r="F70" s="32" t="s">
        <v>181</v>
      </c>
      <c r="G70" s="73"/>
      <c r="H70" s="73"/>
      <c r="I70" s="71"/>
      <c r="J70" s="71"/>
    </row>
    <row r="71" spans="1:11" s="22" customFormat="1" ht="33.950000000000003" customHeight="1" x14ac:dyDescent="0.2">
      <c r="A71" s="73"/>
      <c r="B71" s="68"/>
      <c r="C71" s="68"/>
      <c r="D71" s="71"/>
      <c r="E71" s="73"/>
      <c r="F71" s="32" t="s">
        <v>152</v>
      </c>
      <c r="G71" s="73"/>
      <c r="H71" s="73"/>
      <c r="I71" s="71"/>
      <c r="J71" s="71"/>
    </row>
    <row r="72" spans="1:11" s="22" customFormat="1" ht="33.950000000000003" customHeight="1" x14ac:dyDescent="0.2">
      <c r="A72" s="73"/>
      <c r="B72" s="68"/>
      <c r="C72" s="68"/>
      <c r="D72" s="71"/>
      <c r="E72" s="73"/>
      <c r="F72" s="32" t="s">
        <v>304</v>
      </c>
      <c r="G72" s="73"/>
      <c r="H72" s="73"/>
      <c r="I72" s="71"/>
      <c r="J72" s="71"/>
    </row>
    <row r="73" spans="1:11" s="22" customFormat="1" ht="33.950000000000003" customHeight="1" x14ac:dyDescent="0.2">
      <c r="A73" s="73"/>
      <c r="B73" s="68"/>
      <c r="C73" s="68"/>
      <c r="D73" s="71"/>
      <c r="E73" s="73"/>
      <c r="F73" s="32" t="s">
        <v>37</v>
      </c>
      <c r="G73" s="73"/>
      <c r="H73" s="73"/>
      <c r="I73" s="71"/>
      <c r="J73" s="71"/>
    </row>
    <row r="74" spans="1:11" s="22" customFormat="1" ht="33.950000000000003" customHeight="1" x14ac:dyDescent="0.2">
      <c r="A74" s="73"/>
      <c r="B74" s="68"/>
      <c r="C74" s="68"/>
      <c r="D74" s="71"/>
      <c r="E74" s="73"/>
      <c r="F74" s="32" t="s">
        <v>260</v>
      </c>
      <c r="G74" s="73"/>
      <c r="H74" s="73"/>
      <c r="I74" s="71"/>
      <c r="J74" s="71"/>
    </row>
    <row r="75" spans="1:11" s="22" customFormat="1" ht="36.950000000000003" customHeight="1" x14ac:dyDescent="0.2">
      <c r="A75" s="73"/>
      <c r="B75" s="68"/>
      <c r="C75" s="61" t="s">
        <v>178</v>
      </c>
      <c r="D75" s="58" t="s">
        <v>286</v>
      </c>
      <c r="E75" s="59" t="s">
        <v>136</v>
      </c>
      <c r="F75" s="32" t="s">
        <v>270</v>
      </c>
      <c r="G75" s="59" t="s">
        <v>11</v>
      </c>
      <c r="H75" s="59" t="s">
        <v>35</v>
      </c>
      <c r="I75" s="83">
        <v>0</v>
      </c>
      <c r="J75" s="83">
        <f>+SUM('[1]x Iniciativa PAI'!$H$44:$H$45)</f>
        <v>580000000</v>
      </c>
    </row>
    <row r="76" spans="1:11" s="22" customFormat="1" ht="29.45" customHeight="1" x14ac:dyDescent="0.2">
      <c r="A76" s="73"/>
      <c r="B76" s="68"/>
      <c r="C76" s="61"/>
      <c r="D76" s="58"/>
      <c r="E76" s="73"/>
      <c r="F76" s="32" t="s">
        <v>271</v>
      </c>
      <c r="G76" s="73"/>
      <c r="H76" s="73"/>
      <c r="I76" s="83"/>
      <c r="J76" s="83"/>
    </row>
    <row r="77" spans="1:11" s="22" customFormat="1" ht="29.1" customHeight="1" x14ac:dyDescent="0.2">
      <c r="A77" s="73"/>
      <c r="B77" s="68"/>
      <c r="C77" s="68"/>
      <c r="D77" s="71"/>
      <c r="E77" s="78"/>
      <c r="F77" s="32" t="s">
        <v>182</v>
      </c>
      <c r="G77" s="78"/>
      <c r="H77" s="78"/>
      <c r="I77" s="83"/>
      <c r="J77" s="83"/>
    </row>
    <row r="78" spans="1:11" s="22" customFormat="1" ht="29.45" customHeight="1" x14ac:dyDescent="0.2">
      <c r="A78" s="73"/>
      <c r="B78" s="61" t="s">
        <v>267</v>
      </c>
      <c r="C78" s="58" t="s">
        <v>39</v>
      </c>
      <c r="D78" s="58" t="s">
        <v>279</v>
      </c>
      <c r="E78" s="59" t="s">
        <v>136</v>
      </c>
      <c r="F78" s="32" t="s">
        <v>40</v>
      </c>
      <c r="G78" s="59" t="s">
        <v>11</v>
      </c>
      <c r="H78" s="59" t="s">
        <v>35</v>
      </c>
      <c r="I78" s="83">
        <v>0</v>
      </c>
      <c r="J78" s="83">
        <f>+SUM('[1]x Iniciativa PAI'!$H$46:$H$51)+ SUM('[1]x Iniciativa PAI'!$K$46:$K$47)</f>
        <v>1695000000</v>
      </c>
      <c r="K78" s="22" t="s">
        <v>153</v>
      </c>
    </row>
    <row r="79" spans="1:11" s="22" customFormat="1" ht="29.45" customHeight="1" x14ac:dyDescent="0.2">
      <c r="A79" s="73"/>
      <c r="B79" s="68"/>
      <c r="C79" s="71"/>
      <c r="D79" s="71"/>
      <c r="E79" s="73"/>
      <c r="F79" s="32" t="s">
        <v>305</v>
      </c>
      <c r="G79" s="73"/>
      <c r="H79" s="73"/>
      <c r="I79" s="83"/>
      <c r="J79" s="83"/>
      <c r="K79" s="22" t="s">
        <v>154</v>
      </c>
    </row>
    <row r="80" spans="1:11" s="22" customFormat="1" ht="29.45" customHeight="1" x14ac:dyDescent="0.2">
      <c r="A80" s="73"/>
      <c r="B80" s="68"/>
      <c r="C80" s="71"/>
      <c r="D80" s="71"/>
      <c r="E80" s="73"/>
      <c r="F80" s="32" t="s">
        <v>41</v>
      </c>
      <c r="G80" s="73"/>
      <c r="H80" s="73"/>
      <c r="I80" s="83"/>
      <c r="J80" s="83"/>
    </row>
    <row r="81" spans="1:11" s="22" customFormat="1" ht="29.45" customHeight="1" x14ac:dyDescent="0.2">
      <c r="A81" s="73"/>
      <c r="B81" s="68"/>
      <c r="C81" s="71"/>
      <c r="D81" s="71"/>
      <c r="E81" s="73"/>
      <c r="F81" s="32" t="s">
        <v>42</v>
      </c>
      <c r="G81" s="73"/>
      <c r="H81" s="73"/>
      <c r="I81" s="83"/>
      <c r="J81" s="83"/>
      <c r="K81" s="22" t="s">
        <v>155</v>
      </c>
    </row>
    <row r="82" spans="1:11" s="22" customFormat="1" ht="29.45" customHeight="1" x14ac:dyDescent="0.2">
      <c r="A82" s="73"/>
      <c r="B82" s="68"/>
      <c r="C82" s="71"/>
      <c r="D82" s="71"/>
      <c r="E82" s="78"/>
      <c r="F82" s="32" t="s">
        <v>43</v>
      </c>
      <c r="G82" s="78"/>
      <c r="H82" s="78"/>
      <c r="I82" s="83"/>
      <c r="J82" s="83"/>
    </row>
    <row r="83" spans="1:11" s="22" customFormat="1" ht="46.5" customHeight="1" x14ac:dyDescent="0.2">
      <c r="A83" s="73"/>
      <c r="B83" s="68"/>
      <c r="C83" s="58" t="s">
        <v>183</v>
      </c>
      <c r="D83" s="58" t="s">
        <v>280</v>
      </c>
      <c r="E83" s="58" t="s">
        <v>136</v>
      </c>
      <c r="F83" s="30" t="s">
        <v>226</v>
      </c>
      <c r="G83" s="59" t="s">
        <v>11</v>
      </c>
      <c r="H83" s="59" t="s">
        <v>35</v>
      </c>
      <c r="I83" s="83">
        <v>0</v>
      </c>
      <c r="J83" s="83">
        <v>6990312725</v>
      </c>
      <c r="K83" s="22" t="s">
        <v>156</v>
      </c>
    </row>
    <row r="84" spans="1:11" s="22" customFormat="1" ht="29.45" customHeight="1" x14ac:dyDescent="0.2">
      <c r="A84" s="73"/>
      <c r="B84" s="68"/>
      <c r="C84" s="71"/>
      <c r="D84" s="71"/>
      <c r="E84" s="71"/>
      <c r="F84" s="32" t="s">
        <v>227</v>
      </c>
      <c r="G84" s="73"/>
      <c r="H84" s="73"/>
      <c r="I84" s="83"/>
      <c r="J84" s="83"/>
    </row>
    <row r="85" spans="1:11" s="22" customFormat="1" ht="29.45" customHeight="1" x14ac:dyDescent="0.2">
      <c r="A85" s="73"/>
      <c r="B85" s="68"/>
      <c r="C85" s="71"/>
      <c r="D85" s="71"/>
      <c r="E85" s="71"/>
      <c r="F85" s="32" t="s">
        <v>139</v>
      </c>
      <c r="G85" s="73"/>
      <c r="H85" s="73"/>
      <c r="I85" s="83"/>
      <c r="J85" s="83"/>
    </row>
    <row r="86" spans="1:11" s="22" customFormat="1" ht="29.45" customHeight="1" x14ac:dyDescent="0.2">
      <c r="A86" s="73"/>
      <c r="B86" s="68"/>
      <c r="C86" s="71"/>
      <c r="D86" s="71"/>
      <c r="E86" s="71"/>
      <c r="F86" s="32" t="s">
        <v>43</v>
      </c>
      <c r="G86" s="73"/>
      <c r="H86" s="73"/>
      <c r="I86" s="83"/>
      <c r="J86" s="83"/>
    </row>
    <row r="87" spans="1:11" s="22" customFormat="1" ht="29.45" customHeight="1" x14ac:dyDescent="0.2">
      <c r="A87" s="73"/>
      <c r="B87" s="68"/>
      <c r="C87" s="71"/>
      <c r="D87" s="71"/>
      <c r="E87" s="71"/>
      <c r="F87" s="32" t="s">
        <v>140</v>
      </c>
      <c r="G87" s="73"/>
      <c r="H87" s="73"/>
      <c r="I87" s="83"/>
      <c r="J87" s="83"/>
    </row>
    <row r="88" spans="1:11" s="22" customFormat="1" ht="29.45" customHeight="1" x14ac:dyDescent="0.2">
      <c r="A88" s="73"/>
      <c r="B88" s="68"/>
      <c r="C88" s="71"/>
      <c r="D88" s="71"/>
      <c r="E88" s="71"/>
      <c r="F88" s="32" t="s">
        <v>141</v>
      </c>
      <c r="G88" s="73"/>
      <c r="H88" s="73"/>
      <c r="I88" s="83"/>
      <c r="J88" s="83"/>
    </row>
    <row r="89" spans="1:11" s="22" customFormat="1" ht="29.45" customHeight="1" x14ac:dyDescent="0.2">
      <c r="A89" s="74"/>
      <c r="B89" s="63"/>
      <c r="C89" s="60"/>
      <c r="D89" s="60"/>
      <c r="E89" s="60"/>
      <c r="F89" s="34" t="s">
        <v>142</v>
      </c>
      <c r="G89" s="74"/>
      <c r="H89" s="74"/>
      <c r="I89" s="87"/>
      <c r="J89" s="87"/>
    </row>
    <row r="90" spans="1:11" s="22" customFormat="1" ht="47.1" customHeight="1" x14ac:dyDescent="0.2">
      <c r="A90" s="91" t="s">
        <v>44</v>
      </c>
      <c r="B90" s="81" t="s">
        <v>224</v>
      </c>
      <c r="C90" s="81" t="s">
        <v>45</v>
      </c>
      <c r="D90" s="81" t="s">
        <v>247</v>
      </c>
      <c r="E90" s="81" t="s">
        <v>136</v>
      </c>
      <c r="F90" s="35" t="s">
        <v>222</v>
      </c>
      <c r="G90" s="81" t="s">
        <v>11</v>
      </c>
      <c r="H90" s="81" t="s">
        <v>28</v>
      </c>
      <c r="I90" s="82">
        <v>0</v>
      </c>
      <c r="J90" s="82">
        <f>+SUM('[1]x Iniciativa PAI'!$H$34)</f>
        <v>428000000</v>
      </c>
      <c r="K90" s="22" t="s">
        <v>157</v>
      </c>
    </row>
    <row r="91" spans="1:11" s="22" customFormat="1" ht="47.1" customHeight="1" x14ac:dyDescent="0.2">
      <c r="A91" s="91"/>
      <c r="B91" s="81"/>
      <c r="C91" s="81"/>
      <c r="D91" s="81"/>
      <c r="E91" s="81"/>
      <c r="F91" s="35" t="s">
        <v>263</v>
      </c>
      <c r="G91" s="81"/>
      <c r="H91" s="81"/>
      <c r="I91" s="82"/>
      <c r="J91" s="82"/>
    </row>
    <row r="92" spans="1:11" s="22" customFormat="1" ht="69" customHeight="1" x14ac:dyDescent="0.2">
      <c r="A92" s="73"/>
      <c r="B92" s="71"/>
      <c r="C92" s="71"/>
      <c r="D92" s="71"/>
      <c r="E92" s="71"/>
      <c r="F92" s="32" t="s">
        <v>223</v>
      </c>
      <c r="G92" s="71"/>
      <c r="H92" s="71"/>
      <c r="I92" s="83"/>
      <c r="J92" s="83"/>
    </row>
    <row r="93" spans="1:11" s="22" customFormat="1" ht="63.95" customHeight="1" x14ac:dyDescent="0.2">
      <c r="A93" s="73"/>
      <c r="B93" s="61" t="s">
        <v>184</v>
      </c>
      <c r="C93" s="61" t="s">
        <v>46</v>
      </c>
      <c r="D93" s="61" t="s">
        <v>281</v>
      </c>
      <c r="E93" s="58" t="s">
        <v>136</v>
      </c>
      <c r="F93" s="25" t="s">
        <v>143</v>
      </c>
      <c r="G93" s="81" t="s">
        <v>11</v>
      </c>
      <c r="H93" s="81" t="s">
        <v>28</v>
      </c>
      <c r="I93" s="83">
        <v>0</v>
      </c>
      <c r="J93" s="83">
        <f>+SUM('[1]x Iniciativa PAI'!$H$35:$H$36)+'[1]x Iniciativa PAI'!$K$36</f>
        <v>678000000</v>
      </c>
      <c r="K93" s="22" t="s">
        <v>158</v>
      </c>
    </row>
    <row r="94" spans="1:11" s="22" customFormat="1" ht="130.5" customHeight="1" x14ac:dyDescent="0.2">
      <c r="A94" s="73"/>
      <c r="B94" s="68"/>
      <c r="C94" s="68"/>
      <c r="D94" s="68"/>
      <c r="E94" s="71"/>
      <c r="F94" s="25" t="s">
        <v>144</v>
      </c>
      <c r="G94" s="71"/>
      <c r="H94" s="71"/>
      <c r="I94" s="83"/>
      <c r="J94" s="83"/>
    </row>
    <row r="95" spans="1:11" s="22" customFormat="1" ht="30" customHeight="1" x14ac:dyDescent="0.2">
      <c r="A95" s="73"/>
      <c r="B95" s="58" t="s">
        <v>54</v>
      </c>
      <c r="C95" s="58" t="s">
        <v>49</v>
      </c>
      <c r="D95" s="58" t="s">
        <v>159</v>
      </c>
      <c r="E95" s="58" t="s">
        <v>136</v>
      </c>
      <c r="F95" s="32" t="s">
        <v>50</v>
      </c>
      <c r="G95" s="58" t="s">
        <v>56</v>
      </c>
      <c r="H95" s="58" t="s">
        <v>53</v>
      </c>
      <c r="I95" s="83">
        <v>0</v>
      </c>
      <c r="J95" s="83">
        <v>719848000</v>
      </c>
    </row>
    <row r="96" spans="1:11" s="22" customFormat="1" ht="34.5" customHeight="1" x14ac:dyDescent="0.2">
      <c r="A96" s="73"/>
      <c r="B96" s="71"/>
      <c r="C96" s="58"/>
      <c r="D96" s="71"/>
      <c r="E96" s="71"/>
      <c r="F96" s="32" t="s">
        <v>51</v>
      </c>
      <c r="G96" s="71"/>
      <c r="H96" s="71"/>
      <c r="I96" s="83"/>
      <c r="J96" s="83"/>
      <c r="K96" s="22" t="s">
        <v>160</v>
      </c>
    </row>
    <row r="97" spans="1:11" s="22" customFormat="1" ht="36.950000000000003" customHeight="1" x14ac:dyDescent="0.2">
      <c r="A97" s="73"/>
      <c r="B97" s="71"/>
      <c r="C97" s="58"/>
      <c r="D97" s="71"/>
      <c r="E97" s="71"/>
      <c r="F97" s="32" t="s">
        <v>52</v>
      </c>
      <c r="G97" s="71"/>
      <c r="H97" s="71"/>
      <c r="I97" s="83"/>
      <c r="J97" s="83"/>
    </row>
    <row r="98" spans="1:11" s="22" customFormat="1" ht="43.5" customHeight="1" x14ac:dyDescent="0.2">
      <c r="A98" s="73"/>
      <c r="B98" s="71"/>
      <c r="C98" s="71" t="s">
        <v>47</v>
      </c>
      <c r="D98" s="58" t="s">
        <v>161</v>
      </c>
      <c r="E98" s="58" t="s">
        <v>136</v>
      </c>
      <c r="F98" s="32" t="s">
        <v>48</v>
      </c>
      <c r="G98" s="58" t="s">
        <v>56</v>
      </c>
      <c r="H98" s="58" t="s">
        <v>53</v>
      </c>
      <c r="I98" s="83">
        <v>0</v>
      </c>
      <c r="J98" s="83">
        <v>0</v>
      </c>
      <c r="K98" s="22" t="s">
        <v>162</v>
      </c>
    </row>
    <row r="99" spans="1:11" s="22" customFormat="1" ht="43.5" customHeight="1" x14ac:dyDescent="0.2">
      <c r="A99" s="73"/>
      <c r="B99" s="71"/>
      <c r="C99" s="71"/>
      <c r="D99" s="71"/>
      <c r="E99" s="71"/>
      <c r="F99" s="32" t="s">
        <v>308</v>
      </c>
      <c r="G99" s="71"/>
      <c r="H99" s="71"/>
      <c r="I99" s="83"/>
      <c r="J99" s="83"/>
    </row>
    <row r="100" spans="1:11" s="22" customFormat="1" ht="88.5" customHeight="1" x14ac:dyDescent="0.2">
      <c r="A100" s="59" t="s">
        <v>55</v>
      </c>
      <c r="B100" s="61" t="s">
        <v>285</v>
      </c>
      <c r="C100" s="45" t="s">
        <v>186</v>
      </c>
      <c r="D100" s="45" t="s">
        <v>268</v>
      </c>
      <c r="E100" s="45" t="s">
        <v>136</v>
      </c>
      <c r="F100" s="32" t="s">
        <v>145</v>
      </c>
      <c r="G100" s="45" t="s">
        <v>56</v>
      </c>
      <c r="H100" s="45" t="s">
        <v>57</v>
      </c>
      <c r="I100" s="88">
        <v>0</v>
      </c>
      <c r="J100" s="88">
        <f>1230000000+7232055446+1617851548</f>
        <v>10079906994</v>
      </c>
    </row>
    <row r="101" spans="1:11" s="22" customFormat="1" ht="132.75" customHeight="1" x14ac:dyDescent="0.2">
      <c r="A101" s="73"/>
      <c r="B101" s="68"/>
      <c r="C101" s="62" t="s">
        <v>185</v>
      </c>
      <c r="D101" s="61" t="s">
        <v>269</v>
      </c>
      <c r="E101" s="62" t="s">
        <v>136</v>
      </c>
      <c r="F101" s="32" t="s">
        <v>146</v>
      </c>
      <c r="G101" s="62" t="s">
        <v>56</v>
      </c>
      <c r="H101" s="62" t="s">
        <v>57</v>
      </c>
      <c r="I101" s="71"/>
      <c r="J101" s="71"/>
    </row>
    <row r="102" spans="1:11" s="22" customFormat="1" ht="156.75" customHeight="1" x14ac:dyDescent="0.2">
      <c r="A102" s="73"/>
      <c r="B102" s="68"/>
      <c r="C102" s="89"/>
      <c r="D102" s="68"/>
      <c r="E102" s="89"/>
      <c r="F102" s="32" t="s">
        <v>147</v>
      </c>
      <c r="G102" s="78"/>
      <c r="H102" s="78"/>
      <c r="I102" s="71"/>
      <c r="J102" s="71"/>
    </row>
    <row r="103" spans="1:11" s="22" customFormat="1" ht="30.6" customHeight="1" x14ac:dyDescent="0.2">
      <c r="A103" s="59" t="s">
        <v>58</v>
      </c>
      <c r="B103" s="61" t="s">
        <v>233</v>
      </c>
      <c r="C103" s="61" t="s">
        <v>60</v>
      </c>
      <c r="D103" s="61" t="s">
        <v>312</v>
      </c>
      <c r="E103" s="58" t="s">
        <v>136</v>
      </c>
      <c r="F103" s="32" t="s">
        <v>59</v>
      </c>
      <c r="G103" s="58" t="s">
        <v>11</v>
      </c>
      <c r="H103" s="58" t="s">
        <v>62</v>
      </c>
      <c r="I103" s="83">
        <v>2000000000</v>
      </c>
      <c r="J103" s="83">
        <v>600775345</v>
      </c>
    </row>
    <row r="104" spans="1:11" s="22" customFormat="1" ht="30.6" customHeight="1" x14ac:dyDescent="0.2">
      <c r="A104" s="73"/>
      <c r="B104" s="68"/>
      <c r="C104" s="68"/>
      <c r="D104" s="68"/>
      <c r="E104" s="71"/>
      <c r="F104" s="32" t="s">
        <v>229</v>
      </c>
      <c r="G104" s="71"/>
      <c r="H104" s="71"/>
      <c r="I104" s="83"/>
      <c r="J104" s="83"/>
    </row>
    <row r="105" spans="1:11" s="22" customFormat="1" ht="30.6" customHeight="1" x14ac:dyDescent="0.2">
      <c r="A105" s="73"/>
      <c r="B105" s="68"/>
      <c r="C105" s="68"/>
      <c r="D105" s="68"/>
      <c r="E105" s="71"/>
      <c r="F105" s="32" t="s">
        <v>228</v>
      </c>
      <c r="G105" s="71"/>
      <c r="H105" s="71"/>
      <c r="I105" s="83"/>
      <c r="J105" s="83"/>
    </row>
    <row r="106" spans="1:11" s="22" customFormat="1" ht="45.75" customHeight="1" x14ac:dyDescent="0.2">
      <c r="A106" s="73"/>
      <c r="B106" s="68"/>
      <c r="C106" s="68"/>
      <c r="D106" s="68"/>
      <c r="E106" s="71"/>
      <c r="F106" s="32" t="s">
        <v>61</v>
      </c>
      <c r="G106" s="71"/>
      <c r="H106" s="71"/>
      <c r="I106" s="83"/>
      <c r="J106" s="83"/>
    </row>
    <row r="107" spans="1:11" s="22" customFormat="1" ht="84.75" customHeight="1" x14ac:dyDescent="0.2">
      <c r="A107" s="73"/>
      <c r="B107" s="68"/>
      <c r="C107" s="45" t="s">
        <v>63</v>
      </c>
      <c r="D107" s="45" t="s">
        <v>231</v>
      </c>
      <c r="E107" s="45" t="s">
        <v>136</v>
      </c>
      <c r="F107" s="40" t="s">
        <v>230</v>
      </c>
      <c r="G107" s="45" t="s">
        <v>11</v>
      </c>
      <c r="H107" s="45" t="s">
        <v>62</v>
      </c>
      <c r="I107" s="71"/>
      <c r="J107" s="71"/>
    </row>
    <row r="108" spans="1:11" s="22" customFormat="1" ht="36" customHeight="1" x14ac:dyDescent="0.2">
      <c r="A108" s="73"/>
      <c r="B108" s="68"/>
      <c r="C108" s="61" t="s">
        <v>64</v>
      </c>
      <c r="D108" s="61" t="s">
        <v>313</v>
      </c>
      <c r="E108" s="58" t="s">
        <v>136</v>
      </c>
      <c r="F108" s="32" t="s">
        <v>65</v>
      </c>
      <c r="G108" s="58" t="s">
        <v>11</v>
      </c>
      <c r="H108" s="58" t="s">
        <v>62</v>
      </c>
      <c r="I108" s="71"/>
      <c r="J108" s="71">
        <v>0</v>
      </c>
    </row>
    <row r="109" spans="1:11" s="22" customFormat="1" ht="36" customHeight="1" x14ac:dyDescent="0.2">
      <c r="A109" s="73"/>
      <c r="B109" s="68"/>
      <c r="C109" s="68"/>
      <c r="D109" s="68"/>
      <c r="E109" s="71"/>
      <c r="F109" s="32" t="s">
        <v>66</v>
      </c>
      <c r="G109" s="71"/>
      <c r="H109" s="71"/>
      <c r="I109" s="71"/>
      <c r="J109" s="71"/>
      <c r="K109" s="22" t="s">
        <v>163</v>
      </c>
    </row>
    <row r="110" spans="1:11" s="22" customFormat="1" ht="63" customHeight="1" x14ac:dyDescent="0.2">
      <c r="A110" s="73"/>
      <c r="B110" s="68"/>
      <c r="C110" s="61" t="s">
        <v>67</v>
      </c>
      <c r="D110" s="61" t="s">
        <v>232</v>
      </c>
      <c r="E110" s="58" t="s">
        <v>136</v>
      </c>
      <c r="F110" s="32" t="s">
        <v>68</v>
      </c>
      <c r="G110" s="58" t="s">
        <v>11</v>
      </c>
      <c r="H110" s="58" t="s">
        <v>62</v>
      </c>
      <c r="I110" s="71"/>
      <c r="J110" s="71">
        <v>292000000</v>
      </c>
    </row>
    <row r="111" spans="1:11" s="22" customFormat="1" ht="63" customHeight="1" x14ac:dyDescent="0.2">
      <c r="A111" s="78"/>
      <c r="B111" s="68"/>
      <c r="C111" s="68"/>
      <c r="D111" s="68"/>
      <c r="E111" s="71"/>
      <c r="F111" s="39" t="s">
        <v>69</v>
      </c>
      <c r="G111" s="71"/>
      <c r="H111" s="71"/>
      <c r="I111" s="71"/>
      <c r="J111" s="71"/>
    </row>
    <row r="112" spans="1:11" s="22" customFormat="1" ht="33" customHeight="1" x14ac:dyDescent="0.2">
      <c r="A112" s="59" t="s">
        <v>78</v>
      </c>
      <c r="B112" s="58" t="s">
        <v>288</v>
      </c>
      <c r="C112" s="58" t="s">
        <v>70</v>
      </c>
      <c r="D112" s="61" t="s">
        <v>295</v>
      </c>
      <c r="E112" s="61" t="s">
        <v>136</v>
      </c>
      <c r="F112" s="32" t="s">
        <v>234</v>
      </c>
      <c r="G112" s="61" t="s">
        <v>76</v>
      </c>
      <c r="H112" s="61" t="s">
        <v>77</v>
      </c>
      <c r="I112" s="83">
        <v>0</v>
      </c>
      <c r="J112" s="83">
        <v>0</v>
      </c>
    </row>
    <row r="113" spans="1:11" s="22" customFormat="1" ht="33" customHeight="1" x14ac:dyDescent="0.2">
      <c r="A113" s="73"/>
      <c r="B113" s="71"/>
      <c r="C113" s="71"/>
      <c r="D113" s="68"/>
      <c r="E113" s="68"/>
      <c r="F113" s="32" t="s">
        <v>71</v>
      </c>
      <c r="G113" s="68"/>
      <c r="H113" s="68"/>
      <c r="I113" s="83"/>
      <c r="J113" s="83"/>
    </row>
    <row r="114" spans="1:11" s="22" customFormat="1" ht="33" customHeight="1" x14ac:dyDescent="0.2">
      <c r="A114" s="73"/>
      <c r="B114" s="71"/>
      <c r="C114" s="71"/>
      <c r="D114" s="68"/>
      <c r="E114" s="68"/>
      <c r="F114" s="32" t="s">
        <v>72</v>
      </c>
      <c r="G114" s="68"/>
      <c r="H114" s="68"/>
      <c r="I114" s="83"/>
      <c r="J114" s="83"/>
    </row>
    <row r="115" spans="1:11" s="22" customFormat="1" ht="33" customHeight="1" x14ac:dyDescent="0.2">
      <c r="A115" s="73"/>
      <c r="B115" s="71"/>
      <c r="C115" s="71"/>
      <c r="D115" s="68"/>
      <c r="E115" s="68"/>
      <c r="F115" s="32" t="s">
        <v>73</v>
      </c>
      <c r="G115" s="68"/>
      <c r="H115" s="68"/>
      <c r="I115" s="83"/>
      <c r="J115" s="83"/>
    </row>
    <row r="116" spans="1:11" s="22" customFormat="1" ht="21.75" customHeight="1" x14ac:dyDescent="0.2">
      <c r="A116" s="73"/>
      <c r="B116" s="71"/>
      <c r="C116" s="71"/>
      <c r="D116" s="68"/>
      <c r="E116" s="68"/>
      <c r="F116" s="32" t="s">
        <v>74</v>
      </c>
      <c r="G116" s="68"/>
      <c r="H116" s="68"/>
      <c r="I116" s="83"/>
      <c r="J116" s="83"/>
    </row>
    <row r="117" spans="1:11" s="22" customFormat="1" ht="107.25" customHeight="1" x14ac:dyDescent="0.2">
      <c r="A117" s="73"/>
      <c r="B117" s="71"/>
      <c r="C117" s="71"/>
      <c r="D117" s="68"/>
      <c r="E117" s="68"/>
      <c r="F117" s="32" t="s">
        <v>75</v>
      </c>
      <c r="G117" s="68"/>
      <c r="H117" s="68"/>
      <c r="I117" s="83"/>
      <c r="J117" s="83"/>
    </row>
    <row r="118" spans="1:11" s="22" customFormat="1" ht="29.1" customHeight="1" x14ac:dyDescent="0.2">
      <c r="A118" s="73"/>
      <c r="B118" s="71"/>
      <c r="C118" s="58" t="s">
        <v>88</v>
      </c>
      <c r="D118" s="58" t="s">
        <v>296</v>
      </c>
      <c r="E118" s="58" t="s">
        <v>136</v>
      </c>
      <c r="F118" s="32" t="s">
        <v>235</v>
      </c>
      <c r="G118" s="58" t="s">
        <v>76</v>
      </c>
      <c r="H118" s="58" t="s">
        <v>93</v>
      </c>
      <c r="I118" s="83">
        <v>450000000</v>
      </c>
      <c r="J118" s="83">
        <v>1117036591</v>
      </c>
    </row>
    <row r="119" spans="1:11" s="22" customFormat="1" ht="29.1" customHeight="1" x14ac:dyDescent="0.2">
      <c r="A119" s="73"/>
      <c r="B119" s="71"/>
      <c r="C119" s="71"/>
      <c r="D119" s="71"/>
      <c r="E119" s="71"/>
      <c r="F119" s="32" t="s">
        <v>89</v>
      </c>
      <c r="G119" s="71"/>
      <c r="H119" s="71"/>
      <c r="I119" s="83"/>
      <c r="J119" s="83"/>
    </row>
    <row r="120" spans="1:11" s="22" customFormat="1" ht="29.1" customHeight="1" x14ac:dyDescent="0.2">
      <c r="A120" s="73"/>
      <c r="B120" s="71"/>
      <c r="C120" s="71"/>
      <c r="D120" s="71"/>
      <c r="E120" s="71"/>
      <c r="F120" s="32" t="s">
        <v>236</v>
      </c>
      <c r="G120" s="71"/>
      <c r="H120" s="71"/>
      <c r="I120" s="83"/>
      <c r="J120" s="83"/>
    </row>
    <row r="121" spans="1:11" s="22" customFormat="1" ht="29.1" customHeight="1" x14ac:dyDescent="0.2">
      <c r="A121" s="73"/>
      <c r="B121" s="71"/>
      <c r="C121" s="71"/>
      <c r="D121" s="71"/>
      <c r="E121" s="71"/>
      <c r="F121" s="32" t="s">
        <v>90</v>
      </c>
      <c r="G121" s="71"/>
      <c r="H121" s="71"/>
      <c r="I121" s="83"/>
      <c r="J121" s="83"/>
    </row>
    <row r="122" spans="1:11" s="22" customFormat="1" ht="29.1" customHeight="1" x14ac:dyDescent="0.2">
      <c r="A122" s="73"/>
      <c r="B122" s="71"/>
      <c r="C122" s="71"/>
      <c r="D122" s="71"/>
      <c r="E122" s="71"/>
      <c r="F122" s="32" t="s">
        <v>91</v>
      </c>
      <c r="G122" s="71"/>
      <c r="H122" s="71"/>
      <c r="I122" s="83"/>
      <c r="J122" s="83"/>
    </row>
    <row r="123" spans="1:11" s="22" customFormat="1" ht="29.1" customHeight="1" x14ac:dyDescent="0.2">
      <c r="A123" s="73"/>
      <c r="B123" s="71"/>
      <c r="C123" s="71"/>
      <c r="D123" s="71"/>
      <c r="E123" s="71"/>
      <c r="F123" s="32" t="s">
        <v>92</v>
      </c>
      <c r="G123" s="71"/>
      <c r="H123" s="71"/>
      <c r="I123" s="83"/>
      <c r="J123" s="83"/>
    </row>
    <row r="124" spans="1:11" s="22" customFormat="1" ht="29.1" customHeight="1" x14ac:dyDescent="0.2">
      <c r="A124" s="73"/>
      <c r="B124" s="71"/>
      <c r="C124" s="71"/>
      <c r="D124" s="71"/>
      <c r="E124" s="71"/>
      <c r="F124" s="32" t="s">
        <v>74</v>
      </c>
      <c r="G124" s="71"/>
      <c r="H124" s="71"/>
      <c r="I124" s="83"/>
      <c r="J124" s="83"/>
    </row>
    <row r="125" spans="1:11" s="22" customFormat="1" ht="62.25" customHeight="1" x14ac:dyDescent="0.2">
      <c r="A125" s="73"/>
      <c r="B125" s="71"/>
      <c r="C125" s="71"/>
      <c r="D125" s="71"/>
      <c r="E125" s="71"/>
      <c r="F125" s="32" t="s">
        <v>237</v>
      </c>
      <c r="G125" s="71"/>
      <c r="H125" s="71"/>
      <c r="I125" s="83"/>
      <c r="J125" s="83"/>
    </row>
    <row r="126" spans="1:11" s="22" customFormat="1" ht="62.1" customHeight="1" x14ac:dyDescent="0.2">
      <c r="A126" s="73"/>
      <c r="B126" s="71"/>
      <c r="C126" s="58" t="s">
        <v>79</v>
      </c>
      <c r="D126" s="58" t="s">
        <v>309</v>
      </c>
      <c r="E126" s="58" t="s">
        <v>136</v>
      </c>
      <c r="F126" s="32" t="s">
        <v>80</v>
      </c>
      <c r="G126" s="58" t="s">
        <v>94</v>
      </c>
      <c r="H126" s="58" t="s">
        <v>77</v>
      </c>
      <c r="I126" s="83">
        <f>+SUM('[1]x Iniciativa PAI'!$G$83:$G$86)</f>
        <v>530000000</v>
      </c>
      <c r="J126" s="83">
        <v>0</v>
      </c>
    </row>
    <row r="127" spans="1:11" s="22" customFormat="1" ht="47.45" customHeight="1" x14ac:dyDescent="0.2">
      <c r="A127" s="73"/>
      <c r="B127" s="71"/>
      <c r="C127" s="71"/>
      <c r="D127" s="71"/>
      <c r="E127" s="71"/>
      <c r="F127" s="32" t="s">
        <v>81</v>
      </c>
      <c r="G127" s="71"/>
      <c r="H127" s="71"/>
      <c r="I127" s="83"/>
      <c r="J127" s="83"/>
      <c r="K127" s="22" t="s">
        <v>164</v>
      </c>
    </row>
    <row r="128" spans="1:11" s="22" customFormat="1" ht="39" customHeight="1" x14ac:dyDescent="0.2">
      <c r="A128" s="73"/>
      <c r="B128" s="71"/>
      <c r="C128" s="71"/>
      <c r="D128" s="71"/>
      <c r="E128" s="71"/>
      <c r="F128" s="32" t="s">
        <v>82</v>
      </c>
      <c r="G128" s="71"/>
      <c r="H128" s="71"/>
      <c r="I128" s="83"/>
      <c r="J128" s="83"/>
    </row>
    <row r="129" spans="1:10" s="22" customFormat="1" ht="21" customHeight="1" x14ac:dyDescent="0.2">
      <c r="A129" s="73"/>
      <c r="B129" s="71"/>
      <c r="C129" s="71"/>
      <c r="D129" s="71"/>
      <c r="E129" s="71"/>
      <c r="F129" s="32" t="s">
        <v>83</v>
      </c>
      <c r="G129" s="71"/>
      <c r="H129" s="71"/>
      <c r="I129" s="83"/>
      <c r="J129" s="83"/>
    </row>
    <row r="130" spans="1:10" s="22" customFormat="1" ht="21" customHeight="1" x14ac:dyDescent="0.2">
      <c r="A130" s="73"/>
      <c r="B130" s="71"/>
      <c r="C130" s="71"/>
      <c r="D130" s="71"/>
      <c r="E130" s="71"/>
      <c r="F130" s="32" t="s">
        <v>84</v>
      </c>
      <c r="G130" s="71"/>
      <c r="H130" s="71"/>
      <c r="I130" s="83"/>
      <c r="J130" s="83"/>
    </row>
    <row r="131" spans="1:10" s="22" customFormat="1" ht="37.5" customHeight="1" x14ac:dyDescent="0.2">
      <c r="A131" s="73"/>
      <c r="B131" s="71"/>
      <c r="C131" s="58" t="s">
        <v>85</v>
      </c>
      <c r="D131" s="58" t="s">
        <v>251</v>
      </c>
      <c r="E131" s="59" t="s">
        <v>136</v>
      </c>
      <c r="F131" s="32" t="s">
        <v>189</v>
      </c>
      <c r="G131" s="59" t="s">
        <v>195</v>
      </c>
      <c r="H131" s="59" t="s">
        <v>202</v>
      </c>
      <c r="I131" s="83">
        <f>+SUM('[1]x Iniciativa PAI'!$G$90:$G$91)</f>
        <v>60000000</v>
      </c>
      <c r="J131" s="83">
        <f>+'[1]x Iniciativa PAI'!$K$93</f>
        <v>420000000</v>
      </c>
    </row>
    <row r="132" spans="1:10" s="22" customFormat="1" ht="37.5" customHeight="1" x14ac:dyDescent="0.2">
      <c r="A132" s="73"/>
      <c r="B132" s="71"/>
      <c r="C132" s="71"/>
      <c r="D132" s="71"/>
      <c r="E132" s="73"/>
      <c r="F132" s="32" t="s">
        <v>95</v>
      </c>
      <c r="G132" s="73"/>
      <c r="H132" s="73"/>
      <c r="I132" s="83"/>
      <c r="J132" s="83"/>
    </row>
    <row r="133" spans="1:10" s="22" customFormat="1" ht="37.5" customHeight="1" x14ac:dyDescent="0.2">
      <c r="A133" s="73"/>
      <c r="B133" s="71"/>
      <c r="C133" s="71"/>
      <c r="D133" s="71"/>
      <c r="E133" s="73"/>
      <c r="F133" s="32" t="s">
        <v>96</v>
      </c>
      <c r="G133" s="73"/>
      <c r="H133" s="73"/>
      <c r="I133" s="83"/>
      <c r="J133" s="83"/>
    </row>
    <row r="134" spans="1:10" s="22" customFormat="1" ht="37.5" customHeight="1" x14ac:dyDescent="0.2">
      <c r="A134" s="73"/>
      <c r="B134" s="71"/>
      <c r="C134" s="71"/>
      <c r="D134" s="71"/>
      <c r="E134" s="73"/>
      <c r="F134" s="32" t="s">
        <v>97</v>
      </c>
      <c r="G134" s="73"/>
      <c r="H134" s="73"/>
      <c r="I134" s="83"/>
      <c r="J134" s="83"/>
    </row>
    <row r="135" spans="1:10" s="22" customFormat="1" ht="37.5" customHeight="1" x14ac:dyDescent="0.2">
      <c r="A135" s="73"/>
      <c r="B135" s="71"/>
      <c r="C135" s="71"/>
      <c r="D135" s="71"/>
      <c r="E135" s="73"/>
      <c r="F135" s="32" t="s">
        <v>98</v>
      </c>
      <c r="G135" s="73"/>
      <c r="H135" s="73"/>
      <c r="I135" s="83"/>
      <c r="J135" s="83"/>
    </row>
    <row r="136" spans="1:10" s="22" customFormat="1" ht="37.5" customHeight="1" x14ac:dyDescent="0.2">
      <c r="A136" s="73"/>
      <c r="B136" s="71"/>
      <c r="C136" s="71"/>
      <c r="D136" s="71"/>
      <c r="E136" s="73"/>
      <c r="F136" s="32" t="s">
        <v>99</v>
      </c>
      <c r="G136" s="73"/>
      <c r="H136" s="73"/>
      <c r="I136" s="83"/>
      <c r="J136" s="83"/>
    </row>
    <row r="137" spans="1:10" s="22" customFormat="1" ht="37.5" customHeight="1" x14ac:dyDescent="0.2">
      <c r="A137" s="73"/>
      <c r="B137" s="71"/>
      <c r="C137" s="71"/>
      <c r="D137" s="71"/>
      <c r="E137" s="73"/>
      <c r="F137" s="32" t="s">
        <v>100</v>
      </c>
      <c r="G137" s="73"/>
      <c r="H137" s="73"/>
      <c r="I137" s="83"/>
      <c r="J137" s="83"/>
    </row>
    <row r="138" spans="1:10" s="22" customFormat="1" ht="37.5" customHeight="1" x14ac:dyDescent="0.2">
      <c r="A138" s="73"/>
      <c r="B138" s="71"/>
      <c r="C138" s="71"/>
      <c r="D138" s="71"/>
      <c r="E138" s="73"/>
      <c r="F138" s="32" t="s">
        <v>197</v>
      </c>
      <c r="G138" s="73"/>
      <c r="H138" s="73"/>
      <c r="I138" s="83"/>
      <c r="J138" s="83"/>
    </row>
    <row r="139" spans="1:10" s="22" customFormat="1" ht="37.5" customHeight="1" x14ac:dyDescent="0.2">
      <c r="A139" s="73"/>
      <c r="B139" s="71"/>
      <c r="C139" s="71"/>
      <c r="D139" s="71"/>
      <c r="E139" s="73"/>
      <c r="F139" s="32" t="s">
        <v>86</v>
      </c>
      <c r="G139" s="73"/>
      <c r="H139" s="73"/>
      <c r="I139" s="83"/>
      <c r="J139" s="83"/>
    </row>
    <row r="140" spans="1:10" s="22" customFormat="1" ht="37.5" customHeight="1" x14ac:dyDescent="0.2">
      <c r="A140" s="73"/>
      <c r="B140" s="71"/>
      <c r="C140" s="71"/>
      <c r="D140" s="71"/>
      <c r="E140" s="73"/>
      <c r="F140" s="32" t="s">
        <v>201</v>
      </c>
      <c r="G140" s="73"/>
      <c r="H140" s="73"/>
      <c r="I140" s="83"/>
      <c r="J140" s="83"/>
    </row>
    <row r="141" spans="1:10" s="22" customFormat="1" ht="37.5" customHeight="1" x14ac:dyDescent="0.2">
      <c r="A141" s="73"/>
      <c r="B141" s="71"/>
      <c r="C141" s="71"/>
      <c r="D141" s="71"/>
      <c r="E141" s="73"/>
      <c r="F141" s="32" t="s">
        <v>198</v>
      </c>
      <c r="G141" s="73"/>
      <c r="H141" s="73"/>
      <c r="I141" s="83"/>
      <c r="J141" s="83"/>
    </row>
    <row r="142" spans="1:10" s="22" customFormat="1" ht="37.5" customHeight="1" x14ac:dyDescent="0.2">
      <c r="A142" s="73"/>
      <c r="B142" s="71"/>
      <c r="C142" s="71"/>
      <c r="D142" s="71"/>
      <c r="E142" s="73"/>
      <c r="F142" s="32" t="s">
        <v>250</v>
      </c>
      <c r="G142" s="73"/>
      <c r="H142" s="73"/>
      <c r="I142" s="83"/>
      <c r="J142" s="83"/>
    </row>
    <row r="143" spans="1:10" s="22" customFormat="1" ht="37.5" customHeight="1" x14ac:dyDescent="0.2">
      <c r="A143" s="73"/>
      <c r="B143" s="71"/>
      <c r="C143" s="71"/>
      <c r="D143" s="71"/>
      <c r="E143" s="73"/>
      <c r="F143" s="32" t="s">
        <v>199</v>
      </c>
      <c r="G143" s="73"/>
      <c r="H143" s="73"/>
      <c r="I143" s="83"/>
      <c r="J143" s="83"/>
    </row>
    <row r="144" spans="1:10" s="22" customFormat="1" ht="37.5" customHeight="1" x14ac:dyDescent="0.2">
      <c r="A144" s="73"/>
      <c r="B144" s="71"/>
      <c r="C144" s="71"/>
      <c r="D144" s="71"/>
      <c r="E144" s="78"/>
      <c r="F144" s="32" t="s">
        <v>200</v>
      </c>
      <c r="G144" s="78"/>
      <c r="H144" s="78"/>
      <c r="I144" s="83"/>
      <c r="J144" s="83"/>
    </row>
    <row r="145" spans="1:10" s="22" customFormat="1" ht="69" customHeight="1" x14ac:dyDescent="0.2">
      <c r="A145" s="73"/>
      <c r="B145" s="71"/>
      <c r="C145" s="58" t="s">
        <v>87</v>
      </c>
      <c r="D145" s="58" t="s">
        <v>261</v>
      </c>
      <c r="E145" s="59" t="s">
        <v>136</v>
      </c>
      <c r="F145" s="32" t="s">
        <v>192</v>
      </c>
      <c r="G145" s="59" t="s">
        <v>195</v>
      </c>
      <c r="H145" s="59" t="s">
        <v>196</v>
      </c>
      <c r="I145" s="83">
        <f>+SUM('[1]x Iniciativa PAI'!$G$94:$G$95)</f>
        <v>37000000</v>
      </c>
      <c r="J145" s="83">
        <v>0</v>
      </c>
    </row>
    <row r="146" spans="1:10" s="22" customFormat="1" ht="69" customHeight="1" x14ac:dyDescent="0.2">
      <c r="A146" s="73"/>
      <c r="B146" s="71"/>
      <c r="C146" s="58"/>
      <c r="D146" s="58"/>
      <c r="E146" s="73"/>
      <c r="F146" s="32" t="s">
        <v>193</v>
      </c>
      <c r="G146" s="73"/>
      <c r="H146" s="73"/>
      <c r="I146" s="83"/>
      <c r="J146" s="83"/>
    </row>
    <row r="147" spans="1:10" s="22" customFormat="1" ht="69" customHeight="1" x14ac:dyDescent="0.2">
      <c r="A147" s="73"/>
      <c r="B147" s="71"/>
      <c r="C147" s="58"/>
      <c r="D147" s="58"/>
      <c r="E147" s="73"/>
      <c r="F147" s="32" t="s">
        <v>194</v>
      </c>
      <c r="G147" s="73"/>
      <c r="H147" s="73"/>
      <c r="I147" s="83"/>
      <c r="J147" s="83"/>
    </row>
    <row r="148" spans="1:10" s="22" customFormat="1" ht="69" customHeight="1" x14ac:dyDescent="0.2">
      <c r="A148" s="73"/>
      <c r="B148" s="71"/>
      <c r="C148" s="58"/>
      <c r="D148" s="58"/>
      <c r="E148" s="73"/>
      <c r="F148" s="32" t="s">
        <v>190</v>
      </c>
      <c r="G148" s="73"/>
      <c r="H148" s="73"/>
      <c r="I148" s="83"/>
      <c r="J148" s="83"/>
    </row>
    <row r="149" spans="1:10" s="22" customFormat="1" ht="69" customHeight="1" x14ac:dyDescent="0.2">
      <c r="A149" s="73"/>
      <c r="B149" s="71"/>
      <c r="C149" s="71"/>
      <c r="D149" s="71"/>
      <c r="E149" s="73"/>
      <c r="F149" s="32" t="s">
        <v>191</v>
      </c>
      <c r="G149" s="73"/>
      <c r="H149" s="73"/>
      <c r="I149" s="83"/>
      <c r="J149" s="83"/>
    </row>
    <row r="150" spans="1:10" s="22" customFormat="1" ht="40.5" customHeight="1" x14ac:dyDescent="0.2">
      <c r="A150" s="73"/>
      <c r="B150" s="71"/>
      <c r="C150" s="58" t="s">
        <v>103</v>
      </c>
      <c r="D150" s="58" t="s">
        <v>259</v>
      </c>
      <c r="E150" s="58" t="s">
        <v>136</v>
      </c>
      <c r="F150" s="32" t="s">
        <v>104</v>
      </c>
      <c r="G150" s="59" t="s">
        <v>102</v>
      </c>
      <c r="H150" s="59" t="s">
        <v>101</v>
      </c>
      <c r="I150" s="83">
        <f>+'[1]x Iniciativa PAI'!$E$96</f>
        <v>200000000</v>
      </c>
      <c r="J150" s="83">
        <v>0</v>
      </c>
    </row>
    <row r="151" spans="1:10" s="22" customFormat="1" ht="40.5" customHeight="1" x14ac:dyDescent="0.2">
      <c r="A151" s="73"/>
      <c r="B151" s="71"/>
      <c r="C151" s="71"/>
      <c r="D151" s="71"/>
      <c r="E151" s="71"/>
      <c r="F151" s="32" t="s">
        <v>105</v>
      </c>
      <c r="G151" s="73"/>
      <c r="H151" s="73"/>
      <c r="I151" s="83"/>
      <c r="J151" s="83"/>
    </row>
    <row r="152" spans="1:10" s="22" customFormat="1" ht="40.5" customHeight="1" x14ac:dyDescent="0.2">
      <c r="A152" s="73"/>
      <c r="B152" s="71"/>
      <c r="C152" s="71"/>
      <c r="D152" s="71"/>
      <c r="E152" s="71"/>
      <c r="F152" s="32" t="s">
        <v>84</v>
      </c>
      <c r="G152" s="78"/>
      <c r="H152" s="78"/>
      <c r="I152" s="83"/>
      <c r="J152" s="83"/>
    </row>
    <row r="153" spans="1:10" s="22" customFormat="1" ht="44.1" customHeight="1" x14ac:dyDescent="0.2">
      <c r="A153" s="73"/>
      <c r="B153" s="71"/>
      <c r="C153" s="58" t="s">
        <v>106</v>
      </c>
      <c r="D153" s="58" t="s">
        <v>165</v>
      </c>
      <c r="E153" s="58" t="s">
        <v>136</v>
      </c>
      <c r="F153" s="32" t="s">
        <v>107</v>
      </c>
      <c r="G153" s="58" t="s">
        <v>109</v>
      </c>
      <c r="H153" s="58" t="s">
        <v>101</v>
      </c>
      <c r="I153" s="83">
        <v>0</v>
      </c>
      <c r="J153" s="83">
        <v>0</v>
      </c>
    </row>
    <row r="154" spans="1:10" s="22" customFormat="1" ht="34.5" customHeight="1" x14ac:dyDescent="0.2">
      <c r="A154" s="73"/>
      <c r="B154" s="71"/>
      <c r="C154" s="71"/>
      <c r="D154" s="71"/>
      <c r="E154" s="71"/>
      <c r="F154" s="32" t="s">
        <v>108</v>
      </c>
      <c r="G154" s="71"/>
      <c r="H154" s="71"/>
      <c r="I154" s="83"/>
      <c r="J154" s="83"/>
    </row>
    <row r="155" spans="1:10" s="22" customFormat="1" ht="44.1" customHeight="1" x14ac:dyDescent="0.2">
      <c r="A155" s="73"/>
      <c r="B155" s="71"/>
      <c r="C155" s="71"/>
      <c r="D155" s="71"/>
      <c r="E155" s="71"/>
      <c r="F155" s="32" t="s">
        <v>187</v>
      </c>
      <c r="G155" s="71"/>
      <c r="H155" s="71"/>
      <c r="I155" s="83"/>
      <c r="J155" s="83"/>
    </row>
    <row r="156" spans="1:10" s="22" customFormat="1" ht="32.450000000000003" customHeight="1" x14ac:dyDescent="0.2">
      <c r="A156" s="73"/>
      <c r="B156" s="71"/>
      <c r="C156" s="71"/>
      <c r="D156" s="71"/>
      <c r="E156" s="71"/>
      <c r="F156" s="32" t="s">
        <v>84</v>
      </c>
      <c r="G156" s="71"/>
      <c r="H156" s="71"/>
      <c r="I156" s="83"/>
      <c r="J156" s="83"/>
    </row>
    <row r="157" spans="1:10" s="22" customFormat="1" ht="32.450000000000003" customHeight="1" x14ac:dyDescent="0.2">
      <c r="A157" s="73"/>
      <c r="B157" s="71"/>
      <c r="C157" s="58" t="s">
        <v>110</v>
      </c>
      <c r="D157" s="75" t="s">
        <v>203</v>
      </c>
      <c r="E157" s="61" t="s">
        <v>136</v>
      </c>
      <c r="F157" s="32" t="s">
        <v>111</v>
      </c>
      <c r="G157" s="59" t="s">
        <v>115</v>
      </c>
      <c r="H157" s="59" t="s">
        <v>101</v>
      </c>
      <c r="I157" s="83">
        <v>0</v>
      </c>
      <c r="J157" s="83">
        <v>0</v>
      </c>
    </row>
    <row r="158" spans="1:10" s="22" customFormat="1" ht="32.450000000000003" customHeight="1" x14ac:dyDescent="0.2">
      <c r="A158" s="73"/>
      <c r="B158" s="71"/>
      <c r="C158" s="71"/>
      <c r="D158" s="76"/>
      <c r="E158" s="68"/>
      <c r="F158" s="32" t="s">
        <v>112</v>
      </c>
      <c r="G158" s="73"/>
      <c r="H158" s="73"/>
      <c r="I158" s="83"/>
      <c r="J158" s="83"/>
    </row>
    <row r="159" spans="1:10" s="22" customFormat="1" ht="32.450000000000003" customHeight="1" x14ac:dyDescent="0.2">
      <c r="A159" s="73"/>
      <c r="B159" s="71"/>
      <c r="C159" s="71"/>
      <c r="D159" s="76"/>
      <c r="E159" s="68"/>
      <c r="F159" s="32" t="s">
        <v>113</v>
      </c>
      <c r="G159" s="73"/>
      <c r="H159" s="73"/>
      <c r="I159" s="83"/>
      <c r="J159" s="83"/>
    </row>
    <row r="160" spans="1:10" s="22" customFormat="1" ht="32.450000000000003" customHeight="1" x14ac:dyDescent="0.2">
      <c r="A160" s="73"/>
      <c r="B160" s="71"/>
      <c r="C160" s="71"/>
      <c r="D160" s="77"/>
      <c r="E160" s="68"/>
      <c r="F160" s="32" t="s">
        <v>114</v>
      </c>
      <c r="G160" s="78"/>
      <c r="H160" s="78"/>
      <c r="I160" s="83"/>
      <c r="J160" s="83"/>
    </row>
    <row r="161" spans="1:13" s="22" customFormat="1" ht="32.450000000000003" customHeight="1" x14ac:dyDescent="0.2">
      <c r="A161" s="73"/>
      <c r="B161" s="71"/>
      <c r="C161" s="58" t="s">
        <v>116</v>
      </c>
      <c r="D161" s="61" t="s">
        <v>204</v>
      </c>
      <c r="E161" s="61" t="s">
        <v>136</v>
      </c>
      <c r="F161" s="32" t="s">
        <v>238</v>
      </c>
      <c r="G161" s="61" t="s">
        <v>115</v>
      </c>
      <c r="H161" s="61" t="s">
        <v>101</v>
      </c>
      <c r="I161" s="83">
        <f>+'[1]x Iniciativa PAI'!$G$98</f>
        <v>2576026511</v>
      </c>
      <c r="J161" s="83">
        <v>0</v>
      </c>
      <c r="M161" s="29"/>
    </row>
    <row r="162" spans="1:13" s="22" customFormat="1" ht="32.450000000000003" customHeight="1" x14ac:dyDescent="0.2">
      <c r="A162" s="73"/>
      <c r="B162" s="71"/>
      <c r="C162" s="71"/>
      <c r="D162" s="68"/>
      <c r="E162" s="68"/>
      <c r="F162" s="32" t="s">
        <v>239</v>
      </c>
      <c r="G162" s="68"/>
      <c r="H162" s="68"/>
      <c r="I162" s="83"/>
      <c r="J162" s="83"/>
    </row>
    <row r="163" spans="1:13" s="22" customFormat="1" ht="32.450000000000003" customHeight="1" x14ac:dyDescent="0.2">
      <c r="A163" s="73"/>
      <c r="B163" s="71"/>
      <c r="C163" s="71"/>
      <c r="D163" s="68"/>
      <c r="E163" s="68"/>
      <c r="F163" s="32" t="s">
        <v>75</v>
      </c>
      <c r="G163" s="68"/>
      <c r="H163" s="68"/>
      <c r="I163" s="83"/>
      <c r="J163" s="83"/>
    </row>
    <row r="164" spans="1:13" s="22" customFormat="1" ht="27.6" customHeight="1" x14ac:dyDescent="0.2">
      <c r="A164" s="73"/>
      <c r="B164" s="71"/>
      <c r="C164" s="58" t="s">
        <v>117</v>
      </c>
      <c r="D164" s="58" t="s">
        <v>121</v>
      </c>
      <c r="E164" s="58" t="s">
        <v>136</v>
      </c>
      <c r="F164" s="32" t="s">
        <v>118</v>
      </c>
      <c r="G164" s="58" t="s">
        <v>102</v>
      </c>
      <c r="H164" s="58" t="s">
        <v>122</v>
      </c>
      <c r="I164" s="83">
        <v>5990819908</v>
      </c>
      <c r="J164" s="83">
        <v>0</v>
      </c>
    </row>
    <row r="165" spans="1:13" s="22" customFormat="1" ht="27.6" customHeight="1" x14ac:dyDescent="0.2">
      <c r="A165" s="73"/>
      <c r="B165" s="71"/>
      <c r="C165" s="71"/>
      <c r="D165" s="71"/>
      <c r="E165" s="71"/>
      <c r="F165" s="32" t="s">
        <v>119</v>
      </c>
      <c r="G165" s="71"/>
      <c r="H165" s="71"/>
      <c r="I165" s="83"/>
      <c r="J165" s="83"/>
      <c r="M165" s="29"/>
    </row>
    <row r="166" spans="1:13" s="22" customFormat="1" ht="42.6" customHeight="1" x14ac:dyDescent="0.2">
      <c r="A166" s="73"/>
      <c r="B166" s="71"/>
      <c r="C166" s="71"/>
      <c r="D166" s="71"/>
      <c r="E166" s="71"/>
      <c r="F166" s="32" t="s">
        <v>120</v>
      </c>
      <c r="G166" s="71"/>
      <c r="H166" s="71"/>
      <c r="I166" s="83"/>
      <c r="J166" s="83"/>
      <c r="K166" s="22" t="s">
        <v>166</v>
      </c>
    </row>
    <row r="167" spans="1:13" s="22" customFormat="1" ht="42.6" customHeight="1" x14ac:dyDescent="0.2">
      <c r="A167" s="73"/>
      <c r="B167" s="71"/>
      <c r="C167" s="71"/>
      <c r="D167" s="71"/>
      <c r="E167" s="71"/>
      <c r="F167" s="32" t="s">
        <v>307</v>
      </c>
      <c r="G167" s="71"/>
      <c r="H167" s="71"/>
      <c r="I167" s="83"/>
      <c r="J167" s="83"/>
    </row>
    <row r="168" spans="1:13" s="22" customFormat="1" ht="27.6" customHeight="1" x14ac:dyDescent="0.2">
      <c r="A168" s="73"/>
      <c r="B168" s="71"/>
      <c r="C168" s="71"/>
      <c r="D168" s="71"/>
      <c r="E168" s="71"/>
      <c r="F168" s="32" t="s">
        <v>74</v>
      </c>
      <c r="G168" s="71"/>
      <c r="H168" s="71"/>
      <c r="I168" s="83"/>
      <c r="J168" s="83"/>
    </row>
    <row r="169" spans="1:13" s="22" customFormat="1" ht="38.1" customHeight="1" x14ac:dyDescent="0.2">
      <c r="A169" s="78"/>
      <c r="B169" s="71"/>
      <c r="C169" s="71"/>
      <c r="D169" s="71"/>
      <c r="E169" s="71"/>
      <c r="F169" s="32" t="s">
        <v>75</v>
      </c>
      <c r="G169" s="71"/>
      <c r="H169" s="71"/>
      <c r="I169" s="83"/>
      <c r="J169" s="83"/>
    </row>
    <row r="170" spans="1:13" s="22" customFormat="1" ht="54.75" customHeight="1" x14ac:dyDescent="0.2">
      <c r="A170" s="59" t="s">
        <v>123</v>
      </c>
      <c r="B170" s="58" t="s">
        <v>287</v>
      </c>
      <c r="C170" s="58" t="s">
        <v>38</v>
      </c>
      <c r="D170" s="61" t="s">
        <v>282</v>
      </c>
      <c r="E170" s="61" t="s">
        <v>136</v>
      </c>
      <c r="F170" s="41" t="s">
        <v>124</v>
      </c>
      <c r="G170" s="59" t="s">
        <v>56</v>
      </c>
      <c r="H170" s="59" t="s">
        <v>129</v>
      </c>
      <c r="I170" s="83">
        <v>0</v>
      </c>
      <c r="J170" s="83">
        <v>4250000000</v>
      </c>
    </row>
    <row r="171" spans="1:13" s="22" customFormat="1" ht="53.25" customHeight="1" x14ac:dyDescent="0.2">
      <c r="A171" s="73"/>
      <c r="B171" s="71"/>
      <c r="C171" s="71"/>
      <c r="D171" s="68"/>
      <c r="E171" s="68"/>
      <c r="F171" s="32" t="s">
        <v>125</v>
      </c>
      <c r="G171" s="73"/>
      <c r="H171" s="73"/>
      <c r="I171" s="83"/>
      <c r="J171" s="83"/>
    </row>
    <row r="172" spans="1:13" s="22" customFormat="1" ht="42" customHeight="1" x14ac:dyDescent="0.2">
      <c r="A172" s="73"/>
      <c r="B172" s="71"/>
      <c r="C172" s="71"/>
      <c r="D172" s="68"/>
      <c r="E172" s="68"/>
      <c r="F172" s="32" t="s">
        <v>126</v>
      </c>
      <c r="G172" s="73"/>
      <c r="H172" s="73"/>
      <c r="I172" s="83"/>
      <c r="J172" s="83"/>
    </row>
    <row r="173" spans="1:13" s="22" customFormat="1" ht="60.75" customHeight="1" x14ac:dyDescent="0.2">
      <c r="A173" s="73"/>
      <c r="B173" s="71"/>
      <c r="C173" s="71"/>
      <c r="D173" s="68"/>
      <c r="E173" s="68"/>
      <c r="F173" s="32" t="s">
        <v>127</v>
      </c>
      <c r="G173" s="73"/>
      <c r="H173" s="73"/>
      <c r="I173" s="83"/>
      <c r="J173" s="83"/>
      <c r="K173" s="22" t="s">
        <v>167</v>
      </c>
    </row>
    <row r="174" spans="1:13" s="22" customFormat="1" ht="60.75" customHeight="1" x14ac:dyDescent="0.2">
      <c r="A174" s="73"/>
      <c r="B174" s="80"/>
      <c r="C174" s="80"/>
      <c r="D174" s="69"/>
      <c r="E174" s="69"/>
      <c r="F174" s="33" t="s">
        <v>128</v>
      </c>
      <c r="G174" s="73"/>
      <c r="H174" s="73"/>
      <c r="I174" s="90"/>
      <c r="J174" s="90"/>
    </row>
    <row r="175" spans="1:13" s="22" customFormat="1" ht="57" customHeight="1" x14ac:dyDescent="0.2">
      <c r="A175" s="74"/>
      <c r="B175" s="60"/>
      <c r="C175" s="60"/>
      <c r="D175" s="63"/>
      <c r="E175" s="63"/>
      <c r="F175" s="34" t="s">
        <v>311</v>
      </c>
      <c r="G175" s="74"/>
      <c r="H175" s="74"/>
      <c r="I175" s="87"/>
      <c r="J175" s="87"/>
    </row>
    <row r="176" spans="1:13" ht="15" x14ac:dyDescent="0.25">
      <c r="H176" s="42" t="s">
        <v>4</v>
      </c>
      <c r="I176" s="43">
        <f>SUM(I8:I175)</f>
        <v>336055336072</v>
      </c>
      <c r="J176" s="43">
        <f>SUM(J8:J175)</f>
        <v>376587600958</v>
      </c>
    </row>
    <row r="177" spans="1:9" x14ac:dyDescent="0.2">
      <c r="A177" s="6" t="s">
        <v>242</v>
      </c>
    </row>
    <row r="178" spans="1:9" ht="33" hidden="1" customHeight="1" x14ac:dyDescent="0.2">
      <c r="A178" s="20"/>
      <c r="B178" s="20"/>
      <c r="C178" s="20"/>
      <c r="D178" s="20"/>
      <c r="E178" s="20"/>
      <c r="F178" s="20"/>
      <c r="H178" s="6" t="s">
        <v>188</v>
      </c>
      <c r="I178" s="26" t="e">
        <f>'[1]x Iniciativa PAI'!$E$116+'[1]x Iniciativa PAI'!$G$116</f>
        <v>#REF!</v>
      </c>
    </row>
    <row r="179" spans="1:9" hidden="1" x14ac:dyDescent="0.2"/>
    <row r="180" spans="1:9" hidden="1" x14ac:dyDescent="0.2">
      <c r="I180" s="27" t="e">
        <f>+I178-I176</f>
        <v>#REF!</v>
      </c>
    </row>
    <row r="181" spans="1:9" hidden="1" x14ac:dyDescent="0.2"/>
    <row r="182" spans="1:9" hidden="1" x14ac:dyDescent="0.2">
      <c r="I182" s="27" t="e">
        <f>+SUM('[1]x Iniciativa PAI'!$E$85:$G$87)+SUM('[1]x Iniciativa PAI'!$G$97:$G$98)</f>
        <v>#REF!</v>
      </c>
    </row>
    <row r="183" spans="1:9" ht="11.25" customHeight="1" x14ac:dyDescent="0.2"/>
    <row r="184" spans="1:9" ht="23.25" customHeight="1" x14ac:dyDescent="0.2">
      <c r="A184" s="6" t="s">
        <v>301</v>
      </c>
    </row>
  </sheetData>
  <mergeCells count="278">
    <mergeCell ref="D98:D99"/>
    <mergeCell ref="G118:G125"/>
    <mergeCell ref="H118:H125"/>
    <mergeCell ref="E126:E130"/>
    <mergeCell ref="G126:G130"/>
    <mergeCell ref="H126:H130"/>
    <mergeCell ref="E150:E152"/>
    <mergeCell ref="G150:G152"/>
    <mergeCell ref="H150:H152"/>
    <mergeCell ref="E108:E109"/>
    <mergeCell ref="E110:E111"/>
    <mergeCell ref="G108:G109"/>
    <mergeCell ref="G110:G111"/>
    <mergeCell ref="H108:H109"/>
    <mergeCell ref="H110:H111"/>
    <mergeCell ref="H101:H102"/>
    <mergeCell ref="E93:E94"/>
    <mergeCell ref="G90:G92"/>
    <mergeCell ref="H90:H92"/>
    <mergeCell ref="H93:H94"/>
    <mergeCell ref="G93:G94"/>
    <mergeCell ref="E95:E97"/>
    <mergeCell ref="G95:G97"/>
    <mergeCell ref="H45:H48"/>
    <mergeCell ref="G49:G51"/>
    <mergeCell ref="H49:H51"/>
    <mergeCell ref="E43:E44"/>
    <mergeCell ref="E45:E48"/>
    <mergeCell ref="E49:E51"/>
    <mergeCell ref="H75:H77"/>
    <mergeCell ref="E78:E82"/>
    <mergeCell ref="G78:G82"/>
    <mergeCell ref="H78:H82"/>
    <mergeCell ref="G62:G64"/>
    <mergeCell ref="H62:H64"/>
    <mergeCell ref="E65:E67"/>
    <mergeCell ref="E68:E74"/>
    <mergeCell ref="E75:E77"/>
    <mergeCell ref="G65:G67"/>
    <mergeCell ref="H65:H67"/>
    <mergeCell ref="G68:G74"/>
    <mergeCell ref="H68:H74"/>
    <mergeCell ref="G75:G77"/>
    <mergeCell ref="J170:J175"/>
    <mergeCell ref="A8:A42"/>
    <mergeCell ref="A43:A64"/>
    <mergeCell ref="A65:A89"/>
    <mergeCell ref="A90:A99"/>
    <mergeCell ref="A100:A102"/>
    <mergeCell ref="A103:A111"/>
    <mergeCell ref="A112:A169"/>
    <mergeCell ref="A170:A175"/>
    <mergeCell ref="B170:B175"/>
    <mergeCell ref="C170:C175"/>
    <mergeCell ref="D170:D175"/>
    <mergeCell ref="I170:I175"/>
    <mergeCell ref="E170:E175"/>
    <mergeCell ref="G170:G175"/>
    <mergeCell ref="H170:H175"/>
    <mergeCell ref="C161:C163"/>
    <mergeCell ref="D161:D163"/>
    <mergeCell ref="I161:I163"/>
    <mergeCell ref="J161:J163"/>
    <mergeCell ref="C164:C169"/>
    <mergeCell ref="G43:G44"/>
    <mergeCell ref="H43:H44"/>
    <mergeCell ref="G45:G48"/>
    <mergeCell ref="D164:D169"/>
    <mergeCell ref="I164:I169"/>
    <mergeCell ref="J164:J169"/>
    <mergeCell ref="C153:C156"/>
    <mergeCell ref="D153:D156"/>
    <mergeCell ref="I153:I156"/>
    <mergeCell ref="J153:J156"/>
    <mergeCell ref="C157:C160"/>
    <mergeCell ref="D157:D160"/>
    <mergeCell ref="I157:I160"/>
    <mergeCell ref="J157:J160"/>
    <mergeCell ref="E161:E163"/>
    <mergeCell ref="G161:G163"/>
    <mergeCell ref="H161:H163"/>
    <mergeCell ref="E164:E169"/>
    <mergeCell ref="G164:G169"/>
    <mergeCell ref="H164:H169"/>
    <mergeCell ref="E153:E156"/>
    <mergeCell ref="G153:G156"/>
    <mergeCell ref="H153:H156"/>
    <mergeCell ref="E157:E160"/>
    <mergeCell ref="G157:G160"/>
    <mergeCell ref="H157:H160"/>
    <mergeCell ref="C150:C152"/>
    <mergeCell ref="D150:D152"/>
    <mergeCell ref="I150:I152"/>
    <mergeCell ref="J150:J152"/>
    <mergeCell ref="J126:J130"/>
    <mergeCell ref="C131:C144"/>
    <mergeCell ref="D131:D144"/>
    <mergeCell ref="I131:I144"/>
    <mergeCell ref="J131:J144"/>
    <mergeCell ref="G131:G144"/>
    <mergeCell ref="G145:G149"/>
    <mergeCell ref="H131:H144"/>
    <mergeCell ref="H145:H149"/>
    <mergeCell ref="I118:I125"/>
    <mergeCell ref="J118:J125"/>
    <mergeCell ref="E112:E117"/>
    <mergeCell ref="G112:G117"/>
    <mergeCell ref="H112:H117"/>
    <mergeCell ref="E118:E125"/>
    <mergeCell ref="C145:C149"/>
    <mergeCell ref="D145:D149"/>
    <mergeCell ref="I145:I149"/>
    <mergeCell ref="J145:J149"/>
    <mergeCell ref="B112:B169"/>
    <mergeCell ref="C112:C117"/>
    <mergeCell ref="D112:D117"/>
    <mergeCell ref="I112:I117"/>
    <mergeCell ref="C126:C130"/>
    <mergeCell ref="D126:D130"/>
    <mergeCell ref="I126:I130"/>
    <mergeCell ref="J103:J111"/>
    <mergeCell ref="C108:C109"/>
    <mergeCell ref="D108:D109"/>
    <mergeCell ref="C110:C111"/>
    <mergeCell ref="D110:D111"/>
    <mergeCell ref="B103:B111"/>
    <mergeCell ref="C103:C106"/>
    <mergeCell ref="D103:D106"/>
    <mergeCell ref="I103:I111"/>
    <mergeCell ref="E103:E106"/>
    <mergeCell ref="G103:G106"/>
    <mergeCell ref="H103:H106"/>
    <mergeCell ref="E131:E144"/>
    <mergeCell ref="E145:E149"/>
    <mergeCell ref="J112:J117"/>
    <mergeCell ref="C118:C125"/>
    <mergeCell ref="D118:D125"/>
    <mergeCell ref="I98:I99"/>
    <mergeCell ref="J98:J99"/>
    <mergeCell ref="B100:B102"/>
    <mergeCell ref="I100:I102"/>
    <mergeCell ref="J100:J102"/>
    <mergeCell ref="D101:D102"/>
    <mergeCell ref="E98:E99"/>
    <mergeCell ref="J93:J94"/>
    <mergeCell ref="B95:B99"/>
    <mergeCell ref="C95:C97"/>
    <mergeCell ref="D95:D97"/>
    <mergeCell ref="I95:I97"/>
    <mergeCell ref="J95:J97"/>
    <mergeCell ref="C98:C99"/>
    <mergeCell ref="B93:B94"/>
    <mergeCell ref="C93:C94"/>
    <mergeCell ref="D93:D94"/>
    <mergeCell ref="I93:I94"/>
    <mergeCell ref="G98:G99"/>
    <mergeCell ref="H95:H97"/>
    <mergeCell ref="H98:H99"/>
    <mergeCell ref="C101:C102"/>
    <mergeCell ref="E101:E102"/>
    <mergeCell ref="G101:G102"/>
    <mergeCell ref="D83:D89"/>
    <mergeCell ref="I83:I89"/>
    <mergeCell ref="J83:J89"/>
    <mergeCell ref="B90:B92"/>
    <mergeCell ref="C90:C92"/>
    <mergeCell ref="D90:D92"/>
    <mergeCell ref="I90:I92"/>
    <mergeCell ref="J90:J92"/>
    <mergeCell ref="J75:J77"/>
    <mergeCell ref="B78:B89"/>
    <mergeCell ref="C78:C82"/>
    <mergeCell ref="D78:D82"/>
    <mergeCell ref="I78:I82"/>
    <mergeCell ref="J78:J82"/>
    <mergeCell ref="C83:C89"/>
    <mergeCell ref="G83:G89"/>
    <mergeCell ref="H83:H89"/>
    <mergeCell ref="E83:E89"/>
    <mergeCell ref="E90:E92"/>
    <mergeCell ref="J65:J67"/>
    <mergeCell ref="C68:C74"/>
    <mergeCell ref="D68:D74"/>
    <mergeCell ref="I68:I74"/>
    <mergeCell ref="J68:J74"/>
    <mergeCell ref="B65:B77"/>
    <mergeCell ref="C65:C67"/>
    <mergeCell ref="D65:D67"/>
    <mergeCell ref="I65:I67"/>
    <mergeCell ref="C75:C77"/>
    <mergeCell ref="D75:D77"/>
    <mergeCell ref="I75:I77"/>
    <mergeCell ref="D49:D51"/>
    <mergeCell ref="I49:I51"/>
    <mergeCell ref="J49:J51"/>
    <mergeCell ref="J60:J61"/>
    <mergeCell ref="B62:B64"/>
    <mergeCell ref="C62:C64"/>
    <mergeCell ref="D62:D64"/>
    <mergeCell ref="I62:I64"/>
    <mergeCell ref="J62:J64"/>
    <mergeCell ref="G60:G61"/>
    <mergeCell ref="H60:H61"/>
    <mergeCell ref="B60:B61"/>
    <mergeCell ref="C60:C61"/>
    <mergeCell ref="D60:D61"/>
    <mergeCell ref="I60:I61"/>
    <mergeCell ref="E52:E59"/>
    <mergeCell ref="E60:E61"/>
    <mergeCell ref="E62:E64"/>
    <mergeCell ref="J26:J42"/>
    <mergeCell ref="B43:B59"/>
    <mergeCell ref="C43:C44"/>
    <mergeCell ref="D43:D44"/>
    <mergeCell ref="I43:I44"/>
    <mergeCell ref="J43:J44"/>
    <mergeCell ref="C45:C48"/>
    <mergeCell ref="B26:B42"/>
    <mergeCell ref="C26:C42"/>
    <mergeCell ref="D26:D42"/>
    <mergeCell ref="I26:I42"/>
    <mergeCell ref="E26:E42"/>
    <mergeCell ref="G26:G42"/>
    <mergeCell ref="H26:H42"/>
    <mergeCell ref="C52:C59"/>
    <mergeCell ref="D52:D59"/>
    <mergeCell ref="I52:I59"/>
    <mergeCell ref="J52:J59"/>
    <mergeCell ref="G52:G59"/>
    <mergeCell ref="H52:H59"/>
    <mergeCell ref="D45:D48"/>
    <mergeCell ref="I45:I48"/>
    <mergeCell ref="J45:J48"/>
    <mergeCell ref="C49:C51"/>
    <mergeCell ref="I18:I20"/>
    <mergeCell ref="J18:J20"/>
    <mergeCell ref="C21:C25"/>
    <mergeCell ref="D21:D25"/>
    <mergeCell ref="E21:E25"/>
    <mergeCell ref="I21:I25"/>
    <mergeCell ref="J21:J25"/>
    <mergeCell ref="B18:B25"/>
    <mergeCell ref="C18:C20"/>
    <mergeCell ref="D18:D20"/>
    <mergeCell ref="E18:E20"/>
    <mergeCell ref="G18:G20"/>
    <mergeCell ref="H18:H20"/>
    <mergeCell ref="G21:G25"/>
    <mergeCell ref="H21:H25"/>
    <mergeCell ref="I8:I14"/>
    <mergeCell ref="J8:J14"/>
    <mergeCell ref="C15:C17"/>
    <mergeCell ref="D15:D17"/>
    <mergeCell ref="E15:E17"/>
    <mergeCell ref="I15:I17"/>
    <mergeCell ref="J15:J17"/>
    <mergeCell ref="B8:B17"/>
    <mergeCell ref="C8:C14"/>
    <mergeCell ref="D8:D14"/>
    <mergeCell ref="E8:E14"/>
    <mergeCell ref="G8:G14"/>
    <mergeCell ref="H8:H14"/>
    <mergeCell ref="G15:G17"/>
    <mergeCell ref="H15:H17"/>
    <mergeCell ref="G6:G7"/>
    <mergeCell ref="H6:H7"/>
    <mergeCell ref="I6:J6"/>
    <mergeCell ref="D6:D7"/>
    <mergeCell ref="E6:E7"/>
    <mergeCell ref="F6:F7"/>
    <mergeCell ref="A1:C3"/>
    <mergeCell ref="D1:H3"/>
    <mergeCell ref="I1:J1"/>
    <mergeCell ref="I2:J2"/>
    <mergeCell ref="I3:J3"/>
    <mergeCell ref="A6:A7"/>
    <mergeCell ref="B6:B7"/>
    <mergeCell ref="C6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9" orientation="landscape" r:id="rId1"/>
  <rowBreaks count="9" manualBreakCount="9">
    <brk id="25" max="9" man="1"/>
    <brk id="42" max="9" man="1"/>
    <brk id="64" max="9" man="1"/>
    <brk id="89" max="9" man="1"/>
    <brk id="101" max="9" man="1"/>
    <brk id="111" max="9" man="1"/>
    <brk id="130" max="9" man="1"/>
    <brk id="144" max="9" man="1"/>
    <brk id="169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Presentación</vt:lpstr>
      <vt:lpstr>PAI</vt:lpstr>
      <vt:lpstr>PAI!Área_de_impresión</vt:lpstr>
      <vt:lpstr>Portada!Área_de_impresión</vt:lpstr>
      <vt:lpstr>Presentación!Área_de_impresión</vt:lpstr>
      <vt:lpstr>PAI!Títulos_a_imprimir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2017-08-03T15:15:55Z</cp:lastPrinted>
  <dcterms:created xsi:type="dcterms:W3CDTF">2016-06-27T17:23:36Z</dcterms:created>
  <dcterms:modified xsi:type="dcterms:W3CDTF">2018-03-22T18:32:01Z</dcterms:modified>
</cp:coreProperties>
</file>