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LCIENCIAS\dpyate\INSTITUCIONALES\DIANA YATE VIRGUES\2018\COMITÉS\COMDIR\TEMAS COMDIR 23042018\A. Seguimiento planeación institucional\"/>
    </mc:Choice>
  </mc:AlternateContent>
  <bookViews>
    <workbookView xWindow="0" yWindow="0" windowWidth="28770" windowHeight="7050" firstSheet="1" activeTab="1"/>
  </bookViews>
  <sheets>
    <sheet name="SEGUIMIENTO P INVERSION (inic)" sheetId="3" state="hidden" r:id="rId1"/>
    <sheet name="SEGUIMIENTO P INVERSION " sheetId="4" r:id="rId2"/>
    <sheet name="SEGUIMIENTO P INVERSION" sheetId="1" state="hidden" r:id="rId3"/>
  </sheets>
  <definedNames>
    <definedName name="_xlnm._FilterDatabase" localSheetId="1" hidden="1">'SEGUIMIENTO P INVERSION '!$B$7:$S$54</definedName>
    <definedName name="_xlnm.Print_Area" localSheetId="2">'SEGUIMIENTO P INVERSION'!$A$1:$P$14</definedName>
    <definedName name="_xlnm.Print_Area" localSheetId="1">'SEGUIMIENTO P INVERSION '!$B$1:$S$58</definedName>
    <definedName name="_xlnm.Print_Area" localSheetId="0">'SEGUIMIENTO P INVERSION (inic)'!$A$1:$P$14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  <c r="K15" i="4" l="1"/>
  <c r="O29" i="4" l="1"/>
  <c r="N10" i="4" l="1"/>
  <c r="P10" i="4" s="1"/>
  <c r="N11" i="4"/>
  <c r="P11" i="4" s="1"/>
  <c r="N12" i="4"/>
  <c r="N13" i="4"/>
  <c r="N14" i="4"/>
  <c r="N9" i="4"/>
  <c r="J15" i="4"/>
  <c r="R10" i="4" l="1"/>
  <c r="R11" i="4"/>
  <c r="Q53" i="4"/>
  <c r="Q42" i="4"/>
  <c r="Q35" i="4"/>
  <c r="Q29" i="4"/>
  <c r="Q24" i="4"/>
  <c r="Q20" i="4"/>
  <c r="Q18" i="4"/>
  <c r="Q15" i="4"/>
  <c r="O20" i="4"/>
  <c r="O24" i="4"/>
  <c r="O18" i="4"/>
  <c r="O35" i="4"/>
  <c r="Q54" i="4" l="1"/>
  <c r="O42" i="4"/>
  <c r="O53" i="4" l="1"/>
  <c r="N44" i="4"/>
  <c r="N45" i="4"/>
  <c r="N46" i="4"/>
  <c r="N47" i="4"/>
  <c r="N48" i="4"/>
  <c r="R48" i="4" s="1"/>
  <c r="N49" i="4"/>
  <c r="P49" i="4" s="1"/>
  <c r="N50" i="4"/>
  <c r="R50" i="4" s="1"/>
  <c r="N51" i="4"/>
  <c r="P51" i="4" s="1"/>
  <c r="N52" i="4"/>
  <c r="R52" i="4" s="1"/>
  <c r="N43" i="4"/>
  <c r="J53" i="4"/>
  <c r="N53" i="4" l="1"/>
  <c r="P50" i="4"/>
  <c r="R49" i="4"/>
  <c r="P52" i="4"/>
  <c r="P48" i="4"/>
  <c r="R51" i="4"/>
  <c r="K53" i="4"/>
  <c r="L53" i="4"/>
  <c r="M53" i="4"/>
  <c r="P44" i="4"/>
  <c r="P45" i="4"/>
  <c r="R46" i="4"/>
  <c r="R47" i="4"/>
  <c r="R43" i="4"/>
  <c r="K42" i="4"/>
  <c r="L42" i="4"/>
  <c r="M42" i="4"/>
  <c r="N37" i="4"/>
  <c r="R37" i="4" s="1"/>
  <c r="N38" i="4"/>
  <c r="R38" i="4" s="1"/>
  <c r="N39" i="4"/>
  <c r="R39" i="4" s="1"/>
  <c r="N40" i="4"/>
  <c r="P40" i="4" s="1"/>
  <c r="N41" i="4"/>
  <c r="R41" i="4" s="1"/>
  <c r="N36" i="4"/>
  <c r="P36" i="4" s="1"/>
  <c r="L35" i="4"/>
  <c r="M35" i="4"/>
  <c r="N31" i="4"/>
  <c r="P31" i="4" s="1"/>
  <c r="N32" i="4"/>
  <c r="R32" i="4" s="1"/>
  <c r="N33" i="4"/>
  <c r="R33" i="4" s="1"/>
  <c r="N34" i="4"/>
  <c r="P34" i="4" s="1"/>
  <c r="N30" i="4"/>
  <c r="P30" i="4" s="1"/>
  <c r="K29" i="4"/>
  <c r="L29" i="4"/>
  <c r="M29" i="4"/>
  <c r="N26" i="4"/>
  <c r="P26" i="4" s="1"/>
  <c r="N27" i="4"/>
  <c r="R27" i="4" s="1"/>
  <c r="N25" i="4"/>
  <c r="P25" i="4" s="1"/>
  <c r="L24" i="4"/>
  <c r="M24" i="4"/>
  <c r="N22" i="4"/>
  <c r="R22" i="4" s="1"/>
  <c r="N23" i="4"/>
  <c r="R23" i="4" s="1"/>
  <c r="N21" i="4"/>
  <c r="P21" i="4" s="1"/>
  <c r="L20" i="4"/>
  <c r="M20" i="4"/>
  <c r="N19" i="4"/>
  <c r="P19" i="4" s="1"/>
  <c r="K18" i="4"/>
  <c r="L18" i="4"/>
  <c r="M18" i="4"/>
  <c r="N17" i="4"/>
  <c r="R17" i="4" s="1"/>
  <c r="N16" i="4"/>
  <c r="L15" i="4"/>
  <c r="M15" i="4"/>
  <c r="R9" i="4"/>
  <c r="R12" i="4"/>
  <c r="P13" i="4"/>
  <c r="R14" i="4"/>
  <c r="O54" i="4"/>
  <c r="K35" i="4"/>
  <c r="K24" i="4"/>
  <c r="K20" i="4"/>
  <c r="K54" i="4"/>
  <c r="J42" i="4"/>
  <c r="J35" i="4"/>
  <c r="J28" i="4"/>
  <c r="J29" i="4" s="1"/>
  <c r="J24" i="4"/>
  <c r="J20" i="4"/>
  <c r="J18" i="4"/>
  <c r="L54" i="4" l="1"/>
  <c r="J54" i="4"/>
  <c r="N28" i="4"/>
  <c r="R28" i="4" s="1"/>
  <c r="N20" i="4"/>
  <c r="R16" i="4"/>
  <c r="N18" i="4"/>
  <c r="N15" i="4"/>
  <c r="P27" i="4"/>
  <c r="P43" i="4"/>
  <c r="R30" i="4"/>
  <c r="P9" i="4"/>
  <c r="P33" i="4"/>
  <c r="P46" i="4"/>
  <c r="R34" i="4"/>
  <c r="P16" i="4"/>
  <c r="P37" i="4"/>
  <c r="R19" i="4"/>
  <c r="R44" i="4"/>
  <c r="P22" i="4"/>
  <c r="P41" i="4"/>
  <c r="R25" i="4"/>
  <c r="R45" i="4"/>
  <c r="R13" i="4"/>
  <c r="N29" i="4"/>
  <c r="P14" i="4"/>
  <c r="P23" i="4"/>
  <c r="P28" i="4"/>
  <c r="P32" i="4"/>
  <c r="P38" i="4"/>
  <c r="P47" i="4"/>
  <c r="R21" i="4"/>
  <c r="R26" i="4"/>
  <c r="R31" i="4"/>
  <c r="R36" i="4"/>
  <c r="R40" i="4"/>
  <c r="N24" i="4"/>
  <c r="N35" i="4"/>
  <c r="P39" i="4"/>
  <c r="N42" i="4"/>
  <c r="P12" i="4"/>
  <c r="M54" i="4"/>
  <c r="P17" i="4"/>
  <c r="N54" i="4" l="1"/>
  <c r="N10" i="3"/>
  <c r="L10" i="3"/>
  <c r="K10" i="3"/>
  <c r="J10" i="3"/>
  <c r="I10" i="3"/>
  <c r="N10" i="1"/>
  <c r="L10" i="1"/>
  <c r="K10" i="1"/>
  <c r="J10" i="1"/>
  <c r="I10" i="1"/>
</calcChain>
</file>

<file path=xl/comments1.xml><?xml version="1.0" encoding="utf-8"?>
<comments xmlns="http://schemas.openxmlformats.org/spreadsheetml/2006/main">
  <authors>
    <author>Leonardo Briceno Moreno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sharedStrings.xml><?xml version="1.0" encoding="utf-8"?>
<sst xmlns="http://schemas.openxmlformats.org/spreadsheetml/2006/main" count="187" uniqueCount="139">
  <si>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</si>
  <si>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</si>
  <si>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</si>
  <si>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</si>
  <si>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</si>
  <si>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</si>
  <si>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</si>
  <si>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AVANCE DE META</t>
  </si>
  <si>
    <t>RECURSOS FINANCIEROS</t>
  </si>
  <si>
    <t>SEGUIMIENTO DE EJECUCION PLAN ANUAL DE INVERSIÓN 
CORTE AL MES XXXX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</si>
  <si>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</si>
  <si>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</si>
  <si>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</si>
  <si>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</si>
  <si>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</si>
  <si>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</si>
  <si>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</si>
  <si>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Subtotal</t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</si>
  <si>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</si>
  <si>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t>MATRIZ DE SEGUIMIENTO PLAN ANUAL DE INVERSIÓN</t>
  </si>
  <si>
    <t>CORTE AL XXX DEL MES XXXX DE XXXX</t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</si>
  <si>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</si>
  <si>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</si>
  <si>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t xml:space="preserve">CÓDIGO PRESUPUESTAL </t>
  </si>
  <si>
    <t>INDICADOR DE PRODUCTO</t>
  </si>
  <si>
    <t>META DE LA VIGENCIA SUIFP</t>
  </si>
  <si>
    <t>AVANCE DE META EN LA VIGENCIA</t>
  </si>
  <si>
    <t xml:space="preserve">EJECUCION PLAN ANUAL DE INVERSIÓN </t>
  </si>
  <si>
    <t>APROPIACIÓN VIGENTE</t>
  </si>
  <si>
    <t>MODIFICACIONES EN TRÁMITE*</t>
  </si>
  <si>
    <t>APROPIACIÓN DISPONIBLE</t>
  </si>
  <si>
    <t>APROPIACIÓN CON VIGENCIAS FUTURAS</t>
  </si>
  <si>
    <t>CRÉDITOS</t>
  </si>
  <si>
    <t>CONTRACRÉDITOS</t>
  </si>
  <si>
    <t>APROPIACIÓN FINAL*</t>
  </si>
  <si>
    <t>*** La aprobación de las solicitudes de modificación, actualización o ajuste a los proyectos de inversión estan sujetos a las etapas y procedimientos definidos por la normatividad, el Departamiento Nacional de Planeación y el Ministerio de Hacienda y Crédito Público.</t>
  </si>
  <si>
    <t>Promover el desarrollo tecnológico y la innovación como motor de crecimiento empresarial y del emprendimiento</t>
  </si>
  <si>
    <t>Desarrollar sistema e institucionalidad habilitante para la CTeI
Convertir a COLCIENCIAS en Ágil, Moderna y Transparente</t>
  </si>
  <si>
    <t>Convertir a COLCIENCIAS en Ágil, Moderna y Transparente</t>
  </si>
  <si>
    <t>Dirección de Fomento a la Investigación</t>
  </si>
  <si>
    <t>Equipo de Internacionalización</t>
  </si>
  <si>
    <t>Dirección Adminstrativa y Financiera</t>
  </si>
  <si>
    <t>Oficina de Tecnologías de la Información y comunicaciones TIC</t>
  </si>
  <si>
    <t>3902-1000-1</t>
  </si>
  <si>
    <t>Posdoctores apoyados</t>
  </si>
  <si>
    <t>Número de tesis doctorales apoyadas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</si>
  <si>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G101PR01F16</t>
    </r>
  </si>
  <si>
    <r>
      <rPr>
        <b/>
        <sz val="11"/>
        <color theme="1"/>
        <rFont val="Arial"/>
        <family val="2"/>
      </rPr>
      <t xml:space="preserve">VERSIÓN: </t>
    </r>
    <r>
      <rPr>
        <sz val="11"/>
        <color theme="1"/>
        <rFont val="Arial"/>
        <family val="2"/>
      </rPr>
      <t>01</t>
    </r>
  </si>
  <si>
    <r>
      <rPr>
        <b/>
        <sz val="11"/>
        <color theme="1"/>
        <rFont val="Arial"/>
        <family val="2"/>
      </rPr>
      <t>FECHA:</t>
    </r>
    <r>
      <rPr>
        <sz val="11"/>
        <color theme="1"/>
        <rFont val="Arial"/>
        <family val="2"/>
      </rPr>
      <t xml:space="preserve"> 2017-09-11</t>
    </r>
  </si>
  <si>
    <t>Apoyar financiera y tecnicamente los programas y proyectos de investigación en salud</t>
  </si>
  <si>
    <t>Apoyar programas y/o proyectos de generación de conocimiento en CTeI</t>
  </si>
  <si>
    <t>Proyectos y/o programas apoyados</t>
  </si>
  <si>
    <t>3901-1000-3</t>
  </si>
  <si>
    <t xml:space="preserve">Promover la participación de investigadores e innovadores en proyectos con reconocidas instituciones alemanas </t>
  </si>
  <si>
    <t>Participación de Colombia en el ámbito internacional con miras a promover el avance de la ciencia, la tecnología y la innovación</t>
  </si>
  <si>
    <t>Promover la circulación de conocimiento y prácticas innovadoras en un escenario global</t>
  </si>
  <si>
    <t>Grupos tándem de investigación apoyados</t>
  </si>
  <si>
    <t>Eventos internacionales con autoridades en CTeI</t>
  </si>
  <si>
    <t>Numero de movilidades realizadas entre países de Europa, América Latina y Colombia</t>
  </si>
  <si>
    <t>Apoyar las actividades de movilidad, eventos y seguimiento de la Entidad</t>
  </si>
  <si>
    <t>Facilitar el recurso humano requerido para el fortalecimiento de las areas tecnicas de la Entidad</t>
  </si>
  <si>
    <t>Apoyar actividades y eventos que contribuyan al objetivo estratégico de AMT</t>
  </si>
  <si>
    <t>Desarrollar estrategias de comunicaciones de la Entidad</t>
  </si>
  <si>
    <t>Comisiones apoyadas</t>
  </si>
  <si>
    <t>Areas técnicas apoyadas a través de la contraración de personal requerido</t>
  </si>
  <si>
    <t>Actividades o Programas apoyados</t>
  </si>
  <si>
    <t>Menciones positivas en medios de comunicación</t>
  </si>
  <si>
    <t>3901-1000-4</t>
  </si>
  <si>
    <t>Diseñar, implementar, y/o llevar a cabo la evolución de los componentes del Sistema de Información Integral (SII) de Colciencias</t>
  </si>
  <si>
    <t>Mejorar la calidad
y el impacto de la
investigación y la
transferencia de
conocimiento y
tecnología</t>
  </si>
  <si>
    <t>3902-1000-6</t>
  </si>
  <si>
    <t>Capacitación de recursos humanos para la investigación</t>
  </si>
  <si>
    <t>Créditos educativos condonables para la realización de estudios de doctorado en Colombia otorgados</t>
  </si>
  <si>
    <t xml:space="preserve">Capacitación de recursos humanos para la investigación </t>
  </si>
  <si>
    <t>Créditos educativos condonables para la realización de estudios de doctorado en el exterior Otorgados</t>
  </si>
  <si>
    <t>3902-1000-5</t>
  </si>
  <si>
    <t>Mejoramiento del impacto de la Investigación científica en el sector salud</t>
  </si>
  <si>
    <t>3902-1000-7</t>
  </si>
  <si>
    <t>Generar vínculos
entre los actores
del SNCTI y
actores
internacionales
estrategicos</t>
  </si>
  <si>
    <t>3901-1000-7</t>
  </si>
  <si>
    <r>
      <t>Apoyo fortalecimiento de la</t>
    </r>
    <r>
      <rPr>
        <b/>
        <sz val="11"/>
        <color theme="1"/>
        <rFont val="Segoe UI"/>
        <family val="2"/>
      </rPr>
      <t xml:space="preserve"> transferencia internacional</t>
    </r>
    <r>
      <rPr>
        <sz val="11"/>
        <color theme="1"/>
        <rFont val="Segoe UI"/>
        <family val="2"/>
      </rPr>
      <t xml:space="preserve"> de conocimiento a los actores del SNCTI nivel nacional</t>
    </r>
  </si>
  <si>
    <t>3901-1000-6</t>
  </si>
  <si>
    <t>Servicios o Casos de Uso implementados</t>
  </si>
  <si>
    <t>Informes de Interventoría y pruebas realizados</t>
  </si>
  <si>
    <t>Avance en la dotación de la infraestructura tecnológica de la Entidad</t>
  </si>
  <si>
    <t>Avance en el diseño e implementación del modelo de gestión estratégica de TI (Plan de Inversión)</t>
  </si>
  <si>
    <t>Avance en la implementación del Modelo de Seguridad y Privacidad de la Información</t>
  </si>
  <si>
    <t>Dirección y Desarrollo Tecnológico e innovación</t>
  </si>
  <si>
    <t>3903-1000-4</t>
  </si>
  <si>
    <t>Apoyo a la sofisticación y diversificación de sectores productivos a través de la I+D+i Nacional</t>
  </si>
  <si>
    <t xml:space="preserve"> Empresas apoyadas procesos de innovación 
</t>
  </si>
  <si>
    <t>N/A</t>
  </si>
  <si>
    <t>Empresas apoyadas en procesos de innovación</t>
  </si>
  <si>
    <t>Solicitudes de patentes</t>
  </si>
  <si>
    <t xml:space="preserve">Generar una cultura que valore y gestione el conocimiento y la innovación
</t>
  </si>
  <si>
    <t>Dirección de Mentalidad y Cultura</t>
  </si>
  <si>
    <t>3904-1000-4</t>
  </si>
  <si>
    <t>Desarrollo de vocaciones científicas y capacidades para la investigación en niños y jóvenes a nivel Nacional</t>
  </si>
  <si>
    <t>3904-1000-5</t>
  </si>
  <si>
    <t>Apoyo al fomento y desarrollo de la apropiación social de la CTeI ASCTI Nacional</t>
  </si>
  <si>
    <t>Realizar interventoría al diseño e implementación del Sistema de Información Integral (SII) de Colciencias</t>
  </si>
  <si>
    <t>Fortalecer la plataforma tecnológica y de telecomunicaciones de Colciencias</t>
  </si>
  <si>
    <t>Implementar el marco de referencia de arquitectura empresarial para la gestión de TI</t>
  </si>
  <si>
    <t>Implementar el Sistema de Gestión de Seguridad de la Información y Certificar en la norma ISO 27001 a la entidad</t>
  </si>
  <si>
    <t xml:space="preserve">Sostenibilidad de la estrategia de Sistemas de Innovación Empresarial y Pactos por la innovación
</t>
  </si>
  <si>
    <t>Sostenibilidad Pactos por la Innovación</t>
  </si>
  <si>
    <t xml:space="preserve">Seguimiento a los proyectos que han accedido a beneficios tributarios
</t>
  </si>
  <si>
    <t xml:space="preserve">
Apoyo a las OTRI mediante el modelo de licencia de prueba
</t>
  </si>
  <si>
    <t xml:space="preserve">Convocatoria para la selección de beneficiarios de la Estrategia Nacional de Fomento a la Protección de Invenciones
</t>
  </si>
  <si>
    <t>CORTE AL 31 DEL MES ENERO DE 2018</t>
  </si>
  <si>
    <t>Niños y jóvenes beneficiarios</t>
  </si>
  <si>
    <t xml:space="preserve">Generar incentivos para que jóvenes con vocación científica accedan y aprovechen espacios de fortalecimiento de sus capacidades para la investigación e innovación (jóvenes investigadores) </t>
  </si>
  <si>
    <t>Brindar apoyo técnico y financiero para el desarrollo de actividades que generen y fortalezcan vocaciones científicas en niños y jóvenes del país  (Ondas)</t>
  </si>
  <si>
    <t>Estrategias de fomento de la participación ciudadana en CTeI implementadas</t>
  </si>
  <si>
    <t>Estrategia de intercambio de conocimiento científico-tecnológico con otros saberes implementados</t>
  </si>
  <si>
    <t>Estrategias de fomento de la participación ciudadana en CTeI financiadas</t>
  </si>
  <si>
    <t>Estrategias de gestión del conocimiento en cultura y apropiación social de la ciencia, tecnología e innovación realizados</t>
  </si>
  <si>
    <t>Estrategias de comunicación con enforque en ciencia, tecnología y sociedad implemtentadas.</t>
  </si>
  <si>
    <t>Diseñar e implementar convocatorias que promuevan procesos de apropiación social de CTeI en Centros de ciencia o estrategias similares.</t>
  </si>
  <si>
    <t>Desarrollar espacios que promuevan la reflexion y el dialogo sobre cultura y apropiación social de la CTeI en centros de ciencia o estrategias similares.</t>
  </si>
  <si>
    <t>Financiar propuestas de la convocatoria o concurso que promuevan la participación de ciudadanos y comunidades en actividades de CTeI.</t>
  </si>
  <si>
    <t>Realizar evaluaciones sobre la implementación de estrategias que promueven la cultura y la apropiación social de la Ciencia, la tecnología y la innovación.</t>
  </si>
  <si>
    <t>Diseñar e implementar estrategias para el acceso a la información científica por parte de los actores del sistema.</t>
  </si>
  <si>
    <t>Producir contenidos multiformato con temáticas en ciencia, tecnología e innovación.</t>
  </si>
  <si>
    <t>Producir activaciones regionales de carácter inspirador con temáticas en CTeI.</t>
  </si>
  <si>
    <t>Fortalecer la plataforma Web y los canales digitales para la difusión de la CTeI.</t>
  </si>
  <si>
    <t>Proyectos financiados para la investigación y generación de nuevo conocimiento</t>
  </si>
  <si>
    <t>Contratación de proyectos elegibles</t>
  </si>
  <si>
    <t>Financiación del programa de "becas-crédito" en concordancia con el Art. 124 de la Ley 1873 de 2017</t>
  </si>
  <si>
    <r>
      <rPr>
        <b/>
        <sz val="11"/>
        <rFont val="Segoe UI"/>
        <family val="2"/>
      </rPr>
      <t>Fortalecimiento de las capacidades</t>
    </r>
    <r>
      <rPr>
        <sz val="11"/>
        <rFont val="Segoe UI"/>
        <family val="2"/>
      </rPr>
      <t>de los actores del SNCTeI para la generación de conocimiento a nivel nacional</t>
    </r>
  </si>
  <si>
    <r>
      <t>Apoyo fortalecimiento de la</t>
    </r>
    <r>
      <rPr>
        <b/>
        <sz val="11"/>
        <rFont val="Segoe UI"/>
        <family val="2"/>
      </rPr>
      <t xml:space="preserve"> transferencia internacional </t>
    </r>
    <r>
      <rPr>
        <sz val="11"/>
        <rFont val="Segoe UI"/>
        <family val="2"/>
      </rPr>
      <t>de conocimiento a los actores del SNCTI nivel nacional</t>
    </r>
  </si>
  <si>
    <r>
      <rPr>
        <b/>
        <sz val="11"/>
        <rFont val="Segoe UI"/>
        <family val="2"/>
      </rPr>
      <t>Administración sistema</t>
    </r>
    <r>
      <rPr>
        <sz val="11"/>
        <rFont val="Segoe UI"/>
        <family val="2"/>
      </rPr>
      <t xml:space="preserve"> nacional de ciencia y tecnología nacional</t>
    </r>
  </si>
  <si>
    <r>
      <t xml:space="preserve">Implantación y desarrollo del </t>
    </r>
    <r>
      <rPr>
        <b/>
        <sz val="11"/>
        <rFont val="Segoe UI"/>
        <family val="2"/>
      </rPr>
      <t>sistema de información</t>
    </r>
    <r>
      <rPr>
        <sz val="11"/>
        <rFont val="Segoe UI"/>
        <family val="2"/>
      </rPr>
      <t xml:space="preserve"> nacional y territorial SNCT.</t>
    </r>
  </si>
  <si>
    <t>Vigencias futuras cohortes anteriores</t>
  </si>
  <si>
    <t>Apoyo a tesis doctorales cohorte doctorado nacional 2017 (1)</t>
  </si>
  <si>
    <t>Traslado proyecto de fortalecimiento de capacidades (1)</t>
  </si>
  <si>
    <t>Convocatoria de formación para estudios de  maestría y doctorado en el exterior COLFUTURO</t>
  </si>
  <si>
    <t>Convocatoria Programa de estancias postdoctorales para beneficiarios de formación Colciencias en entidades del SNCTeI</t>
  </si>
  <si>
    <t>Traslado proyecto de fortalecimiento de capacidades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</si>
</sst>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  <numFmt numFmtId="166" formatCode="&quot;$&quot;#,##0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42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12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166" fontId="14" fillId="0" borderId="0" xfId="4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6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/>
    </xf>
    <xf numFmtId="9" fontId="15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right" vertical="center" wrapText="1"/>
    </xf>
    <xf numFmtId="41" fontId="19" fillId="0" borderId="1" xfId="1" applyFont="1" applyFill="1" applyBorder="1" applyAlignment="1" applyProtection="1">
      <alignment horizontal="right" vertical="center" wrapText="1"/>
    </xf>
    <xf numFmtId="0" fontId="19" fillId="0" borderId="1" xfId="0" applyFont="1" applyFill="1" applyBorder="1" applyAlignment="1" applyProtection="1">
      <alignment horizontal="justify" vertical="center" wrapText="1"/>
    </xf>
    <xf numFmtId="0" fontId="20" fillId="2" borderId="1" xfId="0" applyFont="1" applyFill="1" applyBorder="1" applyAlignment="1" applyProtection="1">
      <alignment vertical="center" wrapText="1" readingOrder="1"/>
    </xf>
    <xf numFmtId="0" fontId="21" fillId="3" borderId="1" xfId="0" applyFont="1" applyFill="1" applyBorder="1" applyAlignment="1" applyProtection="1">
      <alignment horizontal="justify" vertical="center" wrapText="1"/>
    </xf>
    <xf numFmtId="0" fontId="21" fillId="3" borderId="1" xfId="0" applyFont="1" applyFill="1" applyBorder="1" applyAlignment="1" applyProtection="1">
      <alignment horizontal="left" vertical="center" wrapText="1"/>
    </xf>
    <xf numFmtId="41" fontId="21" fillId="3" borderId="1" xfId="1" applyFont="1" applyFill="1" applyBorder="1" applyAlignment="1" applyProtection="1">
      <alignment horizontal="justify" vertical="center" wrapText="1"/>
    </xf>
    <xf numFmtId="0" fontId="18" fillId="2" borderId="1" xfId="0" applyFont="1" applyFill="1" applyBorder="1" applyAlignment="1" applyProtection="1">
      <alignment vertical="center" readingOrder="1"/>
    </xf>
    <xf numFmtId="0" fontId="19" fillId="0" borderId="6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justify" vertical="center" wrapText="1"/>
    </xf>
    <xf numFmtId="42" fontId="19" fillId="0" borderId="1" xfId="5" applyFont="1" applyFill="1" applyBorder="1" applyAlignment="1" applyProtection="1">
      <alignment horizontal="right" vertical="center" wrapText="1"/>
    </xf>
    <xf numFmtId="42" fontId="19" fillId="2" borderId="1" xfId="5" applyFont="1" applyFill="1" applyBorder="1" applyAlignment="1" applyProtection="1">
      <alignment horizontal="center" vertical="center" wrapText="1"/>
    </xf>
    <xf numFmtId="42" fontId="13" fillId="2" borderId="1" xfId="5" applyFont="1" applyFill="1" applyBorder="1" applyAlignment="1" applyProtection="1">
      <alignment horizontal="center" vertical="center"/>
      <protection locked="0"/>
    </xf>
    <xf numFmtId="42" fontId="15" fillId="0" borderId="1" xfId="5" applyFont="1" applyFill="1" applyBorder="1" applyAlignment="1" applyProtection="1">
      <alignment horizontal="center" vertical="center"/>
    </xf>
    <xf numFmtId="42" fontId="15" fillId="0" borderId="1" xfId="5" applyFont="1" applyFill="1" applyBorder="1" applyAlignment="1" applyProtection="1">
      <alignment horizontal="right" vertical="center"/>
      <protection locked="0"/>
    </xf>
    <xf numFmtId="42" fontId="21" fillId="3" borderId="1" xfId="5" applyFont="1" applyFill="1" applyBorder="1" applyAlignment="1" applyProtection="1">
      <alignment horizontal="justify" vertical="center" wrapText="1"/>
    </xf>
    <xf numFmtId="42" fontId="21" fillId="3" borderId="1" xfId="5" applyFont="1" applyFill="1" applyBorder="1" applyAlignment="1" applyProtection="1">
      <alignment horizontal="justify" vertical="center" wrapText="1"/>
      <protection locked="0"/>
    </xf>
    <xf numFmtId="42" fontId="15" fillId="0" borderId="1" xfId="5" applyFont="1" applyFill="1" applyBorder="1" applyAlignment="1" applyProtection="1">
      <alignment horizontal="center" vertical="center"/>
      <protection locked="0"/>
    </xf>
    <xf numFmtId="42" fontId="13" fillId="0" borderId="1" xfId="5" applyFont="1" applyFill="1" applyBorder="1" applyAlignment="1" applyProtection="1">
      <alignment horizontal="center" vertical="center"/>
      <protection locked="0"/>
    </xf>
    <xf numFmtId="42" fontId="19" fillId="0" borderId="1" xfId="5" applyFont="1" applyFill="1" applyBorder="1" applyAlignment="1" applyProtection="1">
      <alignment horizontal="center" vertical="center" wrapText="1"/>
    </xf>
    <xf numFmtId="42" fontId="13" fillId="0" borderId="17" xfId="5" applyFont="1" applyFill="1" applyBorder="1" applyAlignment="1" applyProtection="1">
      <alignment horizontal="center" vertical="center"/>
      <protection locked="0"/>
    </xf>
    <xf numFmtId="42" fontId="14" fillId="0" borderId="1" xfId="5" applyFont="1" applyFill="1" applyBorder="1" applyAlignment="1" applyProtection="1">
      <alignment horizontal="center" vertical="center"/>
    </xf>
    <xf numFmtId="42" fontId="14" fillId="0" borderId="1" xfId="5" applyFont="1" applyFill="1" applyBorder="1" applyAlignment="1" applyProtection="1">
      <alignment horizontal="center" vertical="center"/>
      <protection locked="0"/>
    </xf>
    <xf numFmtId="42" fontId="15" fillId="2" borderId="1" xfId="5" applyFont="1" applyFill="1" applyBorder="1" applyAlignment="1" applyProtection="1">
      <alignment horizontal="center" vertical="center"/>
      <protection locked="0"/>
    </xf>
    <xf numFmtId="167" fontId="15" fillId="0" borderId="1" xfId="5" applyNumberFormat="1" applyFont="1" applyFill="1" applyBorder="1" applyAlignment="1" applyProtection="1">
      <alignment horizontal="center" vertical="center"/>
    </xf>
    <xf numFmtId="41" fontId="13" fillId="2" borderId="0" xfId="1" applyFont="1" applyFill="1" applyAlignment="1" applyProtection="1">
      <alignment horizontal="center" vertical="center"/>
      <protection locked="0"/>
    </xf>
    <xf numFmtId="42" fontId="13" fillId="2" borderId="0" xfId="0" applyNumberFormat="1" applyFont="1" applyFill="1" applyAlignment="1" applyProtection="1">
      <alignment horizontal="center" vertical="center"/>
      <protection locked="0"/>
    </xf>
    <xf numFmtId="41" fontId="13" fillId="0" borderId="0" xfId="1" applyFont="1" applyFill="1" applyAlignment="1" applyProtection="1">
      <alignment horizontal="center" vertical="center"/>
      <protection locked="0"/>
    </xf>
    <xf numFmtId="41" fontId="13" fillId="2" borderId="0" xfId="0" applyNumberFormat="1" applyFont="1" applyFill="1" applyAlignment="1" applyProtection="1">
      <alignment horizontal="center" vertical="center"/>
      <protection locked="0"/>
    </xf>
    <xf numFmtId="42" fontId="14" fillId="0" borderId="0" xfId="5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justify" vertical="center" wrapText="1"/>
    </xf>
    <xf numFmtId="0" fontId="20" fillId="2" borderId="1" xfId="0" applyFont="1" applyFill="1" applyBorder="1" applyAlignment="1" applyProtection="1">
      <alignment horizontal="center" vertical="center" wrapText="1" readingOrder="1"/>
    </xf>
    <xf numFmtId="0" fontId="20" fillId="2" borderId="1" xfId="0" applyFont="1" applyFill="1" applyBorder="1" applyAlignment="1" applyProtection="1">
      <alignment horizontal="center" vertical="center" readingOrder="1"/>
    </xf>
    <xf numFmtId="0" fontId="19" fillId="0" borderId="1" xfId="0" applyFont="1" applyFill="1" applyBorder="1" applyAlignment="1" applyProtection="1">
      <alignment horizontal="center" vertical="center" wrapText="1"/>
    </xf>
    <xf numFmtId="9" fontId="19" fillId="0" borderId="1" xfId="2" applyFont="1" applyFill="1" applyBorder="1" applyAlignment="1" applyProtection="1">
      <alignment horizontal="center" vertical="center" wrapText="1"/>
    </xf>
    <xf numFmtId="41" fontId="13" fillId="2" borderId="1" xfId="1" applyFont="1" applyFill="1" applyBorder="1" applyAlignment="1" applyProtection="1">
      <alignment vertical="center"/>
      <protection locked="0"/>
    </xf>
    <xf numFmtId="167" fontId="15" fillId="0" borderId="1" xfId="5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justify" vertical="center" wrapText="1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41" fontId="13" fillId="0" borderId="1" xfId="1" applyFont="1" applyFill="1" applyBorder="1" applyAlignment="1" applyProtection="1">
      <alignment vertical="center"/>
      <protection locked="0"/>
    </xf>
    <xf numFmtId="9" fontId="15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vertical="center"/>
      <protection locked="0"/>
    </xf>
    <xf numFmtId="42" fontId="15" fillId="0" borderId="1" xfId="8" applyFont="1" applyFill="1" applyBorder="1" applyAlignment="1" applyProtection="1">
      <alignment horizontal="right" vertical="center"/>
      <protection locked="0"/>
    </xf>
    <xf numFmtId="42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 readingOrder="1"/>
    </xf>
    <xf numFmtId="0" fontId="18" fillId="0" borderId="1" xfId="0" applyFont="1" applyBorder="1" applyAlignment="1" applyProtection="1">
      <alignment horizontal="center" vertical="center" wrapText="1" readingOrder="1"/>
    </xf>
    <xf numFmtId="0" fontId="20" fillId="2" borderId="2" xfId="0" applyFont="1" applyFill="1" applyBorder="1" applyAlignment="1" applyProtection="1">
      <alignment horizontal="center" vertical="center" wrapText="1" readingOrder="1"/>
    </xf>
    <xf numFmtId="0" fontId="20" fillId="2" borderId="16" xfId="0" applyFont="1" applyFill="1" applyBorder="1" applyAlignment="1" applyProtection="1">
      <alignment horizontal="center" vertical="center" wrapText="1" readingOrder="1"/>
    </xf>
    <xf numFmtId="0" fontId="20" fillId="2" borderId="3" xfId="0" applyFont="1" applyFill="1" applyBorder="1" applyAlignment="1" applyProtection="1">
      <alignment horizontal="center" vertical="center" wrapText="1" readingOrder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justify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readingOrder="1"/>
    </xf>
    <xf numFmtId="41" fontId="19" fillId="0" borderId="2" xfId="1" applyFont="1" applyFill="1" applyBorder="1" applyAlignment="1" applyProtection="1">
      <alignment horizontal="center" vertical="center" wrapText="1"/>
    </xf>
    <xf numFmtId="41" fontId="19" fillId="0" borderId="3" xfId="1" applyFont="1" applyFill="1" applyBorder="1" applyAlignment="1" applyProtection="1">
      <alignment horizontal="center" vertical="center" wrapText="1"/>
    </xf>
    <xf numFmtId="41" fontId="19" fillId="0" borderId="2" xfId="1" applyFont="1" applyFill="1" applyBorder="1" applyAlignment="1" applyProtection="1">
      <alignment vertical="center" wrapText="1"/>
    </xf>
    <xf numFmtId="41" fontId="19" fillId="0" borderId="16" xfId="1" applyFont="1" applyFill="1" applyBorder="1" applyAlignment="1" applyProtection="1">
      <alignment vertical="center" wrapText="1"/>
    </xf>
    <xf numFmtId="41" fontId="19" fillId="0" borderId="3" xfId="1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/>
    </xf>
  </cellXfs>
  <cellStyles count="9">
    <cellStyle name="Millares [0]" xfId="1" builtinId="6"/>
    <cellStyle name="Millares [0] 2" xfId="6"/>
    <cellStyle name="Millares 2" xfId="3"/>
    <cellStyle name="Millares 2 2" xfId="7"/>
    <cellStyle name="Moneda [0]" xfId="5" builtinId="7"/>
    <cellStyle name="Moneda [0] 2" xfId="8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4454" cy="69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880521</xdr:colOff>
      <xdr:row>0</xdr:row>
      <xdr:rowOff>108232</xdr:rowOff>
    </xdr:from>
    <xdr:to>
      <xdr:col>4</xdr:col>
      <xdr:colOff>1354041</xdr:colOff>
      <xdr:row>2</xdr:row>
      <xdr:rowOff>168086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21" y="108232"/>
          <a:ext cx="4676629" cy="70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3093" cy="704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10"/>
  <sheetViews>
    <sheetView zoomScale="70" zoomScaleNormal="70" workbookViewId="0">
      <selection activeCell="E18" sqref="E18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80"/>
      <c r="B1" s="80"/>
      <c r="C1" s="80"/>
      <c r="D1" s="80"/>
      <c r="E1" s="81" t="s">
        <v>19</v>
      </c>
      <c r="F1" s="81"/>
      <c r="G1" s="81"/>
      <c r="H1" s="81"/>
      <c r="I1" s="81"/>
      <c r="J1" s="81"/>
      <c r="K1" s="81"/>
      <c r="L1" s="81"/>
      <c r="M1" s="81"/>
      <c r="N1" s="80" t="s">
        <v>22</v>
      </c>
      <c r="O1" s="80"/>
    </row>
    <row r="2" spans="1:16" ht="25.5" customHeight="1" x14ac:dyDescent="0.25">
      <c r="A2" s="80"/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0" t="s">
        <v>18</v>
      </c>
      <c r="O2" s="80"/>
      <c r="P2" s="2"/>
    </row>
    <row r="3" spans="1:16" ht="25.5" customHeight="1" x14ac:dyDescent="0.25">
      <c r="A3" s="80"/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0" t="s">
        <v>21</v>
      </c>
      <c r="O3" s="80"/>
      <c r="P3" s="3"/>
    </row>
    <row r="4" spans="1:16" ht="31.9" customHeight="1" x14ac:dyDescent="0.25">
      <c r="E4" s="79" t="s">
        <v>20</v>
      </c>
      <c r="F4" s="79"/>
      <c r="G4" s="79"/>
      <c r="H4" s="79"/>
      <c r="I4" s="79"/>
      <c r="J4" s="79"/>
      <c r="K4" s="79"/>
      <c r="L4" s="79"/>
      <c r="M4" s="79"/>
      <c r="N4" s="79"/>
      <c r="O4" s="79"/>
    </row>
    <row r="6" spans="1:16" ht="42.75" customHeight="1" x14ac:dyDescent="0.25">
      <c r="A6" s="74" t="s">
        <v>0</v>
      </c>
      <c r="B6" s="75" t="s">
        <v>1</v>
      </c>
      <c r="C6" s="77" t="s">
        <v>2</v>
      </c>
      <c r="D6" s="74" t="s">
        <v>3</v>
      </c>
      <c r="E6" s="74" t="s">
        <v>4</v>
      </c>
      <c r="F6" s="71" t="s">
        <v>5</v>
      </c>
      <c r="G6" s="71" t="s">
        <v>6</v>
      </c>
      <c r="H6" s="71" t="s">
        <v>7</v>
      </c>
      <c r="I6" s="72" t="s">
        <v>8</v>
      </c>
      <c r="J6" s="72"/>
      <c r="K6" s="72"/>
      <c r="L6" s="73" t="s">
        <v>9</v>
      </c>
      <c r="M6" s="73"/>
      <c r="N6" s="73"/>
      <c r="O6" s="73"/>
    </row>
    <row r="7" spans="1:16" ht="31.5" x14ac:dyDescent="0.25">
      <c r="A7" s="74"/>
      <c r="B7" s="76"/>
      <c r="C7" s="78"/>
      <c r="D7" s="74"/>
      <c r="E7" s="74"/>
      <c r="F7" s="71"/>
      <c r="G7" s="71"/>
      <c r="H7" s="71"/>
      <c r="I7" s="12" t="s">
        <v>10</v>
      </c>
      <c r="J7" s="12" t="s">
        <v>11</v>
      </c>
      <c r="K7" s="12" t="s">
        <v>12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E4:O4"/>
    <mergeCell ref="A1:D3"/>
    <mergeCell ref="E1:M3"/>
    <mergeCell ref="N1:O1"/>
    <mergeCell ref="N2:O2"/>
    <mergeCell ref="N3:O3"/>
    <mergeCell ref="G6:G7"/>
    <mergeCell ref="H6:H7"/>
    <mergeCell ref="I6:K6"/>
    <mergeCell ref="L6:O6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72"/>
  <sheetViews>
    <sheetView tabSelected="1" zoomScale="60" zoomScaleNormal="60" workbookViewId="0">
      <selection activeCell="I10" sqref="I10"/>
    </sheetView>
  </sheetViews>
  <sheetFormatPr baseColWidth="10" defaultColWidth="11.5703125" defaultRowHeight="14.25" x14ac:dyDescent="0.25"/>
  <cols>
    <col min="1" max="1" width="2" style="13" customWidth="1"/>
    <col min="2" max="2" width="20" style="13" customWidth="1"/>
    <col min="3" max="3" width="21.140625" style="13" customWidth="1"/>
    <col min="4" max="4" width="22" style="13" customWidth="1"/>
    <col min="5" max="5" width="46" style="13" customWidth="1"/>
    <col min="6" max="6" width="33" style="13" bestFit="1" customWidth="1"/>
    <col min="7" max="8" width="24.140625" style="13" customWidth="1"/>
    <col min="9" max="9" width="50.42578125" style="13" bestFit="1" customWidth="1"/>
    <col min="10" max="10" width="26.28515625" style="13" customWidth="1"/>
    <col min="11" max="11" width="26.7109375" style="13" customWidth="1"/>
    <col min="12" max="12" width="23.28515625" style="13" customWidth="1"/>
    <col min="13" max="13" width="25.140625" style="13" customWidth="1"/>
    <col min="14" max="14" width="25.28515625" style="13" customWidth="1"/>
    <col min="15" max="15" width="25" style="13" customWidth="1"/>
    <col min="16" max="16" width="13.7109375" style="13" customWidth="1"/>
    <col min="17" max="17" width="23.140625" style="13" customWidth="1"/>
    <col min="18" max="18" width="13.5703125" style="13" customWidth="1"/>
    <col min="19" max="19" width="6.7109375" style="13" customWidth="1"/>
    <col min="20" max="20" width="48.28515625" style="13" customWidth="1"/>
    <col min="21" max="21" width="14.140625" style="13" customWidth="1"/>
    <col min="22" max="16384" width="11.5703125" style="13"/>
  </cols>
  <sheetData>
    <row r="1" spans="2:19" ht="25.5" customHeight="1" x14ac:dyDescent="0.25">
      <c r="B1" s="91"/>
      <c r="C1" s="91"/>
      <c r="D1" s="91"/>
      <c r="E1" s="91"/>
      <c r="F1" s="95" t="s">
        <v>19</v>
      </c>
      <c r="G1" s="96"/>
      <c r="H1" s="96"/>
      <c r="I1" s="96"/>
      <c r="J1" s="96"/>
      <c r="K1" s="96"/>
      <c r="L1" s="96"/>
      <c r="M1" s="96"/>
      <c r="N1" s="96"/>
      <c r="O1" s="96"/>
      <c r="P1" s="97"/>
      <c r="Q1" s="91" t="s">
        <v>46</v>
      </c>
      <c r="R1" s="91"/>
    </row>
    <row r="2" spans="2:19" ht="25.5" customHeight="1" x14ac:dyDescent="0.25">
      <c r="B2" s="91"/>
      <c r="C2" s="91"/>
      <c r="D2" s="91"/>
      <c r="E2" s="91"/>
      <c r="F2" s="98"/>
      <c r="G2" s="99"/>
      <c r="H2" s="99"/>
      <c r="I2" s="99"/>
      <c r="J2" s="99"/>
      <c r="K2" s="99"/>
      <c r="L2" s="99"/>
      <c r="M2" s="99"/>
      <c r="N2" s="99"/>
      <c r="O2" s="99"/>
      <c r="P2" s="100"/>
      <c r="Q2" s="92" t="s">
        <v>47</v>
      </c>
      <c r="R2" s="93"/>
      <c r="S2" s="14"/>
    </row>
    <row r="3" spans="2:19" ht="25.5" customHeight="1" x14ac:dyDescent="0.25">
      <c r="B3" s="91"/>
      <c r="C3" s="91"/>
      <c r="D3" s="91"/>
      <c r="E3" s="91"/>
      <c r="F3" s="101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92" t="s">
        <v>48</v>
      </c>
      <c r="R3" s="93"/>
      <c r="S3" s="15"/>
    </row>
    <row r="4" spans="2:19" ht="31.9" customHeight="1" x14ac:dyDescent="0.25">
      <c r="I4" s="94" t="s">
        <v>109</v>
      </c>
      <c r="J4" s="94"/>
      <c r="K4" s="94"/>
      <c r="L4" s="94"/>
      <c r="M4" s="94"/>
      <c r="N4" s="94"/>
      <c r="O4" s="94"/>
      <c r="P4" s="94"/>
      <c r="Q4" s="94"/>
      <c r="R4" s="94"/>
    </row>
    <row r="6" spans="2:19" ht="42.75" customHeight="1" x14ac:dyDescent="0.25">
      <c r="B6" s="83" t="s">
        <v>0</v>
      </c>
      <c r="C6" s="83" t="s">
        <v>1</v>
      </c>
      <c r="D6" s="83" t="s">
        <v>23</v>
      </c>
      <c r="E6" s="83" t="s">
        <v>3</v>
      </c>
      <c r="F6" s="83" t="s">
        <v>24</v>
      </c>
      <c r="G6" s="83" t="s">
        <v>25</v>
      </c>
      <c r="H6" s="84" t="s">
        <v>26</v>
      </c>
      <c r="I6" s="86" t="s">
        <v>4</v>
      </c>
      <c r="J6" s="85" t="s">
        <v>8</v>
      </c>
      <c r="K6" s="85"/>
      <c r="L6" s="85"/>
      <c r="M6" s="85"/>
      <c r="N6" s="85"/>
      <c r="O6" s="84" t="s">
        <v>27</v>
      </c>
      <c r="P6" s="84"/>
      <c r="Q6" s="84"/>
      <c r="R6" s="84"/>
    </row>
    <row r="7" spans="2:19" ht="42.75" customHeight="1" x14ac:dyDescent="0.25">
      <c r="B7" s="83"/>
      <c r="C7" s="83"/>
      <c r="D7" s="83"/>
      <c r="E7" s="83"/>
      <c r="F7" s="83"/>
      <c r="G7" s="83"/>
      <c r="H7" s="84"/>
      <c r="I7" s="86"/>
      <c r="J7" s="86" t="s">
        <v>28</v>
      </c>
      <c r="K7" s="86"/>
      <c r="L7" s="86" t="s">
        <v>29</v>
      </c>
      <c r="M7" s="86"/>
      <c r="N7" s="86" t="s">
        <v>34</v>
      </c>
      <c r="O7" s="84" t="s">
        <v>13</v>
      </c>
      <c r="P7" s="84" t="s">
        <v>14</v>
      </c>
      <c r="Q7" s="84" t="s">
        <v>15</v>
      </c>
      <c r="R7" s="84" t="s">
        <v>16</v>
      </c>
    </row>
    <row r="8" spans="2:19" ht="56.25" customHeight="1" x14ac:dyDescent="0.25">
      <c r="B8" s="83"/>
      <c r="C8" s="83"/>
      <c r="D8" s="83"/>
      <c r="E8" s="83"/>
      <c r="F8" s="83"/>
      <c r="G8" s="83"/>
      <c r="H8" s="84"/>
      <c r="I8" s="86"/>
      <c r="J8" s="54" t="s">
        <v>30</v>
      </c>
      <c r="K8" s="54" t="s">
        <v>31</v>
      </c>
      <c r="L8" s="54" t="s">
        <v>32</v>
      </c>
      <c r="M8" s="54" t="s">
        <v>33</v>
      </c>
      <c r="N8" s="86"/>
      <c r="O8" s="84"/>
      <c r="P8" s="84"/>
      <c r="Q8" s="84"/>
      <c r="R8" s="84"/>
    </row>
    <row r="9" spans="2:19" ht="74.25" customHeight="1" x14ac:dyDescent="0.25">
      <c r="B9" s="109" t="s">
        <v>69</v>
      </c>
      <c r="C9" s="109" t="s">
        <v>39</v>
      </c>
      <c r="D9" s="106" t="s">
        <v>43</v>
      </c>
      <c r="E9" s="109" t="s">
        <v>71</v>
      </c>
      <c r="F9" s="88" t="s">
        <v>72</v>
      </c>
      <c r="G9" s="59">
        <v>0</v>
      </c>
      <c r="H9" s="61"/>
      <c r="I9" s="56" t="s">
        <v>133</v>
      </c>
      <c r="J9" s="34">
        <v>0</v>
      </c>
      <c r="K9" s="34">
        <v>140175068291</v>
      </c>
      <c r="L9" s="36"/>
      <c r="M9" s="36"/>
      <c r="N9" s="48">
        <f t="shared" ref="N9:N14" si="0">+J9+K9+L9-M9</f>
        <v>140175068291</v>
      </c>
      <c r="O9" s="62">
        <v>140175068291</v>
      </c>
      <c r="P9" s="23">
        <f t="shared" ref="P9:P52" si="1">+O9/N9</f>
        <v>1</v>
      </c>
      <c r="Q9" s="38"/>
      <c r="R9" s="23">
        <f t="shared" ref="R9:R14" si="2">+Q9/N9</f>
        <v>0</v>
      </c>
      <c r="S9" s="16"/>
    </row>
    <row r="10" spans="2:19" ht="74.25" customHeight="1" x14ac:dyDescent="0.25">
      <c r="B10" s="110"/>
      <c r="C10" s="110"/>
      <c r="D10" s="107"/>
      <c r="E10" s="110"/>
      <c r="F10" s="89"/>
      <c r="G10" s="59">
        <v>0</v>
      </c>
      <c r="H10" s="61"/>
      <c r="I10" s="56" t="s">
        <v>134</v>
      </c>
      <c r="J10" s="34"/>
      <c r="K10" s="34">
        <v>6250000000</v>
      </c>
      <c r="L10" s="36"/>
      <c r="M10" s="36"/>
      <c r="N10" s="48">
        <f t="shared" si="0"/>
        <v>6250000000</v>
      </c>
      <c r="O10" s="62">
        <v>6250000000</v>
      </c>
      <c r="P10" s="23">
        <f t="shared" si="1"/>
        <v>1</v>
      </c>
      <c r="Q10" s="38"/>
      <c r="R10" s="23">
        <f t="shared" si="2"/>
        <v>0</v>
      </c>
      <c r="S10" s="16"/>
    </row>
    <row r="11" spans="2:19" ht="74.25" customHeight="1" x14ac:dyDescent="0.25">
      <c r="B11" s="110"/>
      <c r="C11" s="110"/>
      <c r="D11" s="108"/>
      <c r="E11" s="111"/>
      <c r="F11" s="90"/>
      <c r="G11" s="59">
        <v>0</v>
      </c>
      <c r="H11" s="61"/>
      <c r="I11" s="56" t="s">
        <v>135</v>
      </c>
      <c r="J11" s="34"/>
      <c r="K11" s="34">
        <v>1750000000</v>
      </c>
      <c r="L11" s="36"/>
      <c r="M11" s="36"/>
      <c r="N11" s="48">
        <f t="shared" si="0"/>
        <v>1750000000</v>
      </c>
      <c r="O11" s="62">
        <v>1750000000</v>
      </c>
      <c r="P11" s="23">
        <f t="shared" si="1"/>
        <v>1</v>
      </c>
      <c r="Q11" s="38"/>
      <c r="R11" s="23">
        <f t="shared" si="2"/>
        <v>0</v>
      </c>
      <c r="S11" s="16"/>
    </row>
    <row r="12" spans="2:19" ht="33" customHeight="1" x14ac:dyDescent="0.25">
      <c r="B12" s="110"/>
      <c r="C12" s="110"/>
      <c r="D12" s="104" t="s">
        <v>70</v>
      </c>
      <c r="E12" s="87" t="s">
        <v>73</v>
      </c>
      <c r="F12" s="26" t="s">
        <v>44</v>
      </c>
      <c r="G12" s="59">
        <v>0</v>
      </c>
      <c r="H12" s="61"/>
      <c r="I12" s="56" t="s">
        <v>136</v>
      </c>
      <c r="J12" s="34">
        <v>38000000000</v>
      </c>
      <c r="K12" s="35"/>
      <c r="L12" s="36"/>
      <c r="M12" s="36"/>
      <c r="N12" s="48">
        <f t="shared" si="0"/>
        <v>38000000000</v>
      </c>
      <c r="O12" s="62">
        <v>38000000000</v>
      </c>
      <c r="P12" s="23">
        <f t="shared" si="1"/>
        <v>1</v>
      </c>
      <c r="Q12" s="38">
        <v>25193000000</v>
      </c>
      <c r="R12" s="23">
        <f t="shared" si="2"/>
        <v>0.66297368421052627</v>
      </c>
      <c r="S12" s="16"/>
    </row>
    <row r="13" spans="2:19" ht="80.25" customHeight="1" x14ac:dyDescent="0.25">
      <c r="B13" s="110"/>
      <c r="C13" s="110"/>
      <c r="D13" s="104"/>
      <c r="E13" s="87"/>
      <c r="F13" s="26" t="s">
        <v>74</v>
      </c>
      <c r="G13" s="59">
        <v>5</v>
      </c>
      <c r="H13" s="61"/>
      <c r="I13" s="56" t="s">
        <v>137</v>
      </c>
      <c r="J13" s="34">
        <v>16800000000</v>
      </c>
      <c r="K13" s="35"/>
      <c r="L13" s="36"/>
      <c r="M13" s="36"/>
      <c r="N13" s="48">
        <f t="shared" si="0"/>
        <v>16800000000</v>
      </c>
      <c r="O13" s="62">
        <v>16800000000</v>
      </c>
      <c r="P13" s="23">
        <f t="shared" si="1"/>
        <v>1</v>
      </c>
      <c r="Q13" s="38"/>
      <c r="R13" s="23">
        <f t="shared" si="2"/>
        <v>0</v>
      </c>
      <c r="S13" s="16"/>
    </row>
    <row r="14" spans="2:19" ht="69.75" customHeight="1" x14ac:dyDescent="0.25">
      <c r="B14" s="110"/>
      <c r="C14" s="110"/>
      <c r="D14" s="104"/>
      <c r="E14" s="87"/>
      <c r="F14" s="26" t="s">
        <v>45</v>
      </c>
      <c r="G14" s="59">
        <v>259</v>
      </c>
      <c r="H14" s="61"/>
      <c r="I14" s="56" t="s">
        <v>138</v>
      </c>
      <c r="J14" s="34">
        <v>2295000000</v>
      </c>
      <c r="K14" s="35"/>
      <c r="L14" s="36"/>
      <c r="M14" s="36"/>
      <c r="N14" s="48">
        <f t="shared" si="0"/>
        <v>2295000000</v>
      </c>
      <c r="O14" s="62">
        <v>0</v>
      </c>
      <c r="P14" s="23">
        <f t="shared" si="1"/>
        <v>0</v>
      </c>
      <c r="Q14" s="38"/>
      <c r="R14" s="23">
        <f t="shared" si="2"/>
        <v>0</v>
      </c>
      <c r="S14" s="16"/>
    </row>
    <row r="15" spans="2:19" ht="31.5" customHeight="1" x14ac:dyDescent="0.25">
      <c r="B15" s="110"/>
      <c r="C15" s="110"/>
      <c r="D15" s="27"/>
      <c r="E15" s="28" t="s">
        <v>17</v>
      </c>
      <c r="F15" s="28"/>
      <c r="G15" s="29"/>
      <c r="H15" s="63"/>
      <c r="I15" s="28"/>
      <c r="J15" s="39">
        <f t="shared" ref="J15:O15" si="3">SUM(J9:J14)</f>
        <v>57095000000</v>
      </c>
      <c r="K15" s="39">
        <f t="shared" si="3"/>
        <v>148175068291</v>
      </c>
      <c r="L15" s="40">
        <f t="shared" si="3"/>
        <v>0</v>
      </c>
      <c r="M15" s="40">
        <f t="shared" si="3"/>
        <v>0</v>
      </c>
      <c r="N15" s="39">
        <f t="shared" si="3"/>
        <v>205270068291</v>
      </c>
      <c r="O15" s="40">
        <f t="shared" si="3"/>
        <v>202975068291</v>
      </c>
      <c r="P15" s="30"/>
      <c r="Q15" s="40">
        <f>SUM(Q9:Q14)</f>
        <v>25193000000</v>
      </c>
      <c r="R15" s="30"/>
    </row>
    <row r="16" spans="2:19" ht="45" customHeight="1" x14ac:dyDescent="0.25">
      <c r="B16" s="110"/>
      <c r="C16" s="110"/>
      <c r="D16" s="104" t="s">
        <v>75</v>
      </c>
      <c r="E16" s="112" t="s">
        <v>76</v>
      </c>
      <c r="F16" s="56" t="s">
        <v>126</v>
      </c>
      <c r="G16" s="59">
        <v>98</v>
      </c>
      <c r="H16" s="61"/>
      <c r="I16" s="56" t="s">
        <v>49</v>
      </c>
      <c r="J16" s="34">
        <v>42705000000</v>
      </c>
      <c r="K16" s="35"/>
      <c r="L16" s="36"/>
      <c r="M16" s="36"/>
      <c r="N16" s="37">
        <f t="shared" ref="N16:N41" si="4">+J16+K16+L16-M16</f>
        <v>42705000000</v>
      </c>
      <c r="O16" s="38">
        <v>0</v>
      </c>
      <c r="P16" s="23">
        <f t="shared" si="1"/>
        <v>0</v>
      </c>
      <c r="Q16" s="38"/>
      <c r="R16" s="23">
        <f>+Q16/N16</f>
        <v>0</v>
      </c>
    </row>
    <row r="17" spans="2:21" ht="73.5" customHeight="1" x14ac:dyDescent="0.25">
      <c r="B17" s="110"/>
      <c r="C17" s="110"/>
      <c r="D17" s="104"/>
      <c r="E17" s="112"/>
      <c r="F17" s="26" t="s">
        <v>127</v>
      </c>
      <c r="G17" s="59">
        <v>0</v>
      </c>
      <c r="H17" s="61"/>
      <c r="I17" s="56" t="s">
        <v>128</v>
      </c>
      <c r="J17" s="34">
        <v>10000000000</v>
      </c>
      <c r="K17" s="35"/>
      <c r="L17" s="36"/>
      <c r="M17" s="36"/>
      <c r="N17" s="37">
        <f t="shared" si="4"/>
        <v>10000000000</v>
      </c>
      <c r="O17" s="38">
        <v>0</v>
      </c>
      <c r="P17" s="23">
        <f t="shared" si="1"/>
        <v>0</v>
      </c>
      <c r="Q17" s="36"/>
      <c r="R17" s="23">
        <f>+Q17/N17</f>
        <v>0</v>
      </c>
    </row>
    <row r="18" spans="2:21" ht="37.5" customHeight="1" x14ac:dyDescent="0.25">
      <c r="B18" s="110"/>
      <c r="C18" s="110"/>
      <c r="D18" s="104"/>
      <c r="E18" s="28" t="s">
        <v>17</v>
      </c>
      <c r="F18" s="28"/>
      <c r="G18" s="29"/>
      <c r="H18" s="63"/>
      <c r="I18" s="28"/>
      <c r="J18" s="39">
        <f t="shared" ref="J18:O18" si="5">SUM(J16:J17)</f>
        <v>52705000000</v>
      </c>
      <c r="K18" s="39">
        <f t="shared" si="5"/>
        <v>0</v>
      </c>
      <c r="L18" s="40">
        <f t="shared" si="5"/>
        <v>0</v>
      </c>
      <c r="M18" s="40">
        <f t="shared" si="5"/>
        <v>0</v>
      </c>
      <c r="N18" s="39">
        <f t="shared" si="5"/>
        <v>52705000000</v>
      </c>
      <c r="O18" s="40">
        <f t="shared" si="5"/>
        <v>0</v>
      </c>
      <c r="P18" s="30"/>
      <c r="Q18" s="40">
        <f>SUM(Q16:Q17)</f>
        <v>0</v>
      </c>
      <c r="R18" s="30"/>
    </row>
    <row r="19" spans="2:21" ht="75.75" customHeight="1" x14ac:dyDescent="0.25">
      <c r="B19" s="110"/>
      <c r="C19" s="110"/>
      <c r="D19" s="104" t="s">
        <v>77</v>
      </c>
      <c r="E19" s="56" t="s">
        <v>129</v>
      </c>
      <c r="F19" s="56" t="s">
        <v>51</v>
      </c>
      <c r="G19" s="59">
        <v>58</v>
      </c>
      <c r="H19" s="64"/>
      <c r="I19" s="56" t="s">
        <v>50</v>
      </c>
      <c r="J19" s="34">
        <v>23795000000</v>
      </c>
      <c r="K19" s="35"/>
      <c r="L19" s="36"/>
      <c r="M19" s="36"/>
      <c r="N19" s="37">
        <f t="shared" si="4"/>
        <v>23795000000</v>
      </c>
      <c r="O19" s="41">
        <v>20455000000</v>
      </c>
      <c r="P19" s="23">
        <f t="shared" si="1"/>
        <v>0.85963437696995171</v>
      </c>
      <c r="Q19" s="47">
        <v>0</v>
      </c>
      <c r="R19" s="23">
        <f>+Q19/N19</f>
        <v>0</v>
      </c>
    </row>
    <row r="20" spans="2:21" ht="40.5" customHeight="1" x14ac:dyDescent="0.25">
      <c r="B20" s="111"/>
      <c r="C20" s="111"/>
      <c r="D20" s="105"/>
      <c r="E20" s="28" t="s">
        <v>17</v>
      </c>
      <c r="F20" s="28"/>
      <c r="G20" s="29"/>
      <c r="H20" s="63"/>
      <c r="I20" s="28"/>
      <c r="J20" s="39">
        <f t="shared" ref="J20:O20" si="6">SUM(J19)</f>
        <v>23795000000</v>
      </c>
      <c r="K20" s="39">
        <f t="shared" si="6"/>
        <v>0</v>
      </c>
      <c r="L20" s="40">
        <f t="shared" si="6"/>
        <v>0</v>
      </c>
      <c r="M20" s="40">
        <f t="shared" si="6"/>
        <v>0</v>
      </c>
      <c r="N20" s="39">
        <f t="shared" si="6"/>
        <v>23795000000</v>
      </c>
      <c r="O20" s="40">
        <f t="shared" si="6"/>
        <v>20455000000</v>
      </c>
      <c r="P20" s="30"/>
      <c r="Q20" s="40">
        <f>SUM(Q19)</f>
        <v>0</v>
      </c>
      <c r="R20" s="30"/>
    </row>
    <row r="21" spans="2:21" ht="60.75" customHeight="1" x14ac:dyDescent="0.25">
      <c r="B21" s="87" t="s">
        <v>78</v>
      </c>
      <c r="C21" s="87" t="s">
        <v>40</v>
      </c>
      <c r="D21" s="58" t="s">
        <v>52</v>
      </c>
      <c r="E21" s="56" t="s">
        <v>130</v>
      </c>
      <c r="F21" s="26" t="s">
        <v>56</v>
      </c>
      <c r="G21" s="59">
        <v>0</v>
      </c>
      <c r="H21" s="64"/>
      <c r="I21" s="56" t="s">
        <v>53</v>
      </c>
      <c r="J21" s="34"/>
      <c r="K21" s="35">
        <v>2000000000</v>
      </c>
      <c r="L21" s="36"/>
      <c r="M21" s="36"/>
      <c r="N21" s="37">
        <f t="shared" si="4"/>
        <v>2000000000</v>
      </c>
      <c r="O21" s="38">
        <v>2000000000</v>
      </c>
      <c r="P21" s="23">
        <f t="shared" si="1"/>
        <v>1</v>
      </c>
      <c r="Q21" s="38">
        <v>2000000000</v>
      </c>
      <c r="R21" s="23">
        <f>+Q21/N21</f>
        <v>1</v>
      </c>
    </row>
    <row r="22" spans="2:21" ht="47.25" customHeight="1" x14ac:dyDescent="0.25">
      <c r="B22" s="87"/>
      <c r="C22" s="87"/>
      <c r="D22" s="114" t="s">
        <v>79</v>
      </c>
      <c r="E22" s="112" t="s">
        <v>80</v>
      </c>
      <c r="F22" s="26" t="s">
        <v>57</v>
      </c>
      <c r="G22" s="59">
        <v>1</v>
      </c>
      <c r="H22" s="64"/>
      <c r="I22" s="56" t="s">
        <v>54</v>
      </c>
      <c r="J22" s="34">
        <v>90000000</v>
      </c>
      <c r="K22" s="35"/>
      <c r="L22" s="36">
        <v>92000000</v>
      </c>
      <c r="M22" s="36"/>
      <c r="N22" s="37">
        <f t="shared" si="4"/>
        <v>182000000</v>
      </c>
      <c r="O22" s="38"/>
      <c r="P22" s="23">
        <f t="shared" si="1"/>
        <v>0</v>
      </c>
      <c r="Q22" s="38"/>
      <c r="R22" s="23">
        <f>+Q22/N22</f>
        <v>0</v>
      </c>
    </row>
    <row r="23" spans="2:21" ht="68.25" customHeight="1" x14ac:dyDescent="0.25">
      <c r="B23" s="87"/>
      <c r="C23" s="87"/>
      <c r="D23" s="114"/>
      <c r="E23" s="112"/>
      <c r="F23" s="26" t="s">
        <v>58</v>
      </c>
      <c r="G23" s="59">
        <v>18</v>
      </c>
      <c r="H23" s="64"/>
      <c r="I23" s="56" t="s">
        <v>55</v>
      </c>
      <c r="J23" s="34">
        <v>700000000</v>
      </c>
      <c r="K23" s="35"/>
      <c r="L23" s="36"/>
      <c r="M23" s="36">
        <v>92000000</v>
      </c>
      <c r="N23" s="37">
        <f t="shared" si="4"/>
        <v>608000000</v>
      </c>
      <c r="O23" s="38"/>
      <c r="P23" s="23">
        <f t="shared" si="1"/>
        <v>0</v>
      </c>
      <c r="Q23" s="38"/>
      <c r="R23" s="23">
        <f>+Q23/N23</f>
        <v>0</v>
      </c>
    </row>
    <row r="24" spans="2:21" ht="25.5" customHeight="1" x14ac:dyDescent="0.25">
      <c r="B24" s="87"/>
      <c r="C24" s="87"/>
      <c r="D24" s="31"/>
      <c r="E24" s="28" t="s">
        <v>17</v>
      </c>
      <c r="F24" s="28"/>
      <c r="G24" s="29"/>
      <c r="H24" s="63"/>
      <c r="I24" s="28"/>
      <c r="J24" s="39">
        <f t="shared" ref="J24:O24" si="7">SUM(J21:J23)</f>
        <v>790000000</v>
      </c>
      <c r="K24" s="39">
        <f t="shared" si="7"/>
        <v>2000000000</v>
      </c>
      <c r="L24" s="40">
        <f t="shared" si="7"/>
        <v>92000000</v>
      </c>
      <c r="M24" s="40">
        <f t="shared" si="7"/>
        <v>92000000</v>
      </c>
      <c r="N24" s="39">
        <f t="shared" si="7"/>
        <v>2790000000</v>
      </c>
      <c r="O24" s="40">
        <f t="shared" si="7"/>
        <v>2000000000</v>
      </c>
      <c r="P24" s="30"/>
      <c r="Q24" s="40">
        <f>SUM(Q21:Q23)</f>
        <v>2000000000</v>
      </c>
      <c r="R24" s="30"/>
    </row>
    <row r="25" spans="2:21" ht="142.5" customHeight="1" x14ac:dyDescent="0.25">
      <c r="B25" s="87" t="s">
        <v>37</v>
      </c>
      <c r="C25" s="87" t="s">
        <v>41</v>
      </c>
      <c r="D25" s="104" t="s">
        <v>81</v>
      </c>
      <c r="E25" s="112" t="s">
        <v>131</v>
      </c>
      <c r="F25" s="26" t="s">
        <v>63</v>
      </c>
      <c r="G25" s="59">
        <v>800</v>
      </c>
      <c r="H25" s="65"/>
      <c r="I25" s="26" t="s">
        <v>59</v>
      </c>
      <c r="J25" s="34">
        <v>500000000</v>
      </c>
      <c r="K25" s="35"/>
      <c r="L25" s="38">
        <v>300000000</v>
      </c>
      <c r="M25" s="42"/>
      <c r="N25" s="37">
        <f t="shared" si="4"/>
        <v>800000000</v>
      </c>
      <c r="O25" s="38">
        <v>340018743</v>
      </c>
      <c r="P25" s="23">
        <f t="shared" si="1"/>
        <v>0.42502342874999999</v>
      </c>
      <c r="Q25" s="69">
        <v>141639967</v>
      </c>
      <c r="R25" s="23">
        <f>+Q25/N25</f>
        <v>0.17704995875000001</v>
      </c>
      <c r="S25" s="16"/>
      <c r="T25" s="16"/>
    </row>
    <row r="26" spans="2:21" ht="87.75" customHeight="1" x14ac:dyDescent="0.25">
      <c r="B26" s="87"/>
      <c r="C26" s="87"/>
      <c r="D26" s="104"/>
      <c r="E26" s="112"/>
      <c r="F26" s="26" t="s">
        <v>64</v>
      </c>
      <c r="G26" s="59">
        <v>37</v>
      </c>
      <c r="H26" s="65"/>
      <c r="I26" s="26" t="s">
        <v>60</v>
      </c>
      <c r="J26" s="34">
        <v>8100000000</v>
      </c>
      <c r="K26" s="35"/>
      <c r="L26" s="38"/>
      <c r="M26" s="42">
        <v>300000000</v>
      </c>
      <c r="N26" s="37">
        <f t="shared" si="4"/>
        <v>7800000000</v>
      </c>
      <c r="O26" s="38">
        <v>3672971634.3299999</v>
      </c>
      <c r="P26" s="23">
        <f t="shared" si="1"/>
        <v>0.4708937992730769</v>
      </c>
      <c r="Q26" s="69">
        <v>987189351.32999992</v>
      </c>
      <c r="R26" s="23">
        <f>+Q26/N26</f>
        <v>0.12656273734999998</v>
      </c>
      <c r="S26" s="16"/>
      <c r="T26" s="16"/>
    </row>
    <row r="27" spans="2:21" ht="60" customHeight="1" x14ac:dyDescent="0.25">
      <c r="B27" s="87"/>
      <c r="C27" s="87"/>
      <c r="D27" s="104"/>
      <c r="E27" s="112"/>
      <c r="F27" s="26" t="s">
        <v>65</v>
      </c>
      <c r="G27" s="59">
        <v>1</v>
      </c>
      <c r="H27" s="65"/>
      <c r="I27" s="26" t="s">
        <v>61</v>
      </c>
      <c r="J27" s="34">
        <v>400000000</v>
      </c>
      <c r="K27" s="35"/>
      <c r="L27" s="38"/>
      <c r="M27" s="42"/>
      <c r="N27" s="37">
        <f t="shared" si="4"/>
        <v>400000000</v>
      </c>
      <c r="O27" s="38">
        <v>0</v>
      </c>
      <c r="P27" s="23">
        <f t="shared" si="1"/>
        <v>0</v>
      </c>
      <c r="Q27" s="69">
        <v>0</v>
      </c>
      <c r="R27" s="23">
        <f>+Q27/N27</f>
        <v>0</v>
      </c>
      <c r="S27" s="16"/>
      <c r="T27" s="16"/>
    </row>
    <row r="28" spans="2:21" ht="60" customHeight="1" x14ac:dyDescent="0.25">
      <c r="B28" s="87"/>
      <c r="C28" s="87"/>
      <c r="D28" s="104"/>
      <c r="E28" s="112"/>
      <c r="F28" s="26" t="s">
        <v>66</v>
      </c>
      <c r="G28" s="59">
        <v>3500</v>
      </c>
      <c r="H28" s="65"/>
      <c r="I28" s="26" t="s">
        <v>62</v>
      </c>
      <c r="J28" s="34">
        <f>999768722+100000000</f>
        <v>1099768722</v>
      </c>
      <c r="K28" s="35"/>
      <c r="L28" s="38"/>
      <c r="M28" s="42"/>
      <c r="N28" s="37">
        <f t="shared" si="4"/>
        <v>1099768722</v>
      </c>
      <c r="O28" s="38">
        <v>1090869854</v>
      </c>
      <c r="P28" s="23">
        <f t="shared" si="1"/>
        <v>0.99190841872296853</v>
      </c>
      <c r="Q28" s="69">
        <v>4191012</v>
      </c>
      <c r="R28" s="23">
        <f>+Q28/N28</f>
        <v>3.8108121427370438E-3</v>
      </c>
      <c r="S28" s="16"/>
      <c r="T28" s="51"/>
    </row>
    <row r="29" spans="2:21" ht="60" customHeight="1" x14ac:dyDescent="0.25">
      <c r="B29" s="87"/>
      <c r="C29" s="87"/>
      <c r="D29" s="104"/>
      <c r="E29" s="28" t="s">
        <v>17</v>
      </c>
      <c r="F29" s="28"/>
      <c r="G29" s="29"/>
      <c r="H29" s="63"/>
      <c r="I29" s="28"/>
      <c r="J29" s="39">
        <f t="shared" ref="J29:O29" si="8">SUM(J25:J28)</f>
        <v>10099768722</v>
      </c>
      <c r="K29" s="39">
        <f t="shared" si="8"/>
        <v>0</v>
      </c>
      <c r="L29" s="40">
        <f t="shared" si="8"/>
        <v>300000000</v>
      </c>
      <c r="M29" s="40">
        <f t="shared" si="8"/>
        <v>300000000</v>
      </c>
      <c r="N29" s="39">
        <f t="shared" si="8"/>
        <v>10099768722</v>
      </c>
      <c r="O29" s="40">
        <f t="shared" si="8"/>
        <v>5103860231.3299999</v>
      </c>
      <c r="P29" s="30"/>
      <c r="Q29" s="40">
        <f>SUM(Q25:Q28)</f>
        <v>1133020330.3299999</v>
      </c>
      <c r="R29" s="30"/>
      <c r="T29" s="49"/>
      <c r="U29" s="52"/>
    </row>
    <row r="30" spans="2:21" ht="80.25" customHeight="1" x14ac:dyDescent="0.25">
      <c r="B30" s="87" t="s">
        <v>38</v>
      </c>
      <c r="C30" s="87" t="s">
        <v>42</v>
      </c>
      <c r="D30" s="104" t="s">
        <v>67</v>
      </c>
      <c r="E30" s="112" t="s">
        <v>132</v>
      </c>
      <c r="F30" s="56" t="s">
        <v>82</v>
      </c>
      <c r="G30" s="59">
        <v>86</v>
      </c>
      <c r="H30" s="66"/>
      <c r="I30" s="56" t="s">
        <v>68</v>
      </c>
      <c r="J30" s="34">
        <v>1068655503</v>
      </c>
      <c r="K30" s="43">
        <v>1171344497</v>
      </c>
      <c r="L30" s="42"/>
      <c r="M30" s="42"/>
      <c r="N30" s="37">
        <f t="shared" si="4"/>
        <v>2240000000</v>
      </c>
      <c r="O30" s="38">
        <v>1171344497</v>
      </c>
      <c r="P30" s="23">
        <f t="shared" si="1"/>
        <v>0.52292165044642858</v>
      </c>
      <c r="Q30" s="38">
        <v>0</v>
      </c>
      <c r="R30" s="23">
        <f>+Q30/N30</f>
        <v>0</v>
      </c>
      <c r="T30" s="50"/>
    </row>
    <row r="31" spans="2:21" ht="80.25" customHeight="1" x14ac:dyDescent="0.25">
      <c r="B31" s="87"/>
      <c r="C31" s="87"/>
      <c r="D31" s="104"/>
      <c r="E31" s="112"/>
      <c r="F31" s="56" t="s">
        <v>83</v>
      </c>
      <c r="G31" s="59">
        <v>7</v>
      </c>
      <c r="H31" s="66"/>
      <c r="I31" s="56" t="s">
        <v>100</v>
      </c>
      <c r="J31" s="34">
        <v>850000000</v>
      </c>
      <c r="K31" s="43"/>
      <c r="L31" s="42"/>
      <c r="M31" s="42"/>
      <c r="N31" s="37">
        <f t="shared" si="4"/>
        <v>850000000</v>
      </c>
      <c r="O31" s="38">
        <v>418400000</v>
      </c>
      <c r="P31" s="23">
        <f t="shared" si="1"/>
        <v>0.49223529411764705</v>
      </c>
      <c r="Q31" s="38">
        <v>41840000</v>
      </c>
      <c r="R31" s="23">
        <f>+Q31/N31</f>
        <v>4.9223529411764708E-2</v>
      </c>
      <c r="T31" s="52"/>
    </row>
    <row r="32" spans="2:21" ht="80.25" customHeight="1" x14ac:dyDescent="0.25">
      <c r="B32" s="87"/>
      <c r="C32" s="87"/>
      <c r="D32" s="104"/>
      <c r="E32" s="112"/>
      <c r="F32" s="56" t="s">
        <v>84</v>
      </c>
      <c r="G32" s="60">
        <v>1</v>
      </c>
      <c r="H32" s="66"/>
      <c r="I32" s="56" t="s">
        <v>101</v>
      </c>
      <c r="J32" s="34">
        <v>2813560503</v>
      </c>
      <c r="K32" s="35">
        <v>14602484</v>
      </c>
      <c r="L32" s="42"/>
      <c r="M32" s="44"/>
      <c r="N32" s="37">
        <f t="shared" si="4"/>
        <v>2828162987</v>
      </c>
      <c r="O32" s="38">
        <v>271933884</v>
      </c>
      <c r="P32" s="23">
        <f t="shared" si="1"/>
        <v>9.6152126044353747E-2</v>
      </c>
      <c r="Q32" s="38">
        <v>114936000</v>
      </c>
      <c r="R32" s="23">
        <f>+Q32/N32</f>
        <v>4.0639807722651591E-2</v>
      </c>
    </row>
    <row r="33" spans="2:18" ht="101.25" customHeight="1" x14ac:dyDescent="0.25">
      <c r="B33" s="87"/>
      <c r="C33" s="87"/>
      <c r="D33" s="104"/>
      <c r="E33" s="112"/>
      <c r="F33" s="26" t="s">
        <v>85</v>
      </c>
      <c r="G33" s="60">
        <v>1</v>
      </c>
      <c r="H33" s="66"/>
      <c r="I33" s="56" t="s">
        <v>102</v>
      </c>
      <c r="J33" s="34">
        <v>300000000</v>
      </c>
      <c r="K33" s="35"/>
      <c r="L33" s="42"/>
      <c r="M33" s="42"/>
      <c r="N33" s="37">
        <f t="shared" si="4"/>
        <v>300000000</v>
      </c>
      <c r="O33" s="41">
        <v>0</v>
      </c>
      <c r="P33" s="23">
        <f t="shared" si="1"/>
        <v>0</v>
      </c>
      <c r="Q33" s="47">
        <v>0</v>
      </c>
      <c r="R33" s="23">
        <f>+Q33/N33</f>
        <v>0</v>
      </c>
    </row>
    <row r="34" spans="2:18" ht="69.75" customHeight="1" x14ac:dyDescent="0.25">
      <c r="B34" s="87"/>
      <c r="C34" s="87"/>
      <c r="D34" s="104"/>
      <c r="E34" s="112"/>
      <c r="F34" s="26" t="s">
        <v>86</v>
      </c>
      <c r="G34" s="60">
        <v>1</v>
      </c>
      <c r="H34" s="66"/>
      <c r="I34" s="56" t="s">
        <v>103</v>
      </c>
      <c r="J34" s="34">
        <v>200000000</v>
      </c>
      <c r="K34" s="35"/>
      <c r="L34" s="42"/>
      <c r="M34" s="42"/>
      <c r="N34" s="37">
        <f t="shared" si="4"/>
        <v>200000000</v>
      </c>
      <c r="O34" s="41">
        <v>0</v>
      </c>
      <c r="P34" s="23">
        <f t="shared" si="1"/>
        <v>0</v>
      </c>
      <c r="Q34" s="38">
        <v>0</v>
      </c>
      <c r="R34" s="23">
        <f>+Q34/N34</f>
        <v>0</v>
      </c>
    </row>
    <row r="35" spans="2:18" ht="36" customHeight="1" x14ac:dyDescent="0.25">
      <c r="B35" s="87"/>
      <c r="C35" s="87"/>
      <c r="D35" s="104"/>
      <c r="E35" s="28" t="s">
        <v>17</v>
      </c>
      <c r="F35" s="28"/>
      <c r="G35" s="29"/>
      <c r="H35" s="63"/>
      <c r="I35" s="28"/>
      <c r="J35" s="39">
        <f t="shared" ref="J35:O35" si="9">SUM(J30:J34)</f>
        <v>5232216006</v>
      </c>
      <c r="K35" s="39">
        <f t="shared" si="9"/>
        <v>1185946981</v>
      </c>
      <c r="L35" s="40">
        <f t="shared" si="9"/>
        <v>0</v>
      </c>
      <c r="M35" s="40">
        <f t="shared" si="9"/>
        <v>0</v>
      </c>
      <c r="N35" s="39">
        <f t="shared" si="9"/>
        <v>6418162987</v>
      </c>
      <c r="O35" s="40">
        <f t="shared" si="9"/>
        <v>1861678381</v>
      </c>
      <c r="P35" s="30"/>
      <c r="Q35" s="40">
        <f>SUM(Q30:Q34)</f>
        <v>156776000</v>
      </c>
      <c r="R35" s="30"/>
    </row>
    <row r="36" spans="2:18" s="16" customFormat="1" ht="84.75" customHeight="1" x14ac:dyDescent="0.25">
      <c r="B36" s="113" t="s">
        <v>36</v>
      </c>
      <c r="C36" s="113" t="s">
        <v>87</v>
      </c>
      <c r="D36" s="104" t="s">
        <v>88</v>
      </c>
      <c r="E36" s="112" t="s">
        <v>89</v>
      </c>
      <c r="F36" s="26" t="s">
        <v>90</v>
      </c>
      <c r="G36" s="59">
        <v>28</v>
      </c>
      <c r="H36" s="66"/>
      <c r="I36" s="56" t="s">
        <v>104</v>
      </c>
      <c r="J36" s="34">
        <v>1000000000</v>
      </c>
      <c r="K36" s="35"/>
      <c r="L36" s="42"/>
      <c r="M36" s="42"/>
      <c r="N36" s="37">
        <f t="shared" si="4"/>
        <v>1000000000</v>
      </c>
      <c r="O36" s="38">
        <v>1000000000</v>
      </c>
      <c r="P36" s="23">
        <f t="shared" si="1"/>
        <v>1</v>
      </c>
      <c r="Q36" s="38">
        <v>1000000000</v>
      </c>
      <c r="R36" s="23">
        <f t="shared" ref="R36:R41" si="10">+Q36/N36</f>
        <v>1</v>
      </c>
    </row>
    <row r="37" spans="2:18" s="16" customFormat="1" ht="84.75" customHeight="1" x14ac:dyDescent="0.25">
      <c r="B37" s="113"/>
      <c r="C37" s="113"/>
      <c r="D37" s="104"/>
      <c r="E37" s="112"/>
      <c r="F37" s="56" t="s">
        <v>91</v>
      </c>
      <c r="G37" s="55" t="s">
        <v>91</v>
      </c>
      <c r="H37" s="66"/>
      <c r="I37" s="56" t="s">
        <v>105</v>
      </c>
      <c r="J37" s="34">
        <v>100000000</v>
      </c>
      <c r="K37" s="35"/>
      <c r="L37" s="42"/>
      <c r="M37" s="42"/>
      <c r="N37" s="37">
        <f t="shared" si="4"/>
        <v>100000000</v>
      </c>
      <c r="O37" s="38">
        <v>100000000</v>
      </c>
      <c r="P37" s="23">
        <f t="shared" si="1"/>
        <v>1</v>
      </c>
      <c r="Q37" s="38">
        <v>100000000</v>
      </c>
      <c r="R37" s="23">
        <f t="shared" si="10"/>
        <v>1</v>
      </c>
    </row>
    <row r="38" spans="2:18" s="16" customFormat="1" ht="84.75" customHeight="1" x14ac:dyDescent="0.25">
      <c r="B38" s="113"/>
      <c r="C38" s="113"/>
      <c r="D38" s="104"/>
      <c r="E38" s="112"/>
      <c r="F38" s="56" t="s">
        <v>91</v>
      </c>
      <c r="G38" s="55" t="s">
        <v>91</v>
      </c>
      <c r="H38" s="66"/>
      <c r="I38" s="56" t="s">
        <v>106</v>
      </c>
      <c r="J38" s="34">
        <v>200000000</v>
      </c>
      <c r="K38" s="35"/>
      <c r="L38" s="42"/>
      <c r="M38" s="42"/>
      <c r="N38" s="37">
        <f t="shared" si="4"/>
        <v>200000000</v>
      </c>
      <c r="O38" s="38">
        <v>200000000</v>
      </c>
      <c r="P38" s="23">
        <f t="shared" si="1"/>
        <v>1</v>
      </c>
      <c r="Q38" s="38">
        <v>200000000</v>
      </c>
      <c r="R38" s="23">
        <f t="shared" si="10"/>
        <v>1</v>
      </c>
    </row>
    <row r="39" spans="2:18" s="16" customFormat="1" ht="84.75" customHeight="1" x14ac:dyDescent="0.25">
      <c r="B39" s="113"/>
      <c r="C39" s="113"/>
      <c r="D39" s="104"/>
      <c r="E39" s="112"/>
      <c r="F39" s="26" t="s">
        <v>92</v>
      </c>
      <c r="G39" s="59">
        <v>5</v>
      </c>
      <c r="H39" s="66"/>
      <c r="I39" s="56" t="s">
        <v>107</v>
      </c>
      <c r="J39" s="34">
        <v>1000000000</v>
      </c>
      <c r="K39" s="35"/>
      <c r="L39" s="42"/>
      <c r="M39" s="42"/>
      <c r="N39" s="37">
        <f t="shared" si="4"/>
        <v>1000000000</v>
      </c>
      <c r="O39" s="38">
        <v>1000000000</v>
      </c>
      <c r="P39" s="23">
        <f t="shared" si="1"/>
        <v>1</v>
      </c>
      <c r="Q39" s="38">
        <v>1000000000</v>
      </c>
      <c r="R39" s="23">
        <f t="shared" si="10"/>
        <v>1</v>
      </c>
    </row>
    <row r="40" spans="2:18" s="16" customFormat="1" ht="84.75" customHeight="1" x14ac:dyDescent="0.25">
      <c r="B40" s="113"/>
      <c r="C40" s="113"/>
      <c r="D40" s="104"/>
      <c r="E40" s="112"/>
      <c r="F40" s="26" t="s">
        <v>93</v>
      </c>
      <c r="G40" s="59">
        <v>308</v>
      </c>
      <c r="H40" s="66"/>
      <c r="I40" s="56" t="s">
        <v>108</v>
      </c>
      <c r="J40" s="34">
        <v>500000000</v>
      </c>
      <c r="K40" s="35"/>
      <c r="L40" s="42"/>
      <c r="M40" s="42"/>
      <c r="N40" s="37">
        <f t="shared" si="4"/>
        <v>500000000</v>
      </c>
      <c r="O40" s="38">
        <v>500000000</v>
      </c>
      <c r="P40" s="23">
        <f t="shared" si="1"/>
        <v>1</v>
      </c>
      <c r="Q40" s="38">
        <v>500000000</v>
      </c>
      <c r="R40" s="23">
        <f t="shared" si="10"/>
        <v>1</v>
      </c>
    </row>
    <row r="41" spans="2:18" s="16" customFormat="1" ht="84.75" customHeight="1" x14ac:dyDescent="0.25">
      <c r="B41" s="113"/>
      <c r="C41" s="113"/>
      <c r="D41" s="104"/>
      <c r="E41" s="112"/>
      <c r="F41" s="56" t="s">
        <v>91</v>
      </c>
      <c r="G41" s="55" t="s">
        <v>91</v>
      </c>
      <c r="H41" s="66"/>
      <c r="I41" s="56" t="s">
        <v>108</v>
      </c>
      <c r="J41" s="34">
        <v>200000000</v>
      </c>
      <c r="K41" s="35"/>
      <c r="L41" s="42"/>
      <c r="M41" s="42"/>
      <c r="N41" s="37">
        <f t="shared" si="4"/>
        <v>200000000</v>
      </c>
      <c r="O41" s="38">
        <v>200000000</v>
      </c>
      <c r="P41" s="23">
        <f t="shared" si="1"/>
        <v>1</v>
      </c>
      <c r="Q41" s="38">
        <v>200000000</v>
      </c>
      <c r="R41" s="23">
        <f t="shared" si="10"/>
        <v>1</v>
      </c>
    </row>
    <row r="42" spans="2:18" s="16" customFormat="1" ht="31.5" customHeight="1" x14ac:dyDescent="0.25">
      <c r="B42" s="113"/>
      <c r="C42" s="113"/>
      <c r="D42" s="104"/>
      <c r="E42" s="28" t="s">
        <v>17</v>
      </c>
      <c r="F42" s="28"/>
      <c r="G42" s="29"/>
      <c r="H42" s="63"/>
      <c r="I42" s="28"/>
      <c r="J42" s="39">
        <f t="shared" ref="J42:O42" si="11">SUM(J36:J41)</f>
        <v>3000000000</v>
      </c>
      <c r="K42" s="39">
        <f t="shared" si="11"/>
        <v>0</v>
      </c>
      <c r="L42" s="40">
        <f t="shared" si="11"/>
        <v>0</v>
      </c>
      <c r="M42" s="40">
        <f t="shared" si="11"/>
        <v>0</v>
      </c>
      <c r="N42" s="39">
        <f t="shared" si="11"/>
        <v>3000000000</v>
      </c>
      <c r="O42" s="40">
        <f t="shared" si="11"/>
        <v>3000000000</v>
      </c>
      <c r="P42" s="30"/>
      <c r="Q42" s="40">
        <f>SUM(Q36:Q41)</f>
        <v>3000000000</v>
      </c>
      <c r="R42" s="30"/>
    </row>
    <row r="43" spans="2:18" s="16" customFormat="1" ht="109.5" customHeight="1" x14ac:dyDescent="0.25">
      <c r="B43" s="88" t="s">
        <v>94</v>
      </c>
      <c r="C43" s="88" t="s">
        <v>95</v>
      </c>
      <c r="D43" s="104" t="s">
        <v>96</v>
      </c>
      <c r="E43" s="112" t="s">
        <v>97</v>
      </c>
      <c r="F43" s="56" t="s">
        <v>110</v>
      </c>
      <c r="G43" s="24">
        <v>315</v>
      </c>
      <c r="H43" s="66"/>
      <c r="I43" s="56" t="s">
        <v>111</v>
      </c>
      <c r="J43" s="34">
        <v>5500000000</v>
      </c>
      <c r="K43" s="35"/>
      <c r="L43" s="42"/>
      <c r="M43" s="42"/>
      <c r="N43" s="37">
        <f>+J43+K43+L43-M43</f>
        <v>5500000000</v>
      </c>
      <c r="O43" s="38">
        <v>5500000000</v>
      </c>
      <c r="P43" s="23">
        <f t="shared" si="1"/>
        <v>1</v>
      </c>
      <c r="Q43" s="38">
        <v>0</v>
      </c>
      <c r="R43" s="23">
        <f t="shared" ref="R43:R52" si="12">+Q43/N43</f>
        <v>0</v>
      </c>
    </row>
    <row r="44" spans="2:18" s="16" customFormat="1" ht="84.75" customHeight="1" x14ac:dyDescent="0.25">
      <c r="B44" s="89"/>
      <c r="C44" s="89"/>
      <c r="D44" s="104"/>
      <c r="E44" s="112"/>
      <c r="F44" s="56" t="s">
        <v>110</v>
      </c>
      <c r="G44" s="25">
        <v>129500</v>
      </c>
      <c r="H44" s="66"/>
      <c r="I44" s="56" t="s">
        <v>112</v>
      </c>
      <c r="J44" s="34">
        <v>2100000000</v>
      </c>
      <c r="K44" s="35"/>
      <c r="L44" s="42"/>
      <c r="M44" s="42"/>
      <c r="N44" s="37">
        <f t="shared" ref="N44:N52" si="13">+J44+K44+L44-M44</f>
        <v>2100000000</v>
      </c>
      <c r="O44" s="38">
        <v>2100000000</v>
      </c>
      <c r="P44" s="23">
        <f t="shared" si="1"/>
        <v>1</v>
      </c>
      <c r="Q44" s="38">
        <v>369810427</v>
      </c>
      <c r="R44" s="23">
        <f t="shared" si="12"/>
        <v>0.17610020333333334</v>
      </c>
    </row>
    <row r="45" spans="2:18" s="16" customFormat="1" ht="84.75" customHeight="1" x14ac:dyDescent="0.25">
      <c r="B45" s="89"/>
      <c r="C45" s="89"/>
      <c r="D45" s="106" t="s">
        <v>98</v>
      </c>
      <c r="E45" s="109" t="s">
        <v>99</v>
      </c>
      <c r="F45" s="56" t="s">
        <v>113</v>
      </c>
      <c r="G45" s="25">
        <v>1</v>
      </c>
      <c r="H45" s="66"/>
      <c r="I45" s="56" t="s">
        <v>118</v>
      </c>
      <c r="J45" s="34">
        <v>200000000</v>
      </c>
      <c r="K45" s="35"/>
      <c r="L45" s="42"/>
      <c r="M45" s="42"/>
      <c r="N45" s="37">
        <f t="shared" si="13"/>
        <v>200000000</v>
      </c>
      <c r="O45" s="38">
        <v>200000000</v>
      </c>
      <c r="P45" s="23">
        <f t="shared" si="1"/>
        <v>1</v>
      </c>
      <c r="Q45" s="38">
        <v>0</v>
      </c>
      <c r="R45" s="23">
        <f t="shared" si="12"/>
        <v>0</v>
      </c>
    </row>
    <row r="46" spans="2:18" s="16" customFormat="1" ht="84.75" customHeight="1" x14ac:dyDescent="0.25">
      <c r="B46" s="89"/>
      <c r="C46" s="89"/>
      <c r="D46" s="107"/>
      <c r="E46" s="110"/>
      <c r="F46" s="56" t="s">
        <v>114</v>
      </c>
      <c r="G46" s="25">
        <v>1</v>
      </c>
      <c r="H46" s="66"/>
      <c r="I46" s="56" t="s">
        <v>119</v>
      </c>
      <c r="J46" s="34">
        <v>100000000</v>
      </c>
      <c r="K46" s="35"/>
      <c r="L46" s="42"/>
      <c r="M46" s="42"/>
      <c r="N46" s="37">
        <f t="shared" si="13"/>
        <v>100000000</v>
      </c>
      <c r="O46" s="38">
        <v>100000000</v>
      </c>
      <c r="P46" s="23">
        <f t="shared" si="1"/>
        <v>1</v>
      </c>
      <c r="Q46" s="38">
        <v>0</v>
      </c>
      <c r="R46" s="23">
        <f t="shared" si="12"/>
        <v>0</v>
      </c>
    </row>
    <row r="47" spans="2:18" s="16" customFormat="1" ht="84.75" customHeight="1" x14ac:dyDescent="0.25">
      <c r="B47" s="89"/>
      <c r="C47" s="89"/>
      <c r="D47" s="107"/>
      <c r="E47" s="110"/>
      <c r="F47" s="56" t="s">
        <v>115</v>
      </c>
      <c r="G47" s="25">
        <v>1</v>
      </c>
      <c r="H47" s="66"/>
      <c r="I47" s="56" t="s">
        <v>120</v>
      </c>
      <c r="J47" s="34">
        <v>600000000</v>
      </c>
      <c r="K47" s="35"/>
      <c r="L47" s="42"/>
      <c r="M47" s="42"/>
      <c r="N47" s="37">
        <f t="shared" si="13"/>
        <v>600000000</v>
      </c>
      <c r="O47" s="38">
        <v>600000000</v>
      </c>
      <c r="P47" s="23">
        <f t="shared" si="1"/>
        <v>1</v>
      </c>
      <c r="Q47" s="38">
        <v>0</v>
      </c>
      <c r="R47" s="23">
        <f t="shared" si="12"/>
        <v>0</v>
      </c>
    </row>
    <row r="48" spans="2:18" s="16" customFormat="1" ht="84.75" customHeight="1" x14ac:dyDescent="0.25">
      <c r="B48" s="89"/>
      <c r="C48" s="89"/>
      <c r="D48" s="107"/>
      <c r="E48" s="110"/>
      <c r="F48" s="109" t="s">
        <v>116</v>
      </c>
      <c r="G48" s="115">
        <v>1</v>
      </c>
      <c r="H48" s="66"/>
      <c r="I48" s="56" t="s">
        <v>121</v>
      </c>
      <c r="J48" s="34">
        <v>250000000</v>
      </c>
      <c r="K48" s="35"/>
      <c r="L48" s="42"/>
      <c r="M48" s="42"/>
      <c r="N48" s="37">
        <f t="shared" si="13"/>
        <v>250000000</v>
      </c>
      <c r="O48" s="38">
        <v>250000000</v>
      </c>
      <c r="P48" s="23">
        <f t="shared" si="1"/>
        <v>1</v>
      </c>
      <c r="Q48" s="38">
        <v>0</v>
      </c>
      <c r="R48" s="23">
        <f t="shared" si="12"/>
        <v>0</v>
      </c>
    </row>
    <row r="49" spans="2:20" s="16" customFormat="1" ht="84.75" customHeight="1" x14ac:dyDescent="0.25">
      <c r="B49" s="89"/>
      <c r="C49" s="89"/>
      <c r="D49" s="107"/>
      <c r="E49" s="110"/>
      <c r="F49" s="111"/>
      <c r="G49" s="116"/>
      <c r="H49" s="66"/>
      <c r="I49" s="56" t="s">
        <v>122</v>
      </c>
      <c r="J49" s="34">
        <v>250000000</v>
      </c>
      <c r="K49" s="35"/>
      <c r="L49" s="42"/>
      <c r="M49" s="42"/>
      <c r="N49" s="37">
        <f t="shared" si="13"/>
        <v>250000000</v>
      </c>
      <c r="O49" s="38">
        <v>250000000</v>
      </c>
      <c r="P49" s="23">
        <f t="shared" si="1"/>
        <v>1</v>
      </c>
      <c r="Q49" s="38">
        <v>0</v>
      </c>
      <c r="R49" s="23">
        <f t="shared" si="12"/>
        <v>0</v>
      </c>
    </row>
    <row r="50" spans="2:20" s="16" customFormat="1" ht="84.75" customHeight="1" x14ac:dyDescent="0.25">
      <c r="B50" s="89"/>
      <c r="C50" s="89"/>
      <c r="D50" s="107"/>
      <c r="E50" s="110"/>
      <c r="F50" s="109" t="s">
        <v>117</v>
      </c>
      <c r="G50" s="117">
        <v>3</v>
      </c>
      <c r="H50" s="66"/>
      <c r="I50" s="56" t="s">
        <v>123</v>
      </c>
      <c r="J50" s="34">
        <v>550000000</v>
      </c>
      <c r="K50" s="35"/>
      <c r="L50" s="42"/>
      <c r="M50" s="42"/>
      <c r="N50" s="37">
        <f t="shared" si="13"/>
        <v>550000000</v>
      </c>
      <c r="O50" s="38">
        <v>550000000</v>
      </c>
      <c r="P50" s="23">
        <f t="shared" si="1"/>
        <v>1</v>
      </c>
      <c r="Q50" s="38">
        <v>150000000</v>
      </c>
      <c r="R50" s="23">
        <f t="shared" si="12"/>
        <v>0.27272727272727271</v>
      </c>
    </row>
    <row r="51" spans="2:20" s="16" customFormat="1" ht="84.75" customHeight="1" x14ac:dyDescent="0.25">
      <c r="B51" s="89"/>
      <c r="C51" s="89"/>
      <c r="D51" s="107"/>
      <c r="E51" s="110"/>
      <c r="F51" s="110"/>
      <c r="G51" s="118"/>
      <c r="H51" s="66"/>
      <c r="I51" s="56" t="s">
        <v>124</v>
      </c>
      <c r="J51" s="34">
        <v>250000000</v>
      </c>
      <c r="K51" s="35"/>
      <c r="L51" s="42"/>
      <c r="M51" s="42"/>
      <c r="N51" s="37">
        <f t="shared" si="13"/>
        <v>250000000</v>
      </c>
      <c r="O51" s="38">
        <v>250000000</v>
      </c>
      <c r="P51" s="23">
        <f t="shared" si="1"/>
        <v>1</v>
      </c>
      <c r="Q51" s="38">
        <v>39573460</v>
      </c>
      <c r="R51" s="23">
        <f t="shared" si="12"/>
        <v>0.15829383999999999</v>
      </c>
    </row>
    <row r="52" spans="2:20" s="16" customFormat="1" ht="84.75" customHeight="1" x14ac:dyDescent="0.25">
      <c r="B52" s="90"/>
      <c r="C52" s="90"/>
      <c r="D52" s="108"/>
      <c r="E52" s="111"/>
      <c r="F52" s="111"/>
      <c r="G52" s="119"/>
      <c r="H52" s="66"/>
      <c r="I52" s="56" t="s">
        <v>125</v>
      </c>
      <c r="J52" s="34">
        <v>200000000</v>
      </c>
      <c r="K52" s="35"/>
      <c r="L52" s="42"/>
      <c r="M52" s="42"/>
      <c r="N52" s="37">
        <f t="shared" si="13"/>
        <v>200000000</v>
      </c>
      <c r="O52" s="38">
        <v>200000000</v>
      </c>
      <c r="P52" s="23">
        <f t="shared" si="1"/>
        <v>1</v>
      </c>
      <c r="Q52" s="38">
        <v>0</v>
      </c>
      <c r="R52" s="23">
        <f t="shared" si="12"/>
        <v>0</v>
      </c>
    </row>
    <row r="53" spans="2:20" s="16" customFormat="1" ht="22.5" customHeight="1" x14ac:dyDescent="0.25">
      <c r="B53" s="59"/>
      <c r="C53" s="32"/>
      <c r="D53" s="57"/>
      <c r="E53" s="28" t="s">
        <v>17</v>
      </c>
      <c r="F53" s="28"/>
      <c r="G53" s="29"/>
      <c r="H53" s="63"/>
      <c r="I53" s="28"/>
      <c r="J53" s="39">
        <f>SUM(J43:J52)</f>
        <v>10000000000</v>
      </c>
      <c r="K53" s="39">
        <f>SUM(K43:K47)</f>
        <v>0</v>
      </c>
      <c r="L53" s="40">
        <f>SUM(L43:L47)</f>
        <v>0</v>
      </c>
      <c r="M53" s="40">
        <f>SUM(M43:M47)</f>
        <v>0</v>
      </c>
      <c r="N53" s="40">
        <f>SUM(N43:N52)</f>
        <v>10000000000</v>
      </c>
      <c r="O53" s="40">
        <f>SUM(O43:O52)</f>
        <v>10000000000</v>
      </c>
      <c r="P53" s="30"/>
      <c r="Q53" s="40">
        <f>SUM(Q43:Q52)</f>
        <v>559383887</v>
      </c>
      <c r="R53" s="30"/>
    </row>
    <row r="54" spans="2:20" ht="16.5" x14ac:dyDescent="0.25">
      <c r="B54" s="67"/>
      <c r="C54" s="68"/>
      <c r="D54" s="67"/>
      <c r="E54" s="67"/>
      <c r="F54" s="67"/>
      <c r="G54" s="67"/>
      <c r="H54" s="67"/>
      <c r="I54" s="33"/>
      <c r="J54" s="45">
        <f>+J15+J18+J20+J24+J29+J35+J42+J53</f>
        <v>162716984728</v>
      </c>
      <c r="K54" s="45">
        <f>+K15+K18+K20+K24+K29+K35+K42+K53</f>
        <v>151361015272</v>
      </c>
      <c r="L54" s="46">
        <f t="shared" ref="L54:Q54" si="14">+L15+L18+L20+L24+L29+L35+L42+L53</f>
        <v>392000000</v>
      </c>
      <c r="M54" s="46">
        <f t="shared" si="14"/>
        <v>392000000</v>
      </c>
      <c r="N54" s="46">
        <f t="shared" si="14"/>
        <v>314078000000</v>
      </c>
      <c r="O54" s="46">
        <f t="shared" si="14"/>
        <v>245395606903.32999</v>
      </c>
      <c r="P54" s="45"/>
      <c r="Q54" s="46">
        <f t="shared" si="14"/>
        <v>32042180217.330002</v>
      </c>
      <c r="R54" s="22"/>
    </row>
    <row r="55" spans="2:20" hidden="1" x14ac:dyDescent="0.25">
      <c r="B55" s="16"/>
      <c r="C55" s="17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2:20" hidden="1" x14ac:dyDescent="0.25">
      <c r="B56" s="16"/>
      <c r="C56" s="17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2:20" ht="15" customHeight="1" x14ac:dyDescent="0.25">
      <c r="B57" s="82" t="s">
        <v>35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</row>
    <row r="58" spans="2:20" ht="15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O58" s="46">
        <v>245395606903.10001</v>
      </c>
      <c r="Q58" s="46">
        <v>32042180217.330002</v>
      </c>
    </row>
    <row r="59" spans="2:20" ht="15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8"/>
      <c r="N59" s="19"/>
      <c r="O59" s="19"/>
      <c r="P59" s="18"/>
      <c r="Q59" s="19"/>
      <c r="R59" s="18"/>
      <c r="S59" s="18"/>
      <c r="T59" s="18"/>
    </row>
    <row r="60" spans="2:20" ht="15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8"/>
      <c r="N60" s="18"/>
      <c r="O60" s="53"/>
      <c r="P60" s="18"/>
      <c r="Q60" s="18"/>
      <c r="R60" s="18"/>
      <c r="S60" s="18"/>
      <c r="T60" s="18"/>
    </row>
    <row r="61" spans="2:20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8"/>
      <c r="N61" s="18"/>
      <c r="O61" s="70"/>
      <c r="P61" s="70"/>
      <c r="Q61" s="70"/>
      <c r="R61" s="18"/>
      <c r="S61" s="18"/>
      <c r="T61" s="18"/>
    </row>
    <row r="62" spans="2:20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8"/>
      <c r="N62" s="20"/>
      <c r="O62" s="20"/>
      <c r="P62" s="20"/>
      <c r="Q62" s="20"/>
      <c r="R62" s="20"/>
      <c r="S62" s="18"/>
      <c r="T62" s="18"/>
    </row>
    <row r="63" spans="2:20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8"/>
      <c r="N63" s="18"/>
      <c r="O63" s="18"/>
      <c r="P63" s="18"/>
      <c r="Q63" s="18"/>
      <c r="R63" s="18"/>
      <c r="S63" s="18"/>
      <c r="T63" s="18"/>
    </row>
    <row r="64" spans="2:20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8"/>
      <c r="N64" s="18"/>
      <c r="O64" s="18"/>
      <c r="P64" s="18"/>
      <c r="Q64" s="18"/>
      <c r="R64" s="18"/>
      <c r="S64" s="18"/>
      <c r="T64" s="18"/>
    </row>
    <row r="65" spans="13:20" x14ac:dyDescent="0.25">
      <c r="M65" s="18"/>
      <c r="N65" s="18"/>
      <c r="O65" s="18"/>
      <c r="P65" s="18"/>
      <c r="Q65" s="18"/>
      <c r="R65" s="18"/>
      <c r="S65" s="18"/>
      <c r="T65" s="18"/>
    </row>
    <row r="66" spans="13:20" x14ac:dyDescent="0.25">
      <c r="M66" s="18"/>
      <c r="N66" s="18"/>
      <c r="O66" s="18"/>
      <c r="P66" s="18"/>
      <c r="Q66" s="18"/>
      <c r="R66" s="18"/>
      <c r="S66" s="18"/>
      <c r="T66" s="18"/>
    </row>
    <row r="67" spans="13:20" x14ac:dyDescent="0.25">
      <c r="M67" s="18"/>
      <c r="N67" s="18"/>
      <c r="O67" s="18"/>
      <c r="P67" s="18"/>
      <c r="Q67" s="18"/>
      <c r="R67" s="18"/>
      <c r="S67" s="18"/>
      <c r="T67" s="18"/>
    </row>
    <row r="68" spans="13:20" x14ac:dyDescent="0.25">
      <c r="M68" s="18"/>
      <c r="N68" s="18"/>
      <c r="O68" s="18"/>
      <c r="P68" s="18"/>
      <c r="Q68" s="18"/>
      <c r="R68" s="18"/>
      <c r="S68" s="18"/>
      <c r="T68" s="18"/>
    </row>
    <row r="69" spans="13:20" x14ac:dyDescent="0.25">
      <c r="M69" s="18"/>
      <c r="N69" s="18"/>
      <c r="O69" s="18"/>
      <c r="P69" s="18"/>
      <c r="Q69" s="18"/>
      <c r="R69" s="18"/>
      <c r="S69" s="18"/>
      <c r="T69" s="18"/>
    </row>
    <row r="70" spans="13:20" x14ac:dyDescent="0.25">
      <c r="M70" s="18"/>
      <c r="N70" s="18"/>
      <c r="O70" s="18"/>
      <c r="P70" s="18"/>
      <c r="Q70" s="18"/>
      <c r="R70" s="18"/>
      <c r="S70" s="18"/>
      <c r="T70" s="18"/>
    </row>
    <row r="71" spans="13:20" x14ac:dyDescent="0.25">
      <c r="M71" s="18"/>
      <c r="N71" s="18"/>
      <c r="O71" s="18"/>
      <c r="P71" s="18"/>
      <c r="Q71" s="18"/>
      <c r="R71" s="18"/>
      <c r="S71" s="18"/>
      <c r="T71" s="18"/>
    </row>
    <row r="72" spans="13:20" x14ac:dyDescent="0.25">
      <c r="M72" s="18"/>
      <c r="N72" s="18"/>
      <c r="O72" s="21"/>
      <c r="P72" s="18"/>
      <c r="Q72" s="18"/>
      <c r="R72" s="18"/>
      <c r="S72" s="18"/>
      <c r="T72" s="18"/>
    </row>
  </sheetData>
  <mergeCells count="60">
    <mergeCell ref="G48:G49"/>
    <mergeCell ref="F50:F52"/>
    <mergeCell ref="G50:G52"/>
    <mergeCell ref="D43:D44"/>
    <mergeCell ref="E43:E44"/>
    <mergeCell ref="E45:E52"/>
    <mergeCell ref="D45:D52"/>
    <mergeCell ref="C21:C24"/>
    <mergeCell ref="D22:D23"/>
    <mergeCell ref="C43:C52"/>
    <mergeCell ref="B43:B52"/>
    <mergeCell ref="F48:F49"/>
    <mergeCell ref="B1:E3"/>
    <mergeCell ref="E16:E17"/>
    <mergeCell ref="E22:E23"/>
    <mergeCell ref="B36:B42"/>
    <mergeCell ref="C36:C42"/>
    <mergeCell ref="D36:D42"/>
    <mergeCell ref="E36:E41"/>
    <mergeCell ref="E25:E28"/>
    <mergeCell ref="B30:B35"/>
    <mergeCell ref="E30:E34"/>
    <mergeCell ref="D30:D35"/>
    <mergeCell ref="C30:C35"/>
    <mergeCell ref="D25:D29"/>
    <mergeCell ref="B25:B29"/>
    <mergeCell ref="C25:C29"/>
    <mergeCell ref="B21:B24"/>
    <mergeCell ref="D19:D20"/>
    <mergeCell ref="D9:D11"/>
    <mergeCell ref="E6:E8"/>
    <mergeCell ref="B9:B20"/>
    <mergeCell ref="C9:C20"/>
    <mergeCell ref="D12:D14"/>
    <mergeCell ref="D16:D18"/>
    <mergeCell ref="E9:E11"/>
    <mergeCell ref="Q1:R1"/>
    <mergeCell ref="Q2:R2"/>
    <mergeCell ref="Q3:R3"/>
    <mergeCell ref="I4:R4"/>
    <mergeCell ref="R7:R8"/>
    <mergeCell ref="F1:P3"/>
    <mergeCell ref="I6:I8"/>
    <mergeCell ref="F6:F8"/>
    <mergeCell ref="B57:M57"/>
    <mergeCell ref="G6:G8"/>
    <mergeCell ref="H6:H8"/>
    <mergeCell ref="J6:N6"/>
    <mergeCell ref="O6:R6"/>
    <mergeCell ref="J7:K7"/>
    <mergeCell ref="L7:M7"/>
    <mergeCell ref="N7:N8"/>
    <mergeCell ref="O7:O8"/>
    <mergeCell ref="P7:P8"/>
    <mergeCell ref="Q7:Q8"/>
    <mergeCell ref="B6:B8"/>
    <mergeCell ref="C6:C8"/>
    <mergeCell ref="D6:D8"/>
    <mergeCell ref="E12:E14"/>
    <mergeCell ref="F9:F11"/>
  </mergeCells>
  <pageMargins left="0.27559055118110237" right="0.23622047244094491" top="0.74803149606299213" bottom="0.74803149606299213" header="0.31496062992125984" footer="0.31496062992125984"/>
  <pageSetup paperSize="5"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0"/>
  <sheetViews>
    <sheetView zoomScale="70" zoomScaleNormal="70" workbookViewId="0">
      <selection activeCell="N2" sqref="N2:O2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80"/>
      <c r="B1" s="80"/>
      <c r="C1" s="80"/>
      <c r="D1" s="80"/>
      <c r="E1" s="81" t="s">
        <v>19</v>
      </c>
      <c r="F1" s="81"/>
      <c r="G1" s="81"/>
      <c r="H1" s="81"/>
      <c r="I1" s="81"/>
      <c r="J1" s="81"/>
      <c r="K1" s="81"/>
      <c r="L1" s="81"/>
      <c r="M1" s="81"/>
      <c r="N1" s="80" t="s">
        <v>22</v>
      </c>
      <c r="O1" s="80"/>
    </row>
    <row r="2" spans="1:16" ht="25.5" customHeight="1" x14ac:dyDescent="0.25">
      <c r="A2" s="80"/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0" t="s">
        <v>18</v>
      </c>
      <c r="O2" s="80"/>
      <c r="P2" s="2"/>
    </row>
    <row r="3" spans="1:16" ht="25.5" customHeight="1" x14ac:dyDescent="0.25">
      <c r="A3" s="80"/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0" t="s">
        <v>21</v>
      </c>
      <c r="O3" s="80"/>
      <c r="P3" s="3"/>
    </row>
    <row r="4" spans="1:16" ht="31.9" customHeight="1" x14ac:dyDescent="0.25">
      <c r="E4" s="79" t="s">
        <v>20</v>
      </c>
      <c r="F4" s="79"/>
      <c r="G4" s="79"/>
      <c r="H4" s="79"/>
      <c r="I4" s="79"/>
      <c r="J4" s="79"/>
      <c r="K4" s="79"/>
      <c r="L4" s="79"/>
      <c r="M4" s="79"/>
      <c r="N4" s="79"/>
      <c r="O4" s="79"/>
    </row>
    <row r="6" spans="1:16" ht="42.75" customHeight="1" x14ac:dyDescent="0.25">
      <c r="A6" s="74" t="s">
        <v>0</v>
      </c>
      <c r="B6" s="75" t="s">
        <v>1</v>
      </c>
      <c r="C6" s="75" t="s">
        <v>2</v>
      </c>
      <c r="D6" s="74" t="s">
        <v>3</v>
      </c>
      <c r="E6" s="74" t="s">
        <v>4</v>
      </c>
      <c r="F6" s="74" t="s">
        <v>5</v>
      </c>
      <c r="G6" s="74" t="s">
        <v>6</v>
      </c>
      <c r="H6" s="74" t="s">
        <v>7</v>
      </c>
      <c r="I6" s="120" t="s">
        <v>8</v>
      </c>
      <c r="J6" s="120"/>
      <c r="K6" s="120"/>
      <c r="L6" s="73" t="s">
        <v>9</v>
      </c>
      <c r="M6" s="73"/>
      <c r="N6" s="73"/>
      <c r="O6" s="73"/>
    </row>
    <row r="7" spans="1:16" ht="31.5" x14ac:dyDescent="0.25">
      <c r="A7" s="74"/>
      <c r="B7" s="76"/>
      <c r="C7" s="76"/>
      <c r="D7" s="74"/>
      <c r="E7" s="74"/>
      <c r="F7" s="74"/>
      <c r="G7" s="74"/>
      <c r="H7" s="74"/>
      <c r="I7" s="4" t="s">
        <v>10</v>
      </c>
      <c r="J7" s="4" t="s">
        <v>11</v>
      </c>
      <c r="K7" s="4" t="s">
        <v>12</v>
      </c>
      <c r="L7" s="5" t="s">
        <v>13</v>
      </c>
      <c r="M7" s="5" t="s">
        <v>14</v>
      </c>
      <c r="N7" s="5" t="s">
        <v>15</v>
      </c>
      <c r="O7" s="5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L6:O6"/>
    <mergeCell ref="E4:O4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:D3"/>
    <mergeCell ref="N1:O1"/>
    <mergeCell ref="N2:O2"/>
    <mergeCell ref="N3:O3"/>
    <mergeCell ref="E1:M3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SEGUIMIENTO P INVERSION (inic)</vt:lpstr>
      <vt:lpstr>SEGUIMIENTO P INVERSION </vt:lpstr>
      <vt:lpstr>SEGUIMIENTO P INVERSION</vt:lpstr>
      <vt:lpstr>'SEGUIMIENTO P INVERSION'!Área_de_impresión</vt:lpstr>
      <vt:lpstr>'SEGUIMIENTO P INVERSION '!Área_de_impresión</vt:lpstr>
      <vt:lpstr>'SEGUIMIENTO P INVERSION (inic)'!Área_de_impresión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2017-11-26T17:17:30Z</cp:lastPrinted>
  <dcterms:created xsi:type="dcterms:W3CDTF">2016-06-27T17:23:04Z</dcterms:created>
  <dcterms:modified xsi:type="dcterms:W3CDTF">2018-04-19T19:36:19Z</dcterms:modified>
</cp:coreProperties>
</file>