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colciencias\ylarias\institucionales\PLANEACION\PLANEACIÓN ESTRATÉGICA\1. PAI\2021\Seguimiento PAI\Cuarto Trimestre\"/>
    </mc:Choice>
  </mc:AlternateContent>
  <xr:revisionPtr revIDLastSave="0" documentId="13_ncr:1_{11549092-B44C-47F9-90DA-F1F4CB140AC0}" xr6:coauthVersionLast="47" xr6:coauthVersionMax="47" xr10:uidLastSave="{00000000-0000-0000-0000-000000000000}"/>
  <bookViews>
    <workbookView xWindow="20370" yWindow="-120" windowWidth="29040" windowHeight="15840" firstSheet="1" activeTab="1" xr2:uid="{00000000-000D-0000-FFFF-FFFF00000000}"/>
  </bookViews>
  <sheets>
    <sheet name="Portada" sheetId="2" r:id="rId1"/>
    <sheet name="Seguimiento PAI 4to Trimestre" sheetId="11" r:id="rId2"/>
  </sheets>
  <definedNames>
    <definedName name="_xlnm._FilterDatabase" localSheetId="1" hidden="1">'Seguimiento PAI 4to Trimestre'!$A$10:$X$101</definedName>
    <definedName name="_xlnm.Print_Area" localSheetId="1">'Seguimiento PAI 4to Trimestre'!$A$1:$P$34</definedName>
    <definedName name="_xlnm.Print_Titles" localSheetId="1">'Seguimiento PAI 4to Trimestre'!$1:$9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11" l="1"/>
  <c r="M41" i="11"/>
  <c r="M63" i="11"/>
  <c r="L65" i="11"/>
  <c r="M87" i="11" l="1"/>
  <c r="M88" i="11" l="1"/>
  <c r="N88" i="11" s="1"/>
  <c r="M83" i="11" l="1"/>
  <c r="M77" i="11" l="1"/>
  <c r="M78" i="11"/>
  <c r="M75" i="11"/>
  <c r="M76" i="11"/>
  <c r="N76" i="11" s="1"/>
  <c r="L40" i="11" l="1"/>
  <c r="L39" i="11"/>
  <c r="L37" i="11"/>
  <c r="L38" i="11"/>
  <c r="L26" i="11" l="1"/>
  <c r="M25" i="11"/>
  <c r="L13" i="11"/>
  <c r="M13" i="11"/>
  <c r="M101" i="11"/>
  <c r="M100" i="11"/>
  <c r="M99" i="11"/>
  <c r="M98" i="11"/>
  <c r="M97" i="11"/>
  <c r="M96" i="11"/>
  <c r="M95" i="11"/>
  <c r="M94" i="11"/>
  <c r="M93" i="11"/>
  <c r="M92" i="11"/>
  <c r="M91" i="11"/>
  <c r="M90" i="11"/>
  <c r="M89" i="11"/>
  <c r="M86" i="11"/>
  <c r="M85" i="11"/>
  <c r="M84" i="11"/>
  <c r="M82" i="11"/>
  <c r="M81" i="11"/>
  <c r="M80" i="11"/>
  <c r="M79" i="11"/>
  <c r="M74" i="11"/>
  <c r="M73" i="11"/>
  <c r="M72" i="11"/>
  <c r="M71" i="11"/>
  <c r="N71" i="11" s="1"/>
  <c r="M70" i="11"/>
  <c r="N70" i="11" s="1"/>
  <c r="M69" i="11"/>
  <c r="N69" i="11" s="1"/>
  <c r="M68" i="11"/>
  <c r="N68" i="11" s="1"/>
  <c r="M67" i="11"/>
  <c r="N67" i="11" s="1"/>
  <c r="M66" i="11"/>
  <c r="N66" i="11" s="1"/>
  <c r="M65" i="11"/>
  <c r="N65" i="11" s="1"/>
  <c r="M64" i="11"/>
  <c r="N64" i="11" s="1"/>
  <c r="N63" i="11"/>
  <c r="M62" i="11"/>
  <c r="N62" i="11" s="1"/>
  <c r="M61" i="11"/>
  <c r="N61" i="11" s="1"/>
  <c r="M60" i="11"/>
  <c r="N60" i="11" s="1"/>
  <c r="M59" i="11"/>
  <c r="N59" i="11" s="1"/>
  <c r="M58" i="11"/>
  <c r="N58" i="11" s="1"/>
  <c r="M57" i="11"/>
  <c r="N57" i="11" s="1"/>
  <c r="M56" i="11"/>
  <c r="M55" i="11"/>
  <c r="M45" i="11"/>
  <c r="N45" i="11" s="1"/>
  <c r="M40" i="11"/>
  <c r="M39" i="11"/>
  <c r="M38" i="11"/>
  <c r="M37" i="11"/>
  <c r="M36" i="11"/>
  <c r="N36" i="11" s="1"/>
  <c r="M35" i="11"/>
  <c r="N35" i="11" s="1"/>
  <c r="M34" i="11"/>
  <c r="M33" i="11"/>
  <c r="M32" i="11"/>
  <c r="M31" i="11"/>
  <c r="M30" i="11"/>
  <c r="M29" i="11"/>
  <c r="M28" i="11"/>
  <c r="M27" i="11"/>
  <c r="M26" i="11"/>
  <c r="M16" i="11"/>
  <c r="M11" i="11"/>
  <c r="N55" i="11" l="1"/>
  <c r="N40" i="11" l="1"/>
  <c r="N34" i="11"/>
  <c r="N33" i="11"/>
  <c r="N32" i="11"/>
  <c r="N31" i="11"/>
  <c r="N29" i="11"/>
  <c r="N16" i="11" l="1"/>
  <c r="N11" i="11"/>
  <c r="N101" i="11"/>
  <c r="N100" i="11"/>
  <c r="N99" i="11"/>
  <c r="N98" i="11"/>
  <c r="N97" i="11"/>
  <c r="N96" i="11"/>
  <c r="N95" i="11"/>
  <c r="N94" i="11"/>
  <c r="N93" i="11"/>
  <c r="N92" i="11"/>
  <c r="N91" i="11"/>
  <c r="N90" i="11"/>
  <c r="N89" i="11"/>
  <c r="N87" i="11"/>
  <c r="N86" i="11"/>
  <c r="N85" i="11"/>
  <c r="N84" i="11"/>
  <c r="N83" i="11"/>
  <c r="N82" i="11"/>
  <c r="N81" i="11"/>
  <c r="N80" i="11"/>
  <c r="N79" i="11"/>
  <c r="N78" i="11"/>
  <c r="N77" i="11"/>
  <c r="N75" i="11"/>
  <c r="N74" i="11"/>
  <c r="N72" i="11"/>
  <c r="N56" i="11"/>
  <c r="N39" i="11"/>
  <c r="N38" i="11"/>
  <c r="H37" i="11"/>
  <c r="N37" i="11" s="1"/>
  <c r="N30" i="11"/>
  <c r="N28" i="11"/>
  <c r="N27" i="11"/>
  <c r="K27" i="11"/>
  <c r="K26" i="11"/>
  <c r="N26" i="11" s="1"/>
  <c r="K25" i="11"/>
  <c r="N25" i="11" s="1"/>
  <c r="I25" i="11"/>
  <c r="K13" i="11"/>
  <c r="N13" i="11" s="1"/>
  <c r="I13" i="11"/>
  <c r="H13" i="11"/>
  <c r="G1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Cristina Gomez Rodríguez</author>
  </authors>
  <commentList>
    <comment ref="K61" authorId="0" shapeId="0" xr:uid="{85947861-043F-4A72-982F-B5FC5DE2F7F2}">
      <text>
        <r>
          <rPr>
            <b/>
            <sz val="9"/>
            <color indexed="81"/>
            <rFont val="Tahoma"/>
            <family val="2"/>
          </rPr>
          <t>Laura Cristina Gómez Rodríguez:</t>
        </r>
        <r>
          <rPr>
            <sz val="9"/>
            <color indexed="81"/>
            <rFont val="Tahoma"/>
            <family val="2"/>
          </rPr>
          <t xml:space="preserve">
En la ficha del programa solo aparecen 5
</t>
        </r>
      </text>
    </comment>
    <comment ref="F95" authorId="0" shapeId="0" xr:uid="{7AAEAC7A-97F3-4444-BA61-C92EBF6C613D}">
      <text>
        <r>
          <rPr>
            <b/>
            <sz val="9"/>
            <color indexed="81"/>
            <rFont val="Tahoma"/>
            <family val="2"/>
          </rPr>
          <t>Laura Cristina Gómez Rodríguez:</t>
        </r>
        <r>
          <rPr>
            <sz val="9"/>
            <color indexed="81"/>
            <rFont val="Tahoma"/>
            <family val="2"/>
          </rPr>
          <t xml:space="preserve">
Falta reporte en la línea de servicio</t>
        </r>
      </text>
    </comment>
    <comment ref="E96" authorId="0" shapeId="0" xr:uid="{C29DCC13-9B4F-48E0-ABE6-94F73A3B022B}">
      <text>
        <r>
          <rPr>
            <b/>
            <sz val="9"/>
            <color indexed="81"/>
            <rFont val="Tahoma"/>
            <family val="2"/>
          </rPr>
          <t>Laura Cristina Gómez Rodríguez:</t>
        </r>
        <r>
          <rPr>
            <sz val="9"/>
            <color indexed="81"/>
            <rFont val="Tahoma"/>
            <family val="2"/>
          </rPr>
          <t xml:space="preserve">
En Gina la meta es 54%
En indicadores si está el 53%</t>
        </r>
      </text>
    </comment>
    <comment ref="F96" authorId="0" shapeId="0" xr:uid="{5458E009-68D7-4A5A-8063-EB4FEA55896C}">
      <text>
        <r>
          <rPr>
            <b/>
            <sz val="9"/>
            <color indexed="81"/>
            <rFont val="Tahoma"/>
            <family val="2"/>
          </rPr>
          <t>Laura Cristina Gómez Rodríguez:</t>
        </r>
        <r>
          <rPr>
            <sz val="9"/>
            <color indexed="81"/>
            <rFont val="Tahoma"/>
            <family val="2"/>
          </rPr>
          <t xml:space="preserve">
Pendiente reporte de la línea de servicio </t>
        </r>
      </text>
    </comment>
    <comment ref="F98" authorId="0" shapeId="0" xr:uid="{B48BF726-69E4-4869-BFE4-25696F89D4A7}">
      <text>
        <r>
          <rPr>
            <b/>
            <sz val="9"/>
            <color indexed="81"/>
            <rFont val="Tahoma"/>
            <family val="2"/>
          </rPr>
          <t>Laura Cristina Gómez Rodríguez:</t>
        </r>
        <r>
          <rPr>
            <sz val="9"/>
            <color indexed="81"/>
            <rFont val="Tahoma"/>
            <family val="2"/>
          </rPr>
          <t xml:space="preserve">
En indicadores se presenta avance del 12,44% adicionalmente hace falta el formato de soporte al indicador</t>
        </r>
      </text>
    </comment>
    <comment ref="F99" authorId="0" shapeId="0" xr:uid="{61AFDBF8-D327-4516-9D0C-54329B4A05FB}">
      <text>
        <r>
          <rPr>
            <b/>
            <sz val="9"/>
            <color indexed="81"/>
            <rFont val="Tahoma"/>
            <family val="2"/>
          </rPr>
          <t>Laura Cristina Gómez Rodríguez:</t>
        </r>
        <r>
          <rPr>
            <sz val="9"/>
            <color indexed="81"/>
            <rFont val="Tahoma"/>
            <family val="2"/>
          </rPr>
          <t xml:space="preserve">
En Gina está 198% se debe reabrir la tarea para el ajuste</t>
        </r>
      </text>
    </comment>
  </commentList>
</comments>
</file>

<file path=xl/sharedStrings.xml><?xml version="1.0" encoding="utf-8"?>
<sst xmlns="http://schemas.openxmlformats.org/spreadsheetml/2006/main" count="196" uniqueCount="182">
  <si>
    <t>Objetivo estratégico</t>
  </si>
  <si>
    <t>Programa estratégico</t>
  </si>
  <si>
    <t>Área responsable</t>
  </si>
  <si>
    <t>* Los resultados  de la meta estratégica son acumulados y reportados de acuerdo con la frecuencia de medición definida en la hoja de vida del indicador</t>
  </si>
  <si>
    <t xml:space="preserve">** Los resultados de la meta del programa se reportan de acuerdo a los tiempos establecidos en la planeación estratégica </t>
  </si>
  <si>
    <t>Avance de meta del programa **</t>
  </si>
  <si>
    <t>Meta anual del programa</t>
  </si>
  <si>
    <t>Meta T1</t>
  </si>
  <si>
    <t>Resultado T1</t>
  </si>
  <si>
    <t>Meta T2</t>
  </si>
  <si>
    <t>Resultado T2</t>
  </si>
  <si>
    <t>Meta T3</t>
  </si>
  <si>
    <t>Resultado T3</t>
  </si>
  <si>
    <t>Meta T4</t>
  </si>
  <si>
    <t>Resultado T4</t>
  </si>
  <si>
    <t xml:space="preserve">***No aplica. No se programa meta para el período por planeación de actividades.
</t>
  </si>
  <si>
    <t xml:space="preserve">MATRIZ DE SEGUIMIENTO AL PLAN DE ACCIÓN INSTITUCIONAL </t>
  </si>
  <si>
    <t>Resultados trimestrales meta programática</t>
  </si>
  <si>
    <r>
      <rPr>
        <b/>
        <sz val="14"/>
        <color theme="1"/>
        <rFont val="Arial Narrow"/>
        <family val="2"/>
      </rPr>
      <t>CÓDIGO:</t>
    </r>
    <r>
      <rPr>
        <sz val="14"/>
        <color theme="1"/>
        <rFont val="Arial Narrow"/>
        <family val="2"/>
      </rPr>
      <t xml:space="preserve"> D101PR01F20</t>
    </r>
  </si>
  <si>
    <t>Hitos del trimestre</t>
  </si>
  <si>
    <r>
      <rPr>
        <b/>
        <sz val="14"/>
        <rFont val="Arial Narrow"/>
        <family val="2"/>
      </rPr>
      <t xml:space="preserve">VERSIÓN: </t>
    </r>
    <r>
      <rPr>
        <sz val="14"/>
        <rFont val="Arial Narrow"/>
        <family val="2"/>
      </rPr>
      <t>01</t>
    </r>
  </si>
  <si>
    <r>
      <rPr>
        <b/>
        <sz val="14"/>
        <color theme="1"/>
        <rFont val="Arial Narrow"/>
        <family val="2"/>
      </rPr>
      <t>FECHA:</t>
    </r>
    <r>
      <rPr>
        <sz val="14"/>
        <color theme="1"/>
        <rFont val="Arial Narrow"/>
        <family val="2"/>
      </rPr>
      <t xml:space="preserve"> 2021-05-19</t>
    </r>
  </si>
  <si>
    <t>Seguimiento Plan de Acción Institucional 2021</t>
  </si>
  <si>
    <t>%  de cumplimiento de meta del programa 2021</t>
  </si>
  <si>
    <t>Fortalecer las Capacidades Regionales
Potenciar las capacidades regionales de CTeI que promuevan el desarrollo social  y productivo hacia una Colombia Científica</t>
  </si>
  <si>
    <t>Generación de Conocimiento</t>
  </si>
  <si>
    <t>10 nuevos centros de I+D reconocidos</t>
  </si>
  <si>
    <t>Jóvenes Investigadores e Innovadores</t>
  </si>
  <si>
    <t>Vocaciones y Formación en CTeI</t>
  </si>
  <si>
    <t>1700 Jóvenes investigadores e innovadores apoyados por Minciencias y aliados</t>
  </si>
  <si>
    <t xml:space="preserve">Ondas </t>
  </si>
  <si>
    <t>17.000 Niños, niñas y adolescentes certificados en procesos de fortalecimiento de sus capacidades en investigación y creación apoyados por Minciencias y aliados</t>
  </si>
  <si>
    <t>NA</t>
  </si>
  <si>
    <t xml:space="preserve">Formación y vinculación de capital humano de Alto Nivel </t>
  </si>
  <si>
    <t xml:space="preserve">920 Becas, créditos beca para la formación de doctores apoyadas por Minciencias y aliados
</t>
  </si>
  <si>
    <t>980 Becas, créditos beca para la formación de maestría apoyadas por Minciencias y aliados</t>
  </si>
  <si>
    <t>200 Estancias posdoctorales apoyadas por Colciencias y aliados</t>
  </si>
  <si>
    <t>Dirección de Capacidades y Divulgación de la CTeI</t>
  </si>
  <si>
    <t>Gestión de la Secretaria Técnica del OCAD de la CTeI del SGR</t>
  </si>
  <si>
    <t>Secretaría Técnica de OCAD del SGR de CTeI</t>
  </si>
  <si>
    <t>100% avance en el Plan Bienal de Convocatorias 2021</t>
  </si>
  <si>
    <t>Apropiación Social del Conocimiento - ASC</t>
  </si>
  <si>
    <t>20 Comunidades  y/o grupos de interés que se fortalecen a través de procesos de Apropiación Social de Conocimiento y cultura científica</t>
  </si>
  <si>
    <t xml:space="preserve">5 Nuevas unidades de apropiación social de la CTeI al interior de la IES y otros actores reconocidos del SNCTI </t>
  </si>
  <si>
    <t>Estrategia de comunicación pública de la ciencia y divulgación científica Todo es Ciencia</t>
  </si>
  <si>
    <t>No Aplica</t>
  </si>
  <si>
    <t>60 % de satisfacción respecto a los productos comunicativos y espacios de valor generados por la estrategia Todo es Ciencia</t>
  </si>
  <si>
    <t xml:space="preserve">Mundialización del Conocimiento
Aumentar la producción de conocimiento científico y tecnológico de alto impacto en articulación con aliados estratégicos nacionales e internacionales, promoviendo también el posicionamiento y   la participación de los actores del SNCTeI en redes e iniciativas de cooperación e internacionalización de la CTI.  </t>
  </si>
  <si>
    <t>Fomento al desarrollo de programas y proyectos de generación de conocimiento en CTeI</t>
  </si>
  <si>
    <t>Dirección de Generación de Conocimiento</t>
  </si>
  <si>
    <t>Modelos cienciométricos</t>
  </si>
  <si>
    <t xml:space="preserve"> 0,90 Citaciones de impacto en producción científica y colaboración internacional</t>
  </si>
  <si>
    <t>Posicionamiento, visibilización y articulación de la CTeI con actores internacionales</t>
  </si>
  <si>
    <t>3 nodos de diplomacia científica</t>
  </si>
  <si>
    <t xml:space="preserve">32 proyectos de CTeI apoyados en el componente de movilidad  </t>
  </si>
  <si>
    <t>Economía Bioproductiva
Diseñar el implementar la misión de bioeconomía  para promover el  aprovechamiento sostenible de la biodiversidad</t>
  </si>
  <si>
    <t>Colombia BIO</t>
  </si>
  <si>
    <t>Dirección de Uso y Transferencia de Conocimiento</t>
  </si>
  <si>
    <t>6 Nuevas expediciones científicas nacionales realizadas con el apoyo de Colciencias y aliados</t>
  </si>
  <si>
    <t>1 Nuevas expediciones científicas al pacífico realizadas con el apoyo de Colciencias y aliados</t>
  </si>
  <si>
    <t xml:space="preserve">Sofisticación del Sector Productivo
Impulsar el desarrollo tecnológico y la innovación para la sofisticación del sector productivo </t>
  </si>
  <si>
    <t>Incentivos Tributarios en CTeI</t>
  </si>
  <si>
    <t xml:space="preserve">Fortalecimiento de capacidades para la innovación empresarial </t>
  </si>
  <si>
    <t>1500 Organizaciones articuladas en los Pactos por la innovación (contenido de empresas, entidades, organizaciones firmantes de pactos)</t>
  </si>
  <si>
    <t>350 Empresas con capacidades en gestión de innovación</t>
  </si>
  <si>
    <t>Estrategia Nacional de Propiedad Intelectual</t>
  </si>
  <si>
    <t>21 Acuerdos de transferencia de tecnología y/o conocimiento apoyados por Colciencias</t>
  </si>
  <si>
    <t xml:space="preserve">0,32 Inversión en I+D del sector privado como porcentaje del PIB
</t>
  </si>
  <si>
    <t xml:space="preserve">1,8 Porcentaje de investigadores en el sector empresarial </t>
  </si>
  <si>
    <t>Modernización del Ministerio y Fortalecimiento Institucional
Generar lineamientos a nivel nacional y regional para el fortalecimiento de la institucionalidad y la implementación de procesos de innovación que generen valor público</t>
  </si>
  <si>
    <t>Diseño y evaluación de la Política Pública de CTeI Viceministerio de Talento y Apropiación (VTAS)</t>
  </si>
  <si>
    <t>Diseño y evaluación de la Política Pública de CTI (VCIP)</t>
  </si>
  <si>
    <t>Viceministerio de Conocimiento, Innovación y Productividad</t>
  </si>
  <si>
    <t>Estudios Base para la definición de políticas públicas basadas en evidencia (VICIP)</t>
  </si>
  <si>
    <t>Apoyo contractual y de direccionamiento y control administrativo eficiente</t>
  </si>
  <si>
    <t>Direcciones de Apoyo</t>
  </si>
  <si>
    <t>100% cumplimiento de requisitos priorizados de transparencia en Minciencias Secretaría General</t>
  </si>
  <si>
    <t>% de avance de gobierno digital</t>
  </si>
  <si>
    <t>% de avance de requisitos de transparencia</t>
  </si>
  <si>
    <t>% Porcentaje de satisfacción de usuarios</t>
  </si>
  <si>
    <t>% de avance gestión documental</t>
  </si>
  <si>
    <t>9,18,%</t>
  </si>
  <si>
    <t>% de cumplimiento de los requisitos  priorizados de Gobierno Digital (componente Arquitectura Empresarial y de la Gestión de TI)</t>
  </si>
  <si>
    <t>Pacto por un Direccionamiento Estratégico que genere valor público</t>
  </si>
  <si>
    <t>% de cumplimiento en la estandarización de trámites y servicios  para la transformación digital hacia un Estado Abierto</t>
  </si>
  <si>
    <t>% de cumplimiento en la reducción de tiempos, requisitos o documentos en procesos seleccionados</t>
  </si>
  <si>
    <t>% de cumplimiento de los requisitos  priorizados de transparencia en Minciencias</t>
  </si>
  <si>
    <t>% de cumplimiento de los requisitos  priorizados de Gobierno Digital en Minciencias</t>
  </si>
  <si>
    <t>Fortalecimiento del enfoque hacia la prevención y el autocontrol</t>
  </si>
  <si>
    <t>% iniciativas y programas comunicados</t>
  </si>
  <si>
    <t>**** Metodológicamente, se calcula de acuerdo a lo establecido en la  Guía para la Planeación, Seguimiento y Evaluación de la Gestión D101PR01G01 (publicada en GINA) Numeral 8.3.</t>
  </si>
  <si>
    <t>30 Nuevos Bioproductos registrados por el programa Colombia BIO</t>
  </si>
  <si>
    <t xml:space="preserve">Apoyo a la I+D+i </t>
  </si>
  <si>
    <t>Cultura y comunicación de cara al ciudadano</t>
  </si>
  <si>
    <t>Por una gestión administrativa y financiera moderna e innovadora</t>
  </si>
  <si>
    <t>Apoyo Jurídico Eficiente</t>
  </si>
  <si>
    <t>Gestión para un Talento Humano Íntegro, Efectivo e Innovador</t>
  </si>
  <si>
    <t>Gobierno y Gestión de TIC para la CTeI</t>
  </si>
  <si>
    <t>Comunicación estratégica</t>
  </si>
  <si>
    <t xml:space="preserve">100% avance en el diseño y la implementación del Índice de capacidades en CTeI en las regiones
</t>
  </si>
  <si>
    <t>33 ejercicios de planeación de recursos para la CTeI del SGR acompañados en su formulación</t>
  </si>
  <si>
    <t>10 Museos y centros de ciencia fortalecidos</t>
  </si>
  <si>
    <t>100% de los Requisitos priorizados de Gobierno Digital en Minciencias - ASC</t>
  </si>
  <si>
    <t>80% Aprobación de recursos de la asignación del SGR</t>
  </si>
  <si>
    <t>530 Solicitudes de patentes presentadas por residentes en Oficina Nacional colombiana</t>
  </si>
  <si>
    <t>10 alianzas o redes internacionales formalizadas</t>
  </si>
  <si>
    <t>La motivación nos hace mas productivos 1A</t>
  </si>
  <si>
    <t>La motivación nos hace mas productivos 1B</t>
  </si>
  <si>
    <t>La cultura de hacer las cosas bien</t>
  </si>
  <si>
    <t>100% Avance en las iniciativas priorizadas en el Plan de Transformación Digital</t>
  </si>
  <si>
    <t>Operaciones estadísticas (documentadas o certificadas)</t>
  </si>
  <si>
    <t>100% Políticas, iniciativas y estrategias para la implementación de componentes de Ciencia Abierta</t>
  </si>
  <si>
    <t>Cumplimiento en la formulación, acompañamiento, seguimiento y evaluación de planes e instrumentos de la planeación</t>
  </si>
  <si>
    <t>% de ejecución de las auditorías, seguimientos y evaluaciones</t>
  </si>
  <si>
    <t xml:space="preserve">24  Espacios que promueven la Interacción de la sociedad con la CTeI
</t>
  </si>
  <si>
    <t>33 Alianzas para promover la comunicación pública de la CTeI y la divulgación científica - Todo es Ciencia</t>
  </si>
  <si>
    <t>15 productos comunicativos realizados para la comunicación pública de la CTeI</t>
  </si>
  <si>
    <t>1,9 billones cupo de inversión para deducción y descuento tributario</t>
  </si>
  <si>
    <t>Red Colombiana de Información Científica (RedCol)</t>
  </si>
  <si>
    <t>14.500 Nuevos artículos científicos publicados por investigadores colombianos en revistas científicas especializadas</t>
  </si>
  <si>
    <t>19 Invenciones gestionadas a través de la explotación, comercialización y/o transferencia</t>
  </si>
  <si>
    <t>Conceptualización y diseño de 5 Centros Regionales de Investigación, Innovación y Emprendimiento</t>
  </si>
  <si>
    <t>179  Programas y Proyectos de CTeI financiados</t>
  </si>
  <si>
    <t>Reconocimiento de actores</t>
  </si>
  <si>
    <t>Política de CTeI aprobada e implementada</t>
  </si>
  <si>
    <r>
      <t xml:space="preserve">Período de seguimiento: </t>
    </r>
    <r>
      <rPr>
        <b/>
        <u/>
        <sz val="16"/>
        <rFont val="Arial Narrow"/>
        <family val="2"/>
      </rPr>
      <t>Cuarto Trimestre de 2021</t>
    </r>
  </si>
  <si>
    <t>Resumen de la gestión a 31 de diciembre de 2021</t>
  </si>
  <si>
    <r>
      <rPr>
        <b/>
        <sz val="12"/>
        <rFont val="Arial Narrow"/>
        <family val="2"/>
      </rPr>
      <t>Hitos octubre</t>
    </r>
    <r>
      <rPr>
        <sz val="12"/>
        <rFont val="Arial Narrow"/>
        <family val="2"/>
      </rPr>
      <t xml:space="preserve">
Para el mes de octubre se reconocieron los siguientes actores dentro del SNCTI:
Octubre Total: 8
•	Centro de Desarrollo Tecnológico: 1
•	Centros e Institutos de Investigación: 3
•	Empresa Altamente Innovadora: 2
•	Unidad de I+D+i: 2
</t>
    </r>
    <r>
      <rPr>
        <b/>
        <sz val="12"/>
        <rFont val="Arial Narrow"/>
        <family val="2"/>
      </rPr>
      <t xml:space="preserve">Hitos noviembre
</t>
    </r>
    <r>
      <rPr>
        <sz val="12"/>
        <rFont val="Arial Narrow"/>
        <family val="2"/>
      </rPr>
      <t xml:space="preserve">Para el mes de noviembre se reconocieron los siguientes actores dentro del SNCTI:
Noviembre: 5
•	Centro de Ciencia: 1
•	Centros e Institutos de Investigación: 2
•	Unidad de I+D+i: 2
</t>
    </r>
    <r>
      <rPr>
        <b/>
        <sz val="12"/>
        <rFont val="Arial Narrow"/>
        <family val="2"/>
      </rPr>
      <t>Hitos diciembre</t>
    </r>
    <r>
      <rPr>
        <sz val="12"/>
        <rFont val="Arial Narrow"/>
        <family val="2"/>
      </rPr>
      <t xml:space="preserve">
Para el mes de diciembre, se reconocieron los siguientes actores dentro del SNCTI.
Diciembre: 4
•	Centro de Ciencia: 1
•	Centros e Institutos de Investigación: 2
•	Centro de Desarrollo Tecnológico: 1</t>
    </r>
  </si>
  <si>
    <r>
      <rPr>
        <b/>
        <sz val="12"/>
        <rFont val="Arial Narrow"/>
        <family val="2"/>
      </rPr>
      <t>Hitos octubre</t>
    </r>
    <r>
      <rPr>
        <sz val="12"/>
        <rFont val="Arial Narrow"/>
        <family val="2"/>
      </rPr>
      <t xml:space="preserve">
El pasado 20 de octubre se celebró el evento de cierre del programa Nexo Global Huila, convocatoria 868 de 2019, en el marco del Encuentro Regional Ondas Ciencia y Territorio 2021. 
La jornada comenzó con una apertura conjunta en la que cinco jóvenes Nexo, dos presenciales y tres conectados virtualmente, nos contaron su paso por el programa, sus experiencias y consejos para que los NNA Ondas continúen con su carrera en CTeI. 
Ese mismo día se realizó la exposición sobre la evaluación de los resultados, en la que se destacó el excelente desempeño de los jóvenes y la buena imagen que dejó el programa tanto en Colombia como en las dos Universidades de Estados Unidos. Posteriormente se realizó un diálogo reflexivo enfocado en las vocaciones científicas y cómo potenciarlas desde las IES y en el departamento, en el que participaron todos los jóvenes Nexo, representantes de las IES y de la Gobernación del Huila.
Por último, los jóvenes tuvieron la oportunidad de interactuar con actores activos del SNCTeI, presentar sus proyectos de investigación y, en algunos casos, generar alianzas y contactos. Durante toda la jornada, los jóvenes pudieron presentar los pósteres sobre sus investigaciones a participantes del Encuentro Ondas, familiares y actores del sistema.
Los resultados del evento fueron muy positivos, ya que se logró visibilizar el programa y demostrar el talento y la capacidad de los jóvenes del departamento. Las Instituciones de Educación Superior, la Gobernación del Huila y todos los beneficiarios del programa se fueron muy emocionados del evento, con ganas de continuar aportando al departamento y al país desde la Investigación, Ciencias, Tecnología e innovación. 
</t>
    </r>
    <r>
      <rPr>
        <b/>
        <sz val="12"/>
        <rFont val="Arial Narrow"/>
        <family val="2"/>
      </rPr>
      <t>Hitos noviembre</t>
    </r>
    <r>
      <rPr>
        <sz val="12"/>
        <rFont val="Arial Narrow"/>
        <family val="2"/>
      </rPr>
      <t xml:space="preserve">
La Gobernación del Huila, a través del Ministerio de Ciencia, Tecnología e Innovación – Minciencias desarrolló la convocatoria 856 de 2019 Jóvenes Investigadores e Innovadores para el departamento del Huila, en la cual:
 Se benefició a 24 jóvenes del departamento para realizar becas pasantías en áreas de Salud, Medioambiente, Educación, Agroindustria y Turismo.   
•	Los jóvenes trabajaron un año junto a semilleros desarrollando proyectos de investigación.
•	El pasado 17 y 18 de noviembre se realizó un evento de cierre, con el fin de divulgar los proyectos de los jóvenes y dar cierre al proyecto. En este evento los jóvenes pudieron socializar sus investigaciones con la Gobernación del Huila y diferentes actores del SNCTI.
•	El evento contó con la participación de los jóvenes tanto presencial como de manera remota, el gobernador del Huila, Sr. Luis Enrique Dussán y otros representes e la gobernación, el sector productivo y el Ministerio de Ciencia, Tecnología e Innovación.
•	Esta convocatoria es un hito muy importante para el programa ya que es la primero que se realiza con apoyo regional y según las necesidades del departamento del Huila.
•	7 jóvenes continúan con sus procesos de formación en CTeI e investigación, con maestrías y doctorados en Bogotá, Medellín y España, así como en trabajos rurales para la aplicación de sus investigaciones.
•	De la participación de los jóvenes, destacamos la de Wilmer Valenzuela Molina, quien le agradeció al programa porque le proporcionó herramientas para trabajar, no solo en su proyecto de investigación en el CENIGAA, sino que también pudo aprovechar todo lo aprendido para desenvolverse como asesor de dos proyectos del programa Ondas, A Ciencia Cierta y en el acompañamiento a un proyecto de la Universidad de la Amazonía. Wilmer representa el espíritu curioso y el compromiso con la investigación de todos los beneficiarios del programa.
</t>
    </r>
    <r>
      <rPr>
        <b/>
        <sz val="12"/>
        <rFont val="Arial Narrow"/>
        <family val="2"/>
      </rPr>
      <t>Hitos Diciembre</t>
    </r>
    <r>
      <rPr>
        <sz val="12"/>
        <rFont val="Arial Narrow"/>
        <family val="2"/>
      </rPr>
      <t xml:space="preserve">
HITO Diciembre JII: CONVOCATORIA DE LA ASIGNACIÓN PARA LA CTEI DEL SGR PARA LA CONFORMACIÓN DE UN LISTADO DE PROPUESTAS DE PROYECTO ELEGIBLES PARA LA VINCULACIÓN DE JÓVENES INVESTIGADORES E INNOVADORES EN LAS REGIONES PARA LA ATENCIÓN DE LAS DEMANDAS TERRITORIALES DEFINIDAS POR LOS CODECTI
El 10 de diciembre de 2021 se dio apertura a la Convocatoria No 21 del Sistema General de Regalías, para la conformación de un listado de propuestas de proyecto elegibles para la vinculación de jóvenes investigadores e innovadores en las regiones para atención de demandas definidas por los CODECTI, la cual cuenta con $40.000 millones para ayudar a vincular a 1.008 jóvenes en seis regiones del país.</t>
    </r>
  </si>
  <si>
    <r>
      <rPr>
        <b/>
        <sz val="12"/>
        <rFont val="Arial Narrow"/>
        <family val="2"/>
      </rPr>
      <t xml:space="preserve">Hitos octubre
</t>
    </r>
    <r>
      <rPr>
        <sz val="12"/>
        <rFont val="Arial Narrow"/>
        <family val="2"/>
      </rPr>
      <t xml:space="preserve">ARTICULACIÓN TERRITORIAL
La Iniciativa estratégica de Articulación Territorial avanza en su proceso de vincular actores regionales para la implementación, seguimiento y evaluación del programa Ondas como estrategia para el desarrollo de una cultura de CTeI, realizando las siguientes actividades:
A través del convenio 203-2021 suscito entre el Fondo Francisco José de Caldas y la Organización de Estados Americanos cuyo objeto es “Aunar esfuerzos técnicos, administrativos y financieros entre el Ministerio de Ciencia, Tecnología e Innovación y La Organización de Estados Iberoamericanos para la Educación, la Ciencia y la Cultura (OEI) para promover la vocación científica y tecnológica en los niños, niñas, adolescentes y jóvenes en Colombia”, se realizó la suscripción de  03 convenios de cooperación interinstitucional con diferentes Instituciones de Educación Superior, para aunar sus esfuerzos técnicos, pedagógicos, humanos, administrativos, y financieros, y así, fomentar las vocaciones científicas desde la infancia, a través de la Investigación. Con estas alianzas y la inversión realizada por MINCIENCIA equivalente a $743.884.000, se beneficiará a 3.475 niños, niñas y adolescentes, 170 maestros, 115 establecimientos educativos de 42 municipios de los departamentos de Cauca, La Guajira y Valle del Cauca. Como evidencia se adjuntan las minutas de los convenios firmadas por las partes.
COMUNIDAD VIRTUAL
El componente de la Comunidad Virtual del Programa Ondas Minciencias ha planteado para el año 2021 un plan de trabajo orientado por tres líneas: contextualización, implementación, seguimiento y evaluación, en este sentido, en el mes de octubre se desarrollaron las siguientes acciones que responden y aportan a la consecución de dicho plan:
-Se diseñó en conjunto con los profesionales Oscar Sierra del equipo de I+C y Diego Martínez el taller “Co-creemos la página de Ondas” cuyo objetivo es recoger insumos y recomendaciones para construir colectivamente el mapa de navegación del sitio Web del programa Ondas Minciencias. El taller consta de los siguientes momentos: Contextualización página web (avances y proyección), construcción de experiencias de usuario y materialicemos nuestro sitio.
-Se cumplió con la ruta de inscripción, evaluación y visualización virtual de los proyectos participantes al II Encuentro Regional Ciencia y Territorio 2021 Sede Huila dentro de la Plataforma Héroes Ondas. Un proceso que consistió en hacer seguimiento a los estados de los proyectos, revisión de participantes, seguimiento al cargue de información, conexión y gestión con la oficina de sistemas de Minciencias para el desarrollo web necesario para dar solución a casos de servicios relacionados al encuentro, divulgación a la comunidad del módulo de encuentros virtuales, gestión y capacitación presencial a los evaluados del encuentro, reporte de resultados y entrega de informes con retroalimentaciones a los proyectos, lista final de proyectos participantes y puntajes de ganadores. Se apoyó de manera presencial el II Encuentro Regional Ciencia y Territorio 2021 Sede Huila.
-Se brindó soporte a los usuarios de la plataforma Héroes Ondas, a través de la mesa de servicio, por contacto telefónico y envío de correos electrónicos.
-Se lideró el proceso de diseño de productos audiovisuales y divulgación para el II Encuentro Regional Ciencia y Territorio 2021 Sede Huila: una actividad que tuvo dos momentos. En el primero se hizo una lista de las piezas necesarias con la líder del componente de Fortalecimiento y Divulgación para el desarrollo de los encuentros de manera virtual y presencial. También se creó una carpeta de insumos gráficos para el trabajo de diseño que desarrollamos en alianza con la oficina de comunicación de Minciencias. También, se diseñaron piezas y se lideró el proceso de instrucciones sobre el contenido, aportando información y conectando a los distintos actores.  Durante este espacio también se apoyó técnicamente al equipo audiovisual del evento con información del evento, recibiendo por parte de ellos una propuesta creativa y dando instrucciones de la logística del flujo del material gráfico. En el segundo momento la tarea fue un trabajo de divulgación presencial de las actividades del encuentro a través de las redes de Ondas y la web, trabajando de la mano con los equipos de comunicaciones del Programa Ondas Caldas, La oficina de comunicaciones de Minciencias, y el equipo de divulgación del despacho viceministerial.
LINEAMIENTOS PEDAGÓGICOS
Temática Avance
Herramientas para la lectura y escritura académica Sé revisaron y retroalimentaron las propuestas de enfoque y alcance del desarrollo de los documentos y herramientas de fortalecimiento de Ondas en las áreas definidas.
Se revisó la posibilidad de incluir los cursos que se producirán en la plataforma Moodle de Minciencias y se proyectaron los mecanismos de socialización con los territorios de los documentos y enfoques que se desean integrar a Ondas.
Herramientas para la búsqueda y uso de la información científica
Desarrollo de rutas de investigación temáticas para Ondas MinCiencias
Formación de docentes y asesores Ondas Se avanzó en el acompañamiento a los docentes y asesores que se inscribieron en los cursos para que continúen participando en la oferta formativa y completen los cursos que escogieron. Se planteó la estrategia de comunicaciones para informar a docentes inscritos que tendrán acceso a los cuatro cursos definidos para 2021 hasta enero de 2022.
Articulación con los escenarios de política pública dirigida a NNA Se participó activamente en las mesas convocadas por el MEN para la política de lectura, escritura, oralidad y bibliotecas escolares; en este escenario se ha intervenido desde la perspectiva pedagógica de Ondas y la pertinencia de incluir el tema de la CTeI en los procesos de lectura y escritura científica enfocados en el desarrollo de los NNA.
Se revisaron las acciones del CONPES de CTeI de acuerdo con lo definido en las reuniones de discusión con el MEN
Espacios de acercamiento de los NNA a la CTeI Se articuló con la Dirección de Capacidades y Divulgación de la CTeI el proceso pedagógico dirigido a los NNA y docentes en el marco del Encuentro regional realizado en Huila.
Adicionalmente se desarrolló el taller de lectura y escritura para maestros, en el marco de las acciones del encuentro regional de Huila  
Articulación pedagógica con otros actores Se desarrollaron los talleres con el equipo técnico y pedagógico del SENA para la definición de la estrategia de Clubes de Ciencia, en el marco del convenio entre Minciencias y esa entidad.
Se apoyó el desarrollo de la propuesta de articulación entre el proyecto TiNi y Ondas, dirigido por el PhD Marco Oliveira y articulado con la Unesco.
Se generó una propuesta de agenda para la visita presencial a Guatemala de representantes del equipo técnico nacional de Ondas en el marco del proceso de transferencia del programa que se viene adelantando con ese país.
Ondas en casa Se definió la estructura de contenidos para el espacio de Ondas en casa con la OEI
DIVULGACIÓN, MOVILIDAD Y FORTALECIMIENTO
Se ejecutó el Encuentro Regional “Ciencia y Territorio” 2021-Sede Huila, el cual se llevó a cabo en la ciudad de Neiva, los días 20, 21 y 22 de octubre de 2021; esta ejecución también implicó la producción de documentos. En este encuentro participaron 68 niños, niñas, adolescentes, jóvenes, y 34 maestros(as) integrantes de 34 grupos de investigación infantiles y juveniles; se evaluaron y divulgaron 34 proyectos de investigación de Caquetá, Cundinamarca, Guaviare, Huila, Tumaco y Sucre, por la Corporación Educativa Minuto de Dios CEMID, Cundinamarca y Bogotá. Como resultado se seleccionaron 11 grupos, quienes, por haber obtenido los más altos puntajes en el proceso de valoración de los proyectos, como reconocimiento se les asignó un cupo como expositores del X Encuentro Nacional “Ciencia y Territorio” 2021. 
Se avanza en la planeación orientada hacia el desarrollo del X Encuentro Nacional “Ciencia y Territorio” 2021, se elaboró el esquema con proyección para la participación de 46 proyectos, 92 niños, niñas, adolescentes y jóvenes, 46 maestros y maestras. Además, se abrieron las inscripciones para los grupos que van a participar como expositores en dicho encuentro. 
Como parte de las actividades de la estrategia de divulgación internacional del Programa Ondas Minciencias, se realizó el respectivo acompañamiento en la participación del proyecto participación del proyecto de investigación “PRODUCCIÓN DE BIOGÁS COMO ALTERNATIVA SOSTENIBLE EN EL MUNICIPIO DE SARAVENA, DEPARTAMENTO DE ARAUCA, COLOMBIA” en la IX FEBRAT – IX Feira Brasileira de Colégios de Aplicação e Escolas Técnicas, realizada en formato virtual desde Brasil, los días 25, 26 y 27 de octubre de 2021.
En el mes de octubre, en el marco de la "Actividad No. 3. Grupos de estudio" se realizó un encuentro entre los equipos técnicos de Minciencias y SENACYT de Guatemala donde se desarrolló el tema de Lineamientos para maestros.
En el marco de la propuesta de trabajo para el desarrollo del proceso de transferencia de conocimiento para la implementación del programa Ondas en Guatemala, y las acciones de cooperación técnica entre Minciencias y SENACYT, se gestionó el desarrollo de la Actividad No. 2: Taller de formación presencial, la cual había sido cancelada. En este marco, se elaboró la agenda y se asignaron dos técnicos de Ondas Minciencias para que hagan parte de la comisión que viajará a Guatemala a realizar el proceso de transferencia en modalidad presencial.
</t>
    </r>
    <r>
      <rPr>
        <b/>
        <sz val="12"/>
        <rFont val="Arial Narrow"/>
        <family val="2"/>
      </rPr>
      <t xml:space="preserve">Hitos noviembre
</t>
    </r>
    <r>
      <rPr>
        <sz val="12"/>
        <rFont val="Arial Narrow"/>
        <family val="2"/>
      </rPr>
      <t xml:space="preserve">El mes de noviembre se concentró en el desarrollo del Encuentro Nacional Ciencia y Territorio 2021, y se avanzó en diversos frentes del Programa Ondas:
Avance en los espacios de trabajo con los aliados en región, planteando acciones conjuntas para el fortalecimiento del Programa, en función de fortalecer las dinámicas de trabajo conjunto, las herramientas disponibles para profesores, asesores y estudiantes, así como para el desarrollo de proyectos acordes con las dinámicas de cada región.
Se presentó el programa TINI a una convocatoria del Banco Centroamericano de Integración Económica, como mecanismo para fortalecer el componente ambiental de Ondas.
Se avanzó en el proceso de transferencia de la metodología de Ondas a Guatemala y con ello se logró el compromiso de avanzar hacia la primera municipalidad Ondas en el país (Villanueva).
A continuación, se presentan los hitos más destacados del mes, distribuidos en los diversos componentes.
ARTICULACIÓN TERRITORIAL
Se avanza en el proceso de vincular actores regionales para la implementación, seguimiento y evaluación del programa Ondas como estrategia para el desarrollo de una cultura de CTeI. Por ello, durante el tercer trimestre se realizaron las siguientes acciones:
Se suscribió el convenio interadministrativo 0025-2021 entre el Ministerio de Ciencia, Tecnología e Innovación, la Gobernación del departamento Archipiélago de San Andrés, Providencia y Santa Catalina, y la Universidad Nacional de Colombia sede Caribe. Con el objeto de “Aunar esfuerzos técnicos, administrativos y financieros para la ejecución del proyecto Fortalecimiento del programa ondas del archipiélago de San Andrés, Providencia y Santa Catalina, financiado con recursos del sistema general de regalías (SGR), con el objetivo general de incrementar el nivel de desarrollo de habilidades y capacidades científicas, tecnológicas y de innovación en niños, niñas, adolescentes y jóvenes matriculados en instituciones de educación pre escolar, básica y media del territorio insular” Por un valor total de $3.715.328.811,00 beneficiando a 890 niños, niñas y adolescentes. (Como evidencia se adjunta el convenio suscrito)
Se suscribió el convenio especial de cooperación CDP3181 – 2021 entre Avanciencia actuando como administrador de proyectos de la Dirección de Vocaciones y Formación en CTeI e Hupercubus SAS con el objeto de “Aunar esfuerzos técnicos, administrativos y financieros para la implementación del proyecto Ondas 4.0 Lab que desarrolle las habilidades de transformación e innovación en los niños, niñas, adolescentes y jóvenes de poblaciones de alto interés a nivel nacional desde metodologías y herramientas Maker alineadas al concepto de aprender haciendo” con una inversión total de $185.724.557 beneficiando a beneficiando a 900 niños, niñas y adolescentes. (Como evidencia se adjunta el convenio suscrito)
Todo lo anterior, con el objetivo de alcanzar la meta de niños, niñas y adolescentes certificados en procesos de fortalecimiento de sus capacidades en investigación y creación a través del Programa Ondas y sus entidades aliadas.
COMUNIDAD VIRTUAL
Este componente desarrolla un plan orientado por tres líneas: contextualización, implementación, seguimiento y evaluación, en este sentido, en el mes de noviembre se desarrollaron las siguientes acciones que responden y aportan a la consecución de dicho plan: 
Se desarrollaron diversas acciones en el marco del proceso de fortalecimiento de la comunidad virtual Ondas.
Taller presencial “Co-creemos la página Web de Ondas” cuyo objetivo fue recoger insumos y recomendaciones para construir colectivamente el mapa de navegación del sitio Web del programa Ondas Minciencias.
Se generó un espacio de conversación y construcción colectiva en el que participaron además del equipo Ondas Minciencias, invitados de otros programas Minciencias y de la OEI.
Se inició el proceso de sistematización del taller para retroalimentar los documentos que se están construyendo en relación con el proceso de fortalecimiento y poder generar la ficha que dará cuenta de los requerimientos tanto de reestructuración como de contratación. 
Se apoyó el espacio de divulgación de la ciencia de niños, niñas y adolescentes Ondas X Encuentro Nacional “Ciencia y Territorio” 2021 a través de la gestión de los procesos de inscripción y valoración de los proyectos de investigación a través de la Plataforma Héroes Ondas. Este proceso incluyó: revisión estado de los proyectos participantes, carga de documentos en la PHO, inscripción al encuentro y entrega de ranking y documentos. Además, se trabajó conjuntamente con la of. De Sistemas en las correcciones necesarias en la plataforma y la generación de reportes desde la PHO. Se anexa el cronograma de apoyo realizado por el equipo de la comunidad virtual. 
Se trabajó en conjunto con el equipo de comunicaciones de Minciencias para la producción y divulgación de piezas y productos para el X Encuentro Nacional Ondas 2021.  Se diseñaron piezas digitales, producción de vídeo, entrevistas, recolección de datos y cifras, así como gestión para el trabajo de Free Press. Igualmente se hizo un relacionamiento con el equipo técnico y de comunicaciones de la OEI para la producción de piezas y entrega de productos entre Minciencias y OEI. 
Se realizó acompañamiento a los jurados seleccionados para la calificación de los Proyectos participantes en el Encuentro Nacional Ondas 2021. Se hizo cargue, asignación de proyectos, acompañamiento presencial y soporte el día de la evaluación, así como revisión de la información para generar el reporte final de proyectos ganadores del encuentro.
Se brindó soporte a los usuarios de la plataforma Héroes Ondas, a través de la mesa de servicio, por contacto telefónico y envío de correos electrónicos en relación con las dificultades u orientaciones requeridas para el proceso en PHO. 
LINEAMIENTOS PEDAGÓGICOS
Se avanzó en el fortalecimiento de las rutas pedagógicas de Ondas:
Fortalecimiento de Ondas en casa.
Apoyo en la organización de las actividades pedagógicas para el encuentro Nacional Ciencia y Territorio 2021 que se realizó en Barranquilla entre el 24 y 26 de noviembre de 2021.
Apoyo en el proceso de transferencia del programa a Guatemala.
Desarrollo de materiales pedagógicos.
Formación de docentes y asesores.
Construcción de la política pública de la DVF. 
A continuación, la temática y avances asociados:
Herramientas para la lectura y escritura académica 
Herramientas para la búsqueda y uso de la información científica
Desarrollo de rutas de investigación temáticas para Ondas MinCiencias
Se revisaron y retroalimentaron las primeras versiones de los documentos y herramientas de fortalecimiento de Ondas en las áreas definidas.
Se revisaron los materiales del proyecto TiNi con el fin de apoyar el proyecto de su incorporación para el fortalecimiento de la línea ambiental de Ondas
Formación de docentes y asesores Ondas
Se avanzó en el acompañamiento a los docentes y asesores que se inscribieron en los cursos desarrollados en conjunto con la OEI para que continúen participando en la oferta formativa y completen los cursos que escogieron. Los docentes inscritos tendrán acceso a los cuatro cursos definidos para 2021 hasta enero de 2022. 
Articulación con los escenarios de política pública dirigida a NNA
Se participó activamente en las mesas convocadas por el MEN para la política de lectura, escritura, oralidad y bibliotecas escolares; en este escenario se ha intervenido desde la perspectiva pedagógica de Ondas y la pertinencia de incluir el tema de la CTeI en los procesos de lectura y escritura científica enfocados en el fomento de las vocaciones científicas de los NNA.
Se revisó la última versión del documento de la política de vocaciones científicas de Minciencias.
Se participó en las sesiones de trabajo de la iniciativa de fortalecimiento de la educación media del MEN y el desarrollo de la RIA para la niñez desarrollada por la presidencia de la República 
Articulación pedagógica con otros actores
Se desarrollaron los talleres con el equipo técnico y pedagógico del SENA para la definición de la estrategia de dinamización y fortalecimiento pedagógico y curricular de las TecnoAcademias, en el marco del convenio entre Minciencias y esa entidad. La propuesta desarrollada en las mesas de trabajo se presentó ante el comité del convenio y fueron aprobadas.
Se generó la propuesta de trabajo en lo referente al desarrollo pedagógico de Ondas, para la visita presencial a Guatemala de representantes del equipo técnico nacional de Ondas en el marco del proceso de transferencia del programa que se viene adelantando con ese país. 
Ondas en casa
Se revisó la primera versión de los materiales y contenidos de la estrategia Ondas en casa con la OEI. 
DIVULGACIÓN, MOVILIDAD Y FORTALECIMIENTO
Para el cumplimiento de esta acción en el mes de noviembre, se realizaron las siguientes actividades:
Se ejecutó el X Encuentro Nacional “Ciencia y Territorio” 2021, el cual se llevó a cabo en la ciudad de Barranquilla, los días 24, 25 y 26 de noviembre de 2021; esta ejecución también implicó la producción de documentos. En este encuentro participaron 90 niños, niñas, adolescentes, jóvenes, y 45 maestros(as) integrantes de 45 grupos de investigación infantiles y juveniles. Se evaluaron y divulgaron 45 proyectos de investigación de Antioquia, Arauca, Atlántico, Bolívar, Caldas, Caquetá, Chocó, Cundinamarca, Huila, Putumayo y Sucre, el municipio de Tumaco y el Distrito Capital (Bogotá), y los proyectos que participaron como muestra internacional de la República de Ecuador. Como resultado se seleccionaron 15 grupos Ondas, quienes tendrán un cupo para representar a Colombia en Ferias Internacionales de Ciencia y Tecnología 2022, en modalidad virtual o presencial.
Como parte de las actividades de la estrategia de divulgación internacional de Ondas Minciencias, se realizó la respectiva asesoría y acompañamiento para la Participación de Ondas como expositor en los siguientes eventos internacionales para la divulgación de la CTeI:
En el marco de la Expociencias Nacional Chile 2021 celebrada en versión virtual los días 24, 25 y 26 de noviembre de 2021, Ondas Minciencias participó con tres grupos de investigación:
Soluciones tecnológicas para procesos agroindustriales en el municipio de Campoalegre, del departamento de Huila.
Ventanitas de Salamina, del departamento de Caldas.
Rescate del saber ancestral mediante el uso de plantas fortalecedoras del sistema inmunológico, del departamento de Chocó.
Ventanitas de Salamina, obtuvo el primer puesto en la categoría internacional de la Expociencias Nacional Chile 2021, como reconocimiento le fue entregado una acreditación para participar en la Expociencias nacional de Costa Rica 2022.
Se realizó el respectivo acompañamiento en la participación del proyecto participación del proyecto de investigación “Implementación de una herramienta tecnológica para la clasificación de residuos sólidos que se producen en la Institución Educativa Cristo Rey, caso de estudio botellas PET”, del departamento de Arauca, en la XXXI Feria Escolar Nacional de Ciencia y Tecnología – Eureka Virtual, celebrada en la ciudad de Lima, Perú, del 08 al 12 de noviembre de 2021, Ondas participó como expositor con el proyecto de investigación. Enlace: https://www.facebook.com/concytec
En el marco ATHENA - Feria Nacional y Latinoamericana de Humanidades, Ciencias e Ingenierías 2020, el programa Ondas partición con tres proyectos de investigación seleccionados en el IX Encuentro Nacional Ondas 4.0 -2019:
Extracción y Evaluación de bromelina y compuestos fenólicos a partir de cáscara de piña (ananas comosus) por radiación ultrasonido, del departamento de Valle del Cauca.
Dispositivo electrónico, basado en el sistema de códigos braille, que permita la comunicación de forma asertiva con personas que presenten discapacidad auditiva y visual, del departamento de Atlántico.
Bioplaguicidas a partir de hidrolatos obtenidos de plantas aromáticas cultivables en el municipio de Puerto Asís, del departamento de Putumayo.
El proyecto Bioplaguicidas a partir de hidrolatos obtenidos de plantas aromáticas cultivables en el municipio de Puerto Asís, obtuvo el primer lugar en la categoría “Ingenierías”, además obtuvo reconocimiento como “Ganador de la evaluación entre pares de las categorías de claridad, comunicación e impacto social” y el proyecto Extracción y Evaluación de bromelina y compuestos fenólicos a partir de cáscara de piña (ananas comosus) por radiación ultrasonido, obtuvo el segundo lugar en la categoría “Ciencia Básica”.
</t>
    </r>
    <r>
      <rPr>
        <b/>
        <sz val="12"/>
        <rFont val="Arial Narrow"/>
        <family val="2"/>
      </rPr>
      <t>Hitos diciembre</t>
    </r>
    <r>
      <rPr>
        <sz val="12"/>
        <rFont val="Arial Narrow"/>
        <family val="2"/>
      </rPr>
      <t xml:space="preserve">
El mes de diciembre se concentró en la planeación del año 2022 desde la estrategia y el uso de recursos, en el cierre de los diversos procesos iniciados durante el año y en la preparación y desarrollo del lanzamiento del Programa Ondas en el Archipiélago de San Andrés, Providencia y Santa Catalina. Igualmente, se avanzó en diversos frentes del Programa Ondas:
-Avance en los espacios de trabajo con los aliados en región, planteando acciones conjuntas para el fortalecimiento del Programa.
-Se presentó el programa TINI al Comité de Gestión de Recursos para buscar la recomendación al ministro de usar recursos de rendimientos financieros en la cofinanciación de esta tarea.
-Se dejaron cerrados o con ruta de cierre los diversos contratos asociados al Programa Ondas en el marco del Contrato entre Minciencias y Avanciencias 720 de 2019.
-Se dejaron revisados los avances en el marco del Convenio Especial de Cooperación No? 80740-203-2021 celebrado entre Fiduciaria la Previsora S.A. – FIDUPREVISORA S.A., actuando como vocera y administradora del Fondo Nacional de Financiamiento para la Ciencia, la Tecnología y la Innovación y la Organización de Estados Iberoamericanos para la Educación, la Ciencia y la Cultura (OEI). 
A continuación, se presentan los hitos más destacados del mes, distribuidos en los diversos componentes.
ARTICULACIÓN TERRITORIAL
La iniciativa estratégica de Articulación Territorial avanza en su proceso de vincular actores regionales para la implementación, seguimiento y evaluación del programa Ondas como estrategia para el desarrollo de una cultura de CTeI. Por ello, durante el mes de diciembre se realizó la siguiente acción:
Se suscribió el acta de inicio del convenio interadministrativo 0025-2021 entre el Ministerio de Ciencia, Tecnología e Innovación, la Gobernación del departamento Archipiélago de San Andrés, Providencia y Santa Catalina, y la Universidad Nacional de Colombia sede Caribe. Con el objeto de “Aunar esfuerzos técnicos, administrativos y financieros para la ejecución del proyecto Fortalecimiento del programa ondas del archipiélago de San Andrés, Providencia y Santa Catalina, financiado con recursos del sistema general de regalías (SGR), con el objetivo general de incrementar el nivel de desarrollo de habilidades y capacidades científicas, tecnológicas y de innovación en niños, niñas, adolescentes y jóvenes matriculados en instituciones de educación pre escolar, básica y media del territorio insular” Por un valor total de $3.715.328.811,00 beneficiando a 890 niños, niñas y adolescentes. (Como evidencia se adjunta el acta de inicio firmada por las partes)
Adicionalmente, se realiza el reporte de avance del indicador programático que corresponde a 11.000 niños, niñas y adolescentes certificados en procesos de fortalecimiento de sus capacidades en investigación y creación a través del Programa Ondas y sus entidades aliadas de los departamentos de Caldas y Sucre, para completar así el total de 17.000 y así dar cumplimiento al 100% de meta establecida para el 2021. 
COMUNIDAD VIRTUAL
La Comunidad Virtual del Programa Ondas Minciencias se ha planteado para el año 2021 un plan de trabajo orientado por tres líneas: contextualización, implementación, seguimiento y evaluación, en este sentido, en el mes de diciembre se desarrollaron las siguientes acciones que responden y aportan a la consecución de dicho plan:  
-Análisis de los insumos obtenidos del taller co creamos la página web Ondas. Aquí se hizo la revisión de las propuestas y contenidos obtenidos y se dividieron los que con facilidad pueden agregarse a la propuesta de restructuración, los que son contenido que deben ser analizados con el equipo y los que necesitan un apoyo en la decisión tecnológica y técnica. 
-Presentación del proceso de reestructuración del sitio Web Ondas a la oficina de sistemas de Minciencias
-Mesas de trabajo con la oficina de sistemas y la OEI, para establecimiento de ruta de trabajo en relación con el proceso de reestructuración del sitio Web Ondas.
Creación de documento que formaliza las características que debería tener el entorno web del Programa Ondas Minciencias. Enlace: https://bit.ly/30tCWTH 
-Se hizo la actualización de información y registro de datos sobre los nuevos departamentos que firmaron convenios para implementar Ondas a través de la OEI para empezar el proceso de inducción a la plataforma Héroes Ondas y al modelo de trabajo para subir la información de implementación de Ondas. 
-Se brindó soporte a los usuarios de la plataforma Héroes Ondas, a través de la mesa de servicio, por contacto telefónico y envío de correos electrónicos en relación con las dificultades u orientaciones requeridas para el proceso en PHO. Enlace: https://n9.cl/xcnue
- Apoyo en diseño y concepto para la producción de piezas para la realización del evento de firma de convenio Ondas en el Departamento de San Andrés y Providencia. 
- Adelanto en la propuesta cierre comunicacional para redes sociales y página web de los logros obtenidos por el Programa en el año 2021.
-Se hace entrega de la carpeta de drive correspondiente al componente de la Comunidad Virtual en donde se relacionan los insumos y documentos recopilados en el año 2021
LINEAMIENTOS PEDAGÓGICOS
Se avanzó en el fortalecimiento de las rutas pedagógicas de Ondas en lo referente a: el fortalecimiento de Ondas en casa; el apoyo la organización de las actividades pedagógicas para el encuentro nacional de Barranquilla y la transferencia del programa a Guatemala; el desarrollo de materiales pedagógicos; y la formación de docentes y asesores; y la construcción de la política pública de la DVF.
Herramientas para la lectura y escritura académica, la búsqueda y uso de la información científica:
-Se revisaron y retroalimentaron las segundas versiones de los documentos y herramientas de fortalecimiento de Ondas en las áreas definidas.
-Se gestionó el recurso para la implementación del proyecto TiNi con el fin de apoyar el proyecto de su incorporación para el fortalecimiento de la línea ambiental de Ondas.
Formación de docentes y asesores Ondas:
-Se avanzó en el acompañamiento a los docentes y asesores que se inscribieron en los cursos desarrollados en conjunto con la OEI para que continúen participando en la oferta formativa y completen los cursos que escogieron. Los docentes inscritos tendrán acceso a los cuatro cursos definidos para 2021 hasta enero de 2022.
Articulación con los escenarios de política pública dirigida a NNA:
-Se participó activamente en las mesas convocadas por el MEN para la política de lectura, escritura, oralidad y bibliotecas escolares; en este escenario se ha intervenido desde la perspectiva pedagógica de Ondas y quedó incluido el tema de la CTeI en los procesos de lectura y escritura científica enfocados en el fomento de las vocaciones científicas de los NNA.
-Se revisó la última versión del documento de la política de vocaciones científicas de Minciencias.
-Se participó en las sesiones de trabajo de la iniciativa de fortalecimiento de la educación media del MEN, el desarrollo de la RIA para la niñez desarrollada por la presidencia de la República y la articulación el Sistema de Responsabilidad Penal Adolescente a cargo del ICBF.
Articulación pedagógica con otros actores:
-Se desarrollaron las propuestas de los términos de referencia para los proyectos de “Conectándose con la ciencia” y “Estancias con propósito”. que articula todos los programas de la dirección involucrando a NNA en proceso de investigación con jóvenes investigadores e innovadores.
Ondas en casa:
-Se revisó la versión final de los materiales y contenidos de la estrategia Ondas en casa con la OEI. Los materiales quedan listos para su publicación en el espacio que se defina en la página web de Ondas.
DIVULGACIÓN, MOVILIDAD Y FORTALECIMIENTO
En el cumplimiento de las acciones enmarcadas en la estrategia de divulgación, movilidad y fortalecimiento, en el mes de diciembre se realizaron las siguientes actividades: 
a. En el marco del circuito de los espacios de divulgación de la CTeI del Programa Ondas, se elaboraron las “Memorias de encuentros 2021” que da cuenta de la Implementación del espacio nacional de divulgación de la CTeI (X Encuentro Nacional “Ciencia y Territorio” 2021). Como evidencia, se anexa documento: 1. Memorias de encuentros 2021.
b. Como parte de las actividades de la estrategia de divulgación internacional de Ondas Minciencias, se realizó la respectiva asesoría y acompañamiento para la Participación de Ondas como expositor en la ExpoCiencias Nacional México 2021 Virtual, realizada en formato virtual desde Durango, del 7 al 10 de diciembre 2021, con el proyecto “Agroindustria como transformación de vida en los jóvenes rurales” del departamento de Caldas. Enlace: https/form.jotform.com/bere4s/registro-expociencias-mexico-2021-v.
A manera de conclusiones del componente se presentan las siguientes para el año 2021:
-Durante primer trimestre del año 2021, en el marco del proyecto de Cooperación Educativa en Ciencia y Tecnología, apoyado por la Agencia Presidencial de Cooperación Internacional (APC Colombia), se elaboró el “Documento Plan de trabajo” que orientó la implementación de los grupos de estudio desarrollados entre Ondas Minciencias y el SENACYT de Guatemala para la transferencia del programa Ondas a Guatemala.
-En el segundo trimestre se realizó la producción del “Documento de planeación diseño pedagógico y comunicativo”, como base para la planeación, el diseño pedagógico y comunicativo del espacio nacional de divulgación de la CTeI 2021.
-En el tercer trimestre se elaboró el “Informe de gestión” que da cuenta de la Implementación de los espacios regionales de divulgación de la CTeI (Encuentros Regionales “Ciencia y Territorio” 2021).
-Finalmente, en el cuarto trimestre se construyeron las “Memorias de encuentros 2021” que dan cuenta de la que da cuenta de aspectos pedagógicos y operativos del X Encuentro Nacional “Ciencia y Territorio” 2021. Como evidencia, se anexa documento: 1. Memorias de encuentros 2021 (1 encuentro nacional de divulgación).
-Participaron 12 grupos de investigación Ondas como expositores en espacios de divulgación internacional de la CTeI, de los cuales de los seis lograron reconocimientos. Se anexan documentos. Certificados de participación de NNA en eventos internacionales.
De esta forma se da cumplimiento a lo planeado durante los cuatro trimestres del año 2021, en relación con las estrategias de “Divulgación, Movilidad y Fortalecimiento” que permiten el fortalecimiento de los proyecto</t>
    </r>
  </si>
  <si>
    <r>
      <rPr>
        <b/>
        <sz val="12"/>
        <rFont val="Arial Narrow"/>
        <family val="2"/>
      </rPr>
      <t>Hitos octubre</t>
    </r>
    <r>
      <rPr>
        <sz val="12"/>
        <rFont val="Arial Narrow"/>
        <family val="2"/>
      </rPr>
      <t xml:space="preserve">
Durante el mes de octubre, se publicó el Banco Definitivo de Elegibles de la Convocatoria 909 de 2021 de Doctorado Nacional para profesores de IES. Como resultado, 1472 candidatos resultaron elegibles para recibir financiación en el marco de la convocatoria. A través de este instrumento, se financiarán 234 créditos educativos para doctorado en el país. Igualmente, se publicó el listado definitivo de proyectos elegibles en el marco de la Convocatoria 15 del FCTeI del SGR, a través del cual se financiarán 194 créditos para doctorado.
Por otra parte, se adelantaron los trámites para la publicación de un Banco Adicional de Financiables en el marco de la Convocatoria 885 de Doctorado en el Exterior 2020, a través del banco, se financiarán 134 créditos educativos para doctorados en el exterior.
Finalmente se hicieron los trámites para la contratación de los recursos que soportarán las convocatorias con las que se dará cumplimiento a las metas del PND en cuanto a formación de doctores.
</t>
    </r>
    <r>
      <rPr>
        <b/>
        <sz val="12"/>
        <rFont val="Arial Narrow"/>
        <family val="2"/>
      </rPr>
      <t>Hitos noviembre</t>
    </r>
    <r>
      <rPr>
        <sz val="12"/>
        <rFont val="Arial Narrow"/>
        <family val="2"/>
      </rPr>
      <t xml:space="preserve">
Durante el mes de noviembre, mediante Resolución 2332 del 8 de noviembre de 2021, se publicó un banco adicional de financiables en el marco de la Convocatoria 885 de 2020 de Doctorados en el Exterior, gracias a lo cual se asignaron 134 créditos educativos condonables.
Adicionalmente, mediante Resolución 2426 del 24 de noviembre de 2021, se publicó el Banco Definitivo de Elegibles y de Financiables de la Convocatoria 906 de 2021 de Doctorados en el Exterior, gracias a lo cual se asignaron 126 créditos educativos condonables.
En cuanto a gestión se legalizaron los convenios especiales de cooperación que soportan la operación y financiación de estos grupos de beneficiarios.
Por otro lado, durante el mes de noviembre, mediante Resolución 2306 del 3 de noviembre de 2021, se publicó el segundo banco adicional de financiables en el marco de la Convocatoria 891 de 2020 de estancias postdoctorales, gracias a lo cual se asignaron 32 nuevas estancias.
</t>
    </r>
    <r>
      <rPr>
        <b/>
        <sz val="12"/>
        <rFont val="Arial Narrow"/>
        <family val="2"/>
      </rPr>
      <t>Hitos diciembre</t>
    </r>
    <r>
      <rPr>
        <sz val="12"/>
        <rFont val="Arial Narrow"/>
        <family val="2"/>
      </rPr>
      <t xml:space="preserve">
Durante el mes de diciembre mediante Resolución 3142 de 2021 se publicó el Banco de Financiables en el marco de la Convocatoria 909 de 2021 de Doctorados Nacionales para Profesores de IES colombianas. Gracias a esta iniciativa, fueron asignados 236 créditos educativos para estudios en Colombia. Por otro lado, se rectifica el número de créditos asignados a través de la Convocatoria 15 del FCTeI del SGR, toda vez que se identificaron un total de 203 apoyos asignados a través de los proyectos, con lo que se completa un total de 918 créditos educativos asignados durante la vigencia. Por otro lado, Como resultado del ejercicio de mapeo realizado a los doctores vinculados a los laboratorios seleccionados en el marco de la Convocatoria 9 del FCTeI del SGR "Más Lab en Región", se identificaron 5 doctores que integraron estos apoyos, con lo cual se completa la meta de 200 estancias postdoctorales para la vigencia 2021.</t>
    </r>
  </si>
  <si>
    <r>
      <rPr>
        <b/>
        <sz val="12"/>
        <color theme="1"/>
        <rFont val="Arial Narrow"/>
        <family val="2"/>
      </rPr>
      <t>Hitos octubre</t>
    </r>
    <r>
      <rPr>
        <sz val="12"/>
        <color theme="1"/>
        <rFont val="Arial Narrow"/>
        <family val="2"/>
      </rPr>
      <t xml:space="preserve">
•	Cierre de fase II - Postulación de soluciones para la convocatoria Ideas para el Cambio (15 de septiembre de 2021, 4:00 p. m.) con 25 formularios de postulación enviados y finalizados a través del aplicativo SIADEX, de las cuales, luego del proceso de verificación de requisitos mínimos, 11 propuestas debieron subsanar y 1 propuesta no cumplió con el dirigido por lo que salió del proceso. 
•	Surtido el periodo de subsanación, de las 11 propuestas, 6 lograron cumplir los requisitos, por lo tanto, 20 propuestas de solución se encuentran en proceso de evaluación técnica.
</t>
    </r>
    <r>
      <rPr>
        <b/>
        <sz val="12"/>
        <color theme="1"/>
        <rFont val="Arial Narrow"/>
        <family val="2"/>
      </rPr>
      <t>Hitos noviembre</t>
    </r>
    <r>
      <rPr>
        <sz val="12"/>
        <color theme="1"/>
        <rFont val="Arial Narrow"/>
        <family val="2"/>
      </rPr>
      <t xml:space="preserve">
•	Presentación de la 3° versión del documento Política Pública Integral de Conocimientos Ancestrales y Tradicionales - PPICAT.
•	Publicación del Banco Definitivo de Propuestas Elegibles de la convocatoria 900 de 2021 - Ideas para el Cambio: Construcción Social del Conocimiento para la gestión del cambio climático.
•	Entrega del reconocimiento del Museo de Ciencias Naturales de La Salle - ITM como Centro de Ciencia.
•	Formalización del convenio de cooperación con la Universidad Tecnológica de Pereira para la creación e implementación de la primera Unidad de Apropiación Social del Conocimiento.
•	Cuarta y quinta sesión virtual en el marco del III Encuentro Nacional de Centros de Ciencia con una asistencia promedio de 40 personas.
•	Presentación de la propuesta de actualización del proceso de reconocimiento de Centros de Ciencia.
</t>
    </r>
    <r>
      <rPr>
        <b/>
        <sz val="12"/>
        <color theme="1"/>
        <rFont val="Arial Narrow"/>
        <family val="2"/>
      </rPr>
      <t>Hitos diciembre</t>
    </r>
    <r>
      <rPr>
        <sz val="12"/>
        <color theme="1"/>
        <rFont val="Arial Narrow"/>
        <family val="2"/>
      </rPr>
      <t xml:space="preserve">
•	Se terminan de definir la gestión para la suscripción de los convenios entre AvanCiencia y las universidades Javeriana sede Bogotá y sede Cali y EAFIT para la creación de Unidades de Apropiación Social del Conocimiento, completando las 5 unidades apoyadas en la actual vigencia con las universidades Tecnológica de Pereira y Quindío.
•	Realización de la primera reunión con el equipo de Mangus operador de la Universidad de Cartagena que se encargará de la construcción de la Escuela Virtual de Apropiación Social del Conocimiento.
•	Aprobación y entrega de los reconocimientos como actores del SNCTI en la categoría de centros de ciencia del JARDÍN BOTÁNICO DE LA UNIVERSIDAD NACIONAL DE COLOMBIA SEDE CARIBE en San Andrés y la FUNDACIÓN MARIPOSARIO ANDOKE de Cali.
•	Publicación de la convocatoria de la asignación de la CTeI del Sistema General de Regalías para la conformación de un listado de propuestas de proyectos elegibles para el fortalecimiento de la apropiación social del conocimiento y la gestión de la información de la CTeI en los territorios. Mecanismo 1 para el fortalecimiento de centros de ciencia y el mecanismo 2. par la creación de la Red de Museo de Historia Natural de Colombia.
•	Desarrollo de la versión 1.2 del borrador de documento de política pública integral de conocimiento ancestral y tradicional, en el que se incluyen los aportes y observaciones de la mesa interministerial creada para la formulación de política.
•	Propuesta de factores de experimentación con base en los pilotos descritos en la convocatoria de Unidades de Apropiación Social del Conocimiento</t>
    </r>
  </si>
  <si>
    <r>
      <rPr>
        <b/>
        <sz val="12"/>
        <rFont val="Arial Narrow"/>
        <family val="2"/>
      </rPr>
      <t>Hitos octubre</t>
    </r>
    <r>
      <rPr>
        <sz val="12"/>
        <rFont val="Arial Narrow"/>
        <family val="2"/>
      </rPr>
      <t xml:space="preserve">
Política y lineamientos de Ciencia Abierta
•	Instrumento “Prácticas de Ciencia Abierta”: Se encuentra en el cierre parcial de la encuesta: Los resultados consolidados se refieren a 3484 encuestas diligenciadas.
•	Documento avance de antecedentes de la ciencia abierta y sus componentes en lo referente al contexto mundial. Antecedentes de la ciencia abierta a nivel mundial presentando el contexto en qué se ha dado su desarrollo y posteriormente mostrando los principales avances en cada uno de los componentes, así como la mirada que se le ha dado en las diferentes políticas públicas de ciencia abierta analizadas.
Acceso Abierto
Primer Encuentro RedCol:
•	Página Web: revisión diseños, seguimiento programación y puesta en marcha
•	Contratación diseño web del evento: Streaming evento
•	Metodología de mesas interinstitucionales
•	Invitación comunicad científica y miembros RedCol al evento
•	Socialización y seguimiento estrategia de comunicaciones
•	Puesta en marcha encuentro RedCol: 26-29 octubre
•	Organización de talleres eventos
Seguimiento y acompañamiento a instituciones en el proceso de vinculación de vinculación formal del grupo 3:
•	Asociación Red Distrital De Docentes Investigadores – Reddi
•	Universidad Católica Luis Amigo
•	Observatorio de Investigación En Desarrollo Social Y Medicinal
•	Centro de Investigación Multidisciplinar CEINM SAS
•	Instituto Nacional de Investigación e Innovación Social
•	Institución Universitaria de Envigado
Seguimiento y acciones para la lectura de productos de investigación con los siguientes resultados:
•	Colección Covid-19: Actualización de 465 productos relacionados.
•	Se da seguimiento y actualización a la cosecha de productos de investigación disponibles: 121.685
Seguimiento contrato 722-2020 Metabiblioteca: revisión de entrega de productos y reuniones de seguimiento a:
•	Sistemas de Perfiles de autor e investigadores
•	Documento de Sistemas de Perfiles de autor
•	Documento Guías de gestores de referencia para investigadores
Gestión del patrimonio científico de Minciencias
Acciones de fortalecimiento Cendoc:
• Programación del nuevo sitio web del Cendoc
• Recepción material audiovisual área de Divulgación para incluir en Repositorio Institucional
Datos Abiertos
Se continua con el seguimiento a la construcción del documento de directrices de Datos de Investigación.
Preservación del patrimonio científico documental
Se avanza en el proceso de consulta y reconocimiento de la estrategia de preservación del IBICT para su implementación en Colombia.
</t>
    </r>
    <r>
      <rPr>
        <b/>
        <sz val="12"/>
        <rFont val="Arial Narrow"/>
        <family val="2"/>
      </rPr>
      <t>Hitos noviembre</t>
    </r>
    <r>
      <rPr>
        <sz val="12"/>
        <rFont val="Arial Narrow"/>
        <family val="2"/>
      </rPr>
      <t xml:space="preserve">
Política y lineamientos de Ciencia Abierta
Política Ciencia Abierta: avance de la reformulación con la siguiente información:
•	Documento de Avance (segunda entrega) y Diagnóstico de política.   
•	Conformación grupo de expertos para taller de formulación de la estrategia y Validación Objetivos Política y Formulación Acciones Estratégicas
Acceso Abierto
1.	Seguimiento y acompañamiento a instituciones en proceso de vinculación formal del grupo
Universidad Tecnológica del Choco Diego Luis Córdoba
2.	Seguimiento y acciones para la lectura de productos de investigación con los siguientes resultados:
•	Colección Covid-19: Actualización de 520 productos relacionados.
•	Se da seguimiento y actualización a la cosecha de productos de investigación disponibles: 138.815
•	Se realiza el seguimiento de cosecha de productos de investigación de las instituciones.
3.	Primer encuentro de la Red Colombiana de Información Científica. En el marco del evento da inicio con las siguientes acciones:
•	Elaboración de memorias del Encuentro
•	Certificados de participación al encuentro.
4.	Se da inicio con la convocatoria para el fortalecimiento de la infraestructura tecnológica y técnica a partir del desarrollo del repositorio de datos de investigación de Minciencias,  así como la mejora en los servicios para  la gestión y recuperación de la información científica de las instituciones vinculadas a  la Red Colombiana de Información Científica a partir del portal vocabularios semánticos, el modelo para la migración de metadatos de OJS a Dspace, y realizar la actualización de las Directrices para repositorios institucionales de investigación aplicado a las 58 tipologías documentales establecidas en el Modelo de Medición de grupos que incluyan los procesos de capacitación a las instituciones vinculadas para su uso e implementación.
Datos de investigación abiertos
Revisión de documentos para consulta pública
•	Gestión de Datos de Investigación - Definiciones y Conceptos Básicos Gestión de Datos de Investigación
•	Diseño de un Plan de Gestión de Datos de Investigación (PGD)
•	Directrices de metadatos para repositorios de datos de investigación abiertos:https://datacite-redcol.readthedocs.io/en/master/index.html
Preservación del patrimonio científico documental
Se realiza la gestión para el seminario “Colombia – Brasil de Preservación Digital” en el marco del proceso de elaboración del convenio con la Red Cariniana del IBICT.
Gestión del patrimonio científico de Minciencias
Adecuaciones finales del Repositorio Institucional, se compartirá también un documento colaborativo para llevar control sobre los cambios solicitados. Así mismo, se ocultarán colecciones que no sean aptas para su visualización de manera referencial.
</t>
    </r>
    <r>
      <rPr>
        <b/>
        <sz val="12"/>
        <rFont val="Arial Narrow"/>
        <family val="2"/>
      </rPr>
      <t xml:space="preserve">Hitos diciembre
</t>
    </r>
    <r>
      <rPr>
        <sz val="12"/>
        <rFont val="Arial Narrow"/>
        <family val="2"/>
      </rPr>
      <t xml:space="preserve">Política y lineamientos de Ciencia Abierta
Política de Ciencia Abierta: • Seguimiento al convenio de cooperación - Universidad Distrital Francisco José de Caldas: ajuste de cronograma, productos de entrega • Antecedentes y diagnóstico de Ciencia Abierta Y Diagnóstico” entregado en el marco del convenio de cooperación No. CDP2671 – 2021 por el equipo de la Universidad Distrital Francisco José de Caldas. El documento tuvo la primera retroalimentación por parte de la asesora de la DCD, Sandra Guerra.
Acceso abierto
1. Se cierra la convocatoria para Fortalecimiento de los componentes de acceso abierto y datos de investigación abiertos en el marco de la estrategia de ciencia abierta – 2021 de la Red y se inicia la contratación del proponente seleccionado. 
2. Seguimiento y acompañamiento a instituciones el proceso de vinculación formal del grupo 3: 
•	Universidad Católica Luis amigo
•	Institución Universitaria de Envigado
•	Fundación Universitaria del Área Andina
3. Para el 2021 se logró un total de 60 repositorios leídos, 155.090 productos disponibles y 79.534 consultas a la plataforma Red Colombiana de Información Científica.
Datos abiertos
Se hace entrega del documento preliminar de Directrices de Metadatos para Repositorios de Datos de Investigación de la Red Colombiana de Información Científica: https://datacite-Red Colombiana de Información Científica.readthedocs.io/en/master/index.html.
Preservación del patrimonio científico documental
Se presenta con la definición del Plan de trabajo para la definición de los Lineamientos para la Preservación del Patrimonio de Conocimiento Científico Colombiano esperando contar con esto en marzo del 2022.
Gestión del patrimonio científico de Minciencias
Desde el Cendoc se cuenta con la relación de los recursos catalogados de 1000 nuevos recursos de investigación en Acceso Abiertos disponibles desde el repositorio institucional.  </t>
    </r>
  </si>
  <si>
    <r>
      <rPr>
        <b/>
        <sz val="12"/>
        <rFont val="Arial Narrow"/>
        <family val="2"/>
      </rPr>
      <t>Hitos octubre</t>
    </r>
    <r>
      <rPr>
        <sz val="12"/>
        <rFont val="Arial Narrow"/>
        <family val="2"/>
      </rPr>
      <t xml:space="preserve">
Para el mes de octubre de 2021 se dio cierre a las Convocatoria 894 del 2021 y 910 del 2021, además se consolidaron datos de información de currículos, grupos y revistas participantes, para iniciar el proceso de normalización de información y la corrida de los modelos matemáticos.
</t>
    </r>
    <r>
      <rPr>
        <b/>
        <sz val="12"/>
        <rFont val="Arial Narrow"/>
        <family val="2"/>
      </rPr>
      <t>Hitos noviembre</t>
    </r>
    <r>
      <rPr>
        <sz val="12"/>
        <rFont val="Arial Narrow"/>
        <family val="2"/>
      </rPr>
      <t xml:space="preserve">
Para el mes de noviembre se inicia la discusión sobre la metodología de reconocimiento de investigadores, de acuerdo con los lineamientos del Estatuto Nacional del Investigador (Borrador).
Igualmente se continúa el proceso de revisión de productos participantes en las Convocatorias 894 y 910 del 2021: 6'000.000 de productos aproximadamente 60000 currículos, 460 revistas y 8000 grupos de investigación, para presentar resultados preliminares en el mes de enero del 2022.
</t>
    </r>
    <r>
      <rPr>
        <b/>
        <sz val="12"/>
        <rFont val="Arial Narrow"/>
        <family val="2"/>
      </rPr>
      <t>Hitos diciembre</t>
    </r>
    <r>
      <rPr>
        <sz val="12"/>
        <rFont val="Arial Narrow"/>
        <family val="2"/>
      </rPr>
      <t xml:space="preserve">
Para el mes de diciembre se continúa la discusión sobre la metodología de reconocimiento de investigadores, de acuerdo con los lineamientos del Estatuto Nacional del Investigador (Borrador).
Igualmente se continúa el proceso de revisión de productos participantes en las Convocatorias 894 y 910 del 2021: 6'000.000 de productos aproximadamente 60000 currículos, 460 revistas y 8000 grupos de investigación, para presentar resultados preliminares en el mes de enero del 2022.</t>
    </r>
  </si>
  <si>
    <r>
      <rPr>
        <b/>
        <sz val="12"/>
        <color theme="1"/>
        <rFont val="Arial Narrow"/>
        <family val="2"/>
      </rPr>
      <t>Hitos octubre</t>
    </r>
    <r>
      <rPr>
        <sz val="12"/>
        <color theme="1"/>
        <rFont val="Arial Narrow"/>
        <family val="2"/>
      </rPr>
      <t xml:space="preserve">
Convocatoria Movilidad Internacional 2021
Con base en los términos de referencia de la convocatoria 899 del 2021, Movilidad Académica con Europa y en cumplimiento del cronograma, el 30 de septiembre de 2021, se publicó el Banco de Elegibles del capítulo 4 Programa BMBF Intercambio de Investigadores Colombia – Alemania y el 15 de octubre del 2021, se publicó el Banco de Elegibles de los capítulos 1, 2 y 3: Programa ECOSNORD Intercambio de Investigadores Colombia – Francia, Programa DAAD - PROCOL Intercambio De Investigadores Colombia – Alemania y Programa TUBITAK Intercambio de Investigadores Colombia – Turquía.
En los Bancos Definitivos de Elegibles de los cuatro capítulos se observa que en los criterios de evaluación de las propuestas presentadas se tuvo en cuenta el criterio de “Enfoque Diferencial” y a la propuesta que cumplían con ese requisito se les otorgó puntaje.
Convocatoria L’Oreal “Para Mujeres en la Ciencia” 2021
El programa de Para Mujeres en la Ciencia 2021 cerró su etapa de evaluación el día 08 de octubre del 2021. Luego de esto pasamos al Comité Nacional de Becas donde fueron confirmadas las siete (7) propuestas que desde el Ministerio escogimos como las ganadoras en apoyo de los aliados. Se espera llevar a cabo la premiación en la última semana de noviembre por lo que en este momento se está organizando la logística del evento final.  A la premiación asistirá el viceministro (E). del Viceministerio de Talento y Apropiación Social del Conocimiento.
</t>
    </r>
    <r>
      <rPr>
        <b/>
        <sz val="12"/>
        <color theme="1"/>
        <rFont val="Arial Narrow"/>
        <family val="2"/>
      </rPr>
      <t>Hitos noviembre 2021</t>
    </r>
    <r>
      <rPr>
        <sz val="12"/>
        <color theme="1"/>
        <rFont val="Arial Narrow"/>
        <family val="2"/>
      </rPr>
      <t xml:space="preserve">
Convocatoria Movilidad Académica 2021
En noviembre se empezó el proceso de contratación de las propuestas elegibles según los bancos de los capítulos 1, 2, 3 y 4 de la convocatoria 899 del 2021, Movilidad Académica con Europa incluidos aquellos que fueron clasificados con enfoque diferencial.
Convocatoria L’Oreal “Para Mujeres en la Ciencia” 2021
Se empezó el proceso de contratación con L’Oreal Colombia, entidad que se encargará de desembolsar los recursos a las mujeres de ciencia ganadoras.
</t>
    </r>
    <r>
      <rPr>
        <b/>
        <sz val="12"/>
        <color theme="1"/>
        <rFont val="Arial Narrow"/>
        <family val="2"/>
      </rPr>
      <t>Hitos diciembre</t>
    </r>
    <r>
      <rPr>
        <sz val="12"/>
        <color theme="1"/>
        <rFont val="Arial Narrow"/>
        <family val="2"/>
      </rPr>
      <t xml:space="preserve">
Se continuo con el proceso de contratación y desembolso de los beneficiarios de la convocatoria de movilidad académica 899 del 2021 en la cual se implementaron una serie de cambios en los Términos de Referencia con el objetivo de incentivar la participación de investigadores e instituciones que históricamente han estado relegadas frente a su involucramiento en el campo científico. En razón de lo anterior, en los criterios de evaluación se estableció otorgar incentivos en puntuación a aquellos grupos identificados dentro del enfoque diferencial; a los investigadores o proyectos/anteproyectos que provengan de departamentos categorizados con IDIC medio, medio bajo o bajo y/o de municipios PDET, y a la participación de jóvenes investigadores y semilleros de investigación, 
Convocatoria “Para Mujeres en la Ciencia” 2021 se realizó el convenio 504-2021 con el objeto de aunar esfuerzos entre L’Oreal Colombia S.A.S y el Ministerio de Ciencia, Tecnología e Innovación con el fin de otorgar cuatro reconocimientos económicos a las beneficiarias de la convocatoria del programa “Para Mujeres en la Ciencia L’Oreal - UNESCO” 2021, por la trayectoria científica acreditada y la calidad de la propuesta de investigación presentada al concurso.</t>
    </r>
  </si>
  <si>
    <r>
      <rPr>
        <b/>
        <sz val="12"/>
        <color theme="1"/>
        <rFont val="Arial Narrow"/>
        <family val="2"/>
      </rPr>
      <t>Hitos octubre</t>
    </r>
    <r>
      <rPr>
        <sz val="12"/>
        <color theme="1"/>
        <rFont val="Arial Narrow"/>
        <family val="2"/>
      </rPr>
      <t xml:space="preserve">
Se hizo la preparación y la participación en el Webinar Networking Fridays on the Bioeconomy Mission in Colombia, organizado por el Atlantic International Research Centre (AIR Centre) y Minciencias. En este espacio se presentó la Misión Nacional de Bioeconomía, así como avances en bioeconomía marina. El link del webinar en el canal de Youtube del AIR Centre es: https://youtu.be/E5OsMXoTrEs
Link de participación: https://us02web.zoom.us/w/89904513883?tk=VM_RsiMC1XxQR8JGUWJ2D5h2EDNThoQXXTieHqQhPTs.DQMAAAAU7roDWxZZRmVSNTN2dFNpNkFNNjM4a3ZOTlRRAAAAAAAAAAAAAAAAAAAAAAAAAAAAAA&amp;pwd=UDZwWkxhWmRmaTZBaWsvVUorM0lFdz09&amp;uuid=WN_ITyva3lDSgub9u2A2e1_Ig#success
Webinar schedule:
1.Welcome, Luisa Villamil.
2. Bioeconomy Mission, Arturo Luna.
3. Ellie Lopez's Presentation.
4. Paula Sierra's Presentation.
5. Juan Armando Sanchez's Presentation.
6. Jaime Rojas's Presentation.
7. Luisa Villamil's  Presentation.
8. Q&amp;A.
9. Closing remarks, Luisa Villamil
</t>
    </r>
    <r>
      <rPr>
        <b/>
        <sz val="12"/>
        <color theme="1"/>
        <rFont val="Arial Narrow"/>
        <family val="2"/>
      </rPr>
      <t xml:space="preserve">Hitos noviembre
</t>
    </r>
    <r>
      <rPr>
        <sz val="12"/>
        <color theme="1"/>
        <rFont val="Arial Narrow"/>
        <family val="2"/>
      </rPr>
      <t xml:space="preserve">Se realizó la preparación e inicio de la ejecución de los Talleres Regionales de la Misión Nacional de Bioeconomía. El lanzamiento de los talleres se realizó el 25 de noviembre en Barranquilla, Atlántico, con el Taller de la Región Caribe. En este espacio participó el viceministro (e) José Manuel Luque en el espacio del lanzamiento y apertura del taller. 
El 30 de noviembre, Región Eje Cafetero y Antioquia en Manizales, Caldas.
Los talleres cuentan con el apoyo operativo del Instituto de Prospectiva de la Universidad del Valle.
</t>
    </r>
    <r>
      <rPr>
        <b/>
        <sz val="12"/>
        <color theme="1"/>
        <rFont val="Arial Narrow"/>
        <family val="2"/>
      </rPr>
      <t>Hitos diciembre</t>
    </r>
    <r>
      <rPr>
        <sz val="12"/>
        <color theme="1"/>
        <rFont val="Arial Narrow"/>
        <family val="2"/>
      </rPr>
      <t xml:space="preserve">
Se prepararon y realizaron los Talleres Regionales de la Misión Nacional de Bioeconomía para la Región Centro, Región Llanos Orientales y Orinoquía, Región Santanderes. Estos talleres se realizaron en las ciudades de Bogotá (3 de diciembre 2021), Villavicencio (6 de diciembre de 2021) y Bucaramanga (9 de diciembre de 2021). Se contó con el apoyo del Instituto de Prospectiva de la Universidad del Valle.</t>
    </r>
  </si>
  <si>
    <r>
      <rPr>
        <b/>
        <sz val="12"/>
        <color theme="1"/>
        <rFont val="Arial Narrow"/>
        <family val="2"/>
      </rPr>
      <t>Hitos octubre</t>
    </r>
    <r>
      <rPr>
        <sz val="12"/>
        <color theme="1"/>
        <rFont val="Arial Narrow"/>
        <family val="2"/>
      </rPr>
      <t xml:space="preserve">
De acuerdo con el reporte formal que realiza la SIC en su página oficial (https://drive.google.com/file/d/1QPzTd3Jl6QEa7SJ0gQAT66bz47uneUAs/view), se reporta que para lo corrido del año 2021 (enero a septiembre) se han radicado un total de 241 solicitudes de patente ante dicha Entidad.
A continuación, se muestra la distribución por departamento de radicación de patente a nivel nacional:
Antioquia: 39 solicitudes de patente.
Arauca: 1 solicitud de patente.
Atlántico:16 solicitudes de patente.
Bogotá D.C: 100 solicitudes de patente.
Bolívar: 5 solicitud de patente.
Boyacá: 1 solicitud de patente.
Caldas: 6 solicitudes de patente.
Cesar: 1 solicitud de patente.
Cundinamarca: 10 solicitudes de patente.
Huila: 2 solicitudes de patente.
Meta: 1 solicitud de patente.
Norte de Santander: 1 solicitud de patente.
Putumayo: 2 solicitudes de patente.
Quindío: 6 solicitudes de patente.
Risaralda: 4 solicitudes de patente.
Santander: 15 solicitudes de patente.
Tolima: 1 solicitud de patente.
Valle del Cauca: 30 solicitudes de patente.
Lo anterior evidencia que el 41% de las radicaciones de patente se encuentra focalizado en Bogotá D.C, seguido por Antioquia con el 16%, Valle del Cauca con el 12%, y Santander con el 7%, siendo estos los departamentos que lideran la radicación de patente con más del 76% de territorio nacional.
El presente reporte se realiza teniendo en cuenta el periodo de espera que le toma a la Superintendencia de Industria y Comercio - SIC realizar la consolidación de la información recaudada a nivel nacional de estas solicitudes de patente, de tal manera que el rezago presentado hasta el momento queda solventado con esta presentación de reporte, con el soporte formal que genera la SIC.
</t>
    </r>
    <r>
      <rPr>
        <b/>
        <sz val="12"/>
        <color theme="1"/>
        <rFont val="Arial Narrow"/>
        <family val="2"/>
      </rPr>
      <t xml:space="preserve">Hitos noviembre
</t>
    </r>
    <r>
      <rPr>
        <sz val="12"/>
        <color theme="1"/>
        <rFont val="Arial Narrow"/>
        <family val="2"/>
      </rPr>
      <t xml:space="preserve">De acuerdo con el reporte formal que realiza la SIC en su página oficial (https://drive.google.com/file/d/1QPzTd3Jl6QEa7SJ0gQAT66bz47uneUAs/view), se reporta que para lo corrido del año 2021 (enero a octubre) se han radicado un total de 304 solicitudes de patente ante dicha Entidad.
A continuación, se muestra la distribución por departamento de radicación de patente a nivel nacional:
Antioquia: 49 solicitudes de patente.
Arauca: 1 solicitud de patente.
Atlántico:18 solicitudes de patente.
Bogotá D.C: 128 solicitudes de patente.
Bolívar: 6 solicitud de patente.
Boyacá: 1 solicitud de patente.
Caldas: 7 solicitudes de patente.
Caquetá: 1 solicitud de patente.
Cauca: 3 solicitudes de patente.
Cesar: 1 solicitud de patente.
Cundinamarca: 14 solicitudes de patente.
Huila: 3 solicitudes de patente.
La Guajira: 1 solicitud de patente.
Meta: 2 solicitudes de patente.
Norte de Santander: 4 solicitudes de patente.
Putumayo: 2 solicitudes de patente.
Quindío: 6 solicitudes de patente.
Risaralda: 6 solicitudes de patente.
Santander: 18 solicitudes de patente.
Tolima: 1 solicitud de patente.
Valle del Cauca: 32 solicitudes de patente.
Lo anterior evidencia que el 42% de las radicaciones de patente se encuentra focalizado en Bogotá D.C, seguido por Antioquia con el 16%, Valle del Cauca con el 11%, y Santander con el 6%, siendo estos los departamentos que lideran la radicación de patente con el 75% de territorio nacional.
El presente reporte se realiza teniendo en cuenta el periodo de espera que le toma a la Superintendencia de Industria y Comercio - SIC realizar la consolidación de la información recaudada a nivel nacional de estas solicitudes de patente, de tal manera que el rezago presentado hasta el momento queda solventado con esta presentación de reporte, con el soporte formal que genera la SIC.
</t>
    </r>
    <r>
      <rPr>
        <b/>
        <sz val="12"/>
        <color theme="1"/>
        <rFont val="Arial Narrow"/>
        <family val="2"/>
      </rPr>
      <t>Hitos diciembre</t>
    </r>
    <r>
      <rPr>
        <sz val="12"/>
        <color theme="1"/>
        <rFont val="Arial Narrow"/>
        <family val="2"/>
      </rPr>
      <t xml:space="preserve">
De acuerdo con el reporte formal que realiza la SIC en su página oficial (https://drive.google.com/file/d/1QPzTd3Jl6QEa7SJ0gQAT66bz47uneUAs/view), se reporta que para lo corrido del año 2021 (enero a noviembre) se han radicado un total de 380 solicitudes de patente ante dicha Entidad.
A continuación, se muestra la distribución por departamento de radicación de patente a nivel nacional:
Antioquia: 59 solicitudes de patente.
Arauca: 1 solicitud de patente.
Atlántico:19 solicitudes de patente.
Bogotá D.C: 152 solicitudes de patente.
Bolívar: 8 solicitud de patente.
Boyacá: 4 solicitud de patente.
Caldas: 10 solicitudes de patente.
Caquetá: 1 solicitud de patente.
Cauca: 3 solicitudes de patente.
Cesar: 1 solicitud de patente.
Cundinamarca: 16 solicitudes de patente.
Huila: 4 solicitudes de patente.
La Guajira: 3 solicitud de patente.
Magdalena: 1 solicitud de patente.
Meta: 3 solicitudes de patente.
Nariño: 1 solicitud de patente.
Norte de Santander: 10 solicitudes de patente.
Putumayo: 2 solicitudes de patente.
Quindío: 6 solicitudes de patente.
Risaralda: 9 solicitudes de patente.
Santander: 27 solicitudes de patente.
Tolima: 3 solicitud de patente.
Valle del Cauca: 36 solicitudes de patente.
Lo anterior evidencia que el 40% de las radicaciones de patente se encuentra focalizado en Bogotá D.C, seguido por Antioquia con el 16%, Valle del Cauca con el 9%, y Santander con el 5%, siendo estos los departamentos que lideran la radicación de patente con el 70% de territorio nacional.
El presente reporte se realiza teniendo en cuenta el periodo de espera que le toma a la Superintendencia de Industria y Comercio - SIC realizar la consolidación de la información recaudada a nivel nacional de estas solicitudes de patente, de tal manera que el rezago presentado hasta el momento queda solventado con esta presentación de reporte, con el soporte formal que genera la SIC.
Se espera que para enero de 2022 la SIC reporte el valor total de solicitudes logradas en el año 2021</t>
    </r>
  </si>
  <si>
    <r>
      <rPr>
        <b/>
        <sz val="12"/>
        <rFont val="Arial Narrow"/>
        <family val="2"/>
      </rPr>
      <t>Hitos octubre</t>
    </r>
    <r>
      <rPr>
        <sz val="12"/>
        <rFont val="Arial Narrow"/>
        <family val="2"/>
      </rPr>
      <t xml:space="preserve">
La Convocatoria fomento a la innovación y desarrollo tecnológico en las empresas–Senainnova “por la reactivación del país” 901-2021 cerró el pasado 30 de junio de 2021, se presentaron 642 proyectos que sortearon el proceso de evaluación. El banco definitivo fue publicado el pasado 22 de octubre.
</t>
    </r>
    <r>
      <rPr>
        <b/>
        <sz val="12"/>
        <rFont val="Arial Narrow"/>
        <family val="2"/>
      </rPr>
      <t xml:space="preserve">Hitos noviembre
</t>
    </r>
    <r>
      <rPr>
        <sz val="12"/>
        <rFont val="Arial Narrow"/>
        <family val="2"/>
      </rPr>
      <t xml:space="preserve">La Convocatoria fomento a la innovación y desarrollo tecnológico en las empresas–Senainnova “por la reactivación del país” 901-2021 cerró el pasado 30 de junio de 2021, se presentaron 642 proyectos que sortearon el proceso de evaluación. El banco definitivo fue publicado el pasado 22 de octubre. Con recursos de la convocatoria se van a financiar los 119 proyectos con mejor puntaje en la evaluación. Actualmente nos encontramos en la etapa contractual con las 119 empresas beneficiarias.
</t>
    </r>
    <r>
      <rPr>
        <b/>
        <sz val="12"/>
        <rFont val="Arial Narrow"/>
        <family val="2"/>
      </rPr>
      <t>Hitos diciembre</t>
    </r>
    <r>
      <rPr>
        <sz val="12"/>
        <rFont val="Arial Narrow"/>
        <family val="2"/>
      </rPr>
      <t xml:space="preserve">
La Convocatoria fomento a la innovación y desarrollo tecnológico en las empresas–Senainnova “por la reactivación del país” 901-2021 cerró el pasado 30 de junio de 2021, se presentaron 642 proyectos que sortearon el proceso de evaluación. El banco definitivo fue publicado el pasado 22 de octubre. Con recursos de la convocatoria se van a financiar los 119 proyectos con mejor puntaje en la evaluación. Las 119 empresas beneficiadas se encuentran en la etapa contractual a fin de iniciar su ejecución entre diciembre de 2021 y enero de 2022.</t>
    </r>
  </si>
  <si>
    <r>
      <rPr>
        <b/>
        <sz val="12"/>
        <rFont val="Arial Narrow"/>
        <family val="2"/>
      </rPr>
      <t>Hitos octubre</t>
    </r>
    <r>
      <rPr>
        <sz val="12"/>
        <rFont val="Arial Narrow"/>
        <family val="2"/>
      </rPr>
      <t xml:space="preserve">
Este reporte comprende todas las iniciativas que apoya el Viceministerio de Talento y Apropiación Social del Conocimiento para garantizar lo contenido en el plan “Diseño y evaluación de la política pública de CTI (VTASC)-2021”.  Este plan se compone de tres iniciativas estratégicas, las cuales se relacionan a continuación y se detallarán durante el presente informe:
Diseño y formulación de política pública de CTeI.
Coordinación de la implementación de las recomendaciones de la Misión Internacional de Sabios.
Apoyo en la gestión de lineamientos, evaluaciones de políticas y capacidades regionales de CTeI del VMIN TyASC.
</t>
    </r>
    <r>
      <rPr>
        <b/>
        <sz val="12"/>
        <rFont val="Arial Narrow"/>
        <family val="2"/>
      </rPr>
      <t>Hitos noviembre</t>
    </r>
    <r>
      <rPr>
        <sz val="12"/>
        <rFont val="Arial Narrow"/>
        <family val="2"/>
      </rPr>
      <t xml:space="preserve">
Este reporte comprende todas las iniciativas que apoya el Viceministerio de Talento y Apropiación Social del Conocimiento para garantizar lo contenido en el plan “Diseño y evaluación de la política pública de CTI (VTASC)-2021”.  Este plan se compone de tres iniciativas estratégicas, las cuales se relacionan a continuación y se detallarán durante el presente informe:
Diseño y formulación de política pública de CTeI.
Coordinación de la implementación de las recomendaciones de la Misión Internacional de Sabios.
Apoyo en la gestión de lineamientos, evaluaciones de políticas y capacidades regionales de CTeI del VMIN TyASC.  
</t>
    </r>
    <r>
      <rPr>
        <b/>
        <sz val="12"/>
        <rFont val="Arial Narrow"/>
        <family val="2"/>
      </rPr>
      <t xml:space="preserve">Hitos diciembre
</t>
    </r>
    <r>
      <rPr>
        <sz val="12"/>
        <rFont val="Arial Narrow"/>
        <family val="2"/>
      </rPr>
      <t>Este reporte comprende todas las iniciativas que apoya el Viceministerio de Talento y Apropiación Social del Conocimiento para garantizar lo contenido en el plan “Diseño y evaluación de la política pública de CTI (VTASC)-2021”.  Este plan se compone de tres iniciativas estratégicas, las cuales se relacionan a continuación y se detallarán durante el presente informe:
Diseño y formulación de política pública de CTeI.
Coordinación de la implementación de las recomendaciones de la Misión Internacional de Sabios.
Apoyo en la gestión de lineamientos, evaluaciones de políticas y capacidades regionales de CTeI del VMIN TyASC.</t>
    </r>
  </si>
  <si>
    <r>
      <rPr>
        <b/>
        <sz val="12"/>
        <rFont val="Arial Narrow"/>
        <family val="2"/>
      </rPr>
      <t>Hitos octubre - Diciembre</t>
    </r>
    <r>
      <rPr>
        <sz val="12"/>
        <rFont val="Arial Narrow"/>
        <family val="2"/>
      </rPr>
      <t xml:space="preserve">
HITOS DGC
Convenio Ecopetrol: 
1.En el primer semestre de 2021, el @MinEnergiaCo manifestó su interés de participar en el Convenio Marco de Cooperación 889-2020, suscrito entre @MincienciasCo y @ECOPETROL_SA, orientado a apoyar la implementación de las recomendaciones de la Misión Internacional de Sabios 2019
2.Firmamos un Convenio Especial de Cooperación para desarrollar estudios y proyectos alrededor de la cadena de valor del Hidrógeno de bajas emisiones, relacionados con la medición, captura de carbono a través de soluciones basadas en el clima con participación de las comunidades.
3.Son $3.600 millones aportados por Ecopetrol, de los que se invertirá en 2022 el 50% en estudios técnicos para evaluar alternativas de producción de Hidrógeno de bajas emisiones, fundamental para la estrategia nacional de reducción de emisiones de gases de efecto invernadero.
4.La otra mitad se invertirá también en 2022 en proyectos asociados con la medición de la captura de carbono en sistemas agroforestales, información que dará soporte y evidencia científica sobre esos procesos de captura de carbono.
Reconocimiento de Actores: 
#Hitos2021 Aumentamos 132% el reconocimiento de actores del SNCTI. Para la vigencia 2020 se reconocieron 22 actores para el 2021 se reconocieron 51. Este reconocimiento da la posibilidad de competir por recursos públicos provenientes de @MincienciasCo
Reconocimos:
Centro de Ciencia:4
Centro de Desarrollo Tecnológico:8
Centro de Innovación y Productividad:5
Centros e Institutos de Investigación:16
Empresa Altamente innovadora:4
Incubadora de Empresas:1
Oficina de Transferencia de Resultados:2
Parque Científico:1
Unidad I+D+i:10
HITOS DTUC:
1.Beneficios Tributarios por Inversión en ciencia, tecnología e innovación: 
#Hitos2021 Se otorgaron beneficios tributarios a 352 empresas (40% MiPymes) por la ejecución de 218 proyectos de investigación científica, desarrollo e innovación, equivalentes a inversiones realizadas por $1.9 billones de pesos.
-Con esto se impactará la generación de nuevos conocimientos, productividad y competitividad del país, así como el fortalecimiento de las relaciones entre universidad y empresa para la transferencia de conocimiento y tecnología.
2.Alianzas Interinstitucionales: 
a. #Hitos2021 Fortalecimos alianzas interinstitucionales:
En el marco de la alianza @SENAComunica - @MincienciasCo se desarrolló la convocatoria para fomentar la innovación y el desarrollo tecnológico en el sector productivo.
Esta alianza está encaminada al fortalecimiento de sus procesos productivos, desarrollo de bienes y servicios y la sofisticación de la oferta productiva que contribuyeran a la reactivación económica-social del país. Se financiarán 119 proyectos por más de 28.000 millones de pesos
b. #Hitos2021 Con la @CRCCol se llevó a cabo la convocatoria para apoyar proyectos de investigación aplicada, desarrollo tecnológico e innovación que contribuyan a la solución de problemas o necesidades reales en los sectores de TIC, Postal y de Contenidos Audiovisuales.
-Esta convocatoria logró financiar 11 proyectos presentados por Instituciones de Educación Superior, por más de 4 mil millones de pesos.
#CienciaParaTodos
 c. #Hitos2021 Alianzas Interinstitucionales:
Se constituyeron 4 alianzas, con Acopi Antioquia (el cual trabaja en alianza con las 12 seccionales) y con las Cámaras de Comercio de Ibagué, Buenaventura y Tumaco.
 -Estas alianzas buscan articular 1500 organizaciones para las estrategias de Pactos por la Innovación, con el compromiso de incrementar la inversión en las actividades de ciencia, tecnología e innovación.
#CienciaParaTodos
 3.Organizaciones Articuladas:
 #Hitos2021 Aumentamos 72% el número de organizaciones firmantes de la estrategia Pactos por la Innovación, a través del autodiagnóstico de gestión de capacidades en innovación de la plataforma pactos por la innovación, para un total de 8200.
Para el año 2021 se obtuvieron 1900 organizaciones firmantes, de las 8200, con respecto a 2020 donde se obtuvieron 1100.
4.Empresas con capacidades en innovación – recursos SGR:
#HITOS2021 Derivado del proyecto oferta institucional de @MincienciasCo Sistema de innovación Empresarial para el cuatrienio 2018-2021, se dio inicio en la operación del proyecto oferta para los departamentos de Nariño, Boyacá, Cundinamarca, Caldas, Risaralda y Cauca.
Beneficiando 141 organizaciones que desarrollaron capacidades en los componentes claves que impulsan la innovación en las organizaciones, con una inversión de $4.745.743.504 para la creación y/o consolidación de sistemas básicos de innovación.
@MincienciasCo
Se implementó la iniciativa a 444 empresas beneficiarias, a través de aliados en los departamentos de Antioquia, Huila, Valle del Cauca y Atlántico, en formación en innovación y sistemas de innovación con una inversión de $7.737.000.000, representados en un 29,8% y 70,1%.
HITOS DESPACHO VCIP:
1.Viajes regionales
#Hitos2021 Desde el Viceministerio de Conocimiento, Innovación y Productividad presentamos los hitos más relevantes que alcanzamos este 2021.
Estamos fortaleciendo los ecosistemas de CTI en territorio, estuvimos en 13 departamentos del país: Antioquía, Quindío, Santander, Caldas, Valle del Cauca, Bolívar, Huila, Amazonas, Chocó, Cauca, Nariño, Atlántico, Bogotá D.C
Visitamos actores del Sistema Nacional de Ciencia Tecnología e Innovación, como gremios empresariales, CODECTIS, ecosistema académico y aliados estratégicos para contarles sobre la oferta del Ministerio y fortalecer los sistemas regionales.
Para 2022 seguiremos visitando los departamentos de Colombia y consolidando el ecosistema de Ciencia, Tecnología e Innovación del país.
#CienciaParaTodos
2.CONPES
#Hitos2021 Se aprobó el 20 de diciembre el nuevo CONPES de CTI. La hoja de ruta que nos orientará en los próximos 10 años en temas de ciencia, tecnología e innovación.
-Para la formulación de esta política se contó con:
-De 20 entidades de la Rama Ejecutiva
-de 40 reuniones con los actores del Sistema nacional de ciencia y tecnología
-de 1500 comentarios recibidos
-3 rondas de socialización
-19 líneas estratégicas y 59 acciones de política
 3.Agenda Regulatoria
#Hitos2021 Durante el 2021 se logró definir una hoja de ruta con 6 iniciativas normativas para fomentar la investigación, innovación y comercialización de la I+D+I.
Hilo
-Estamos listos para trabajar temas regulatorios como:
-Transferencia de conocimiento,
-Importación de equipos,
-i+D en Cannabis,
-Licencia y certificaciones
-Beneficios Tributarios Regionales.
@MincienciasCo
#CienciaParaTodos
 4.#Hitos2021 Con más de 110 Vicerrectores y directores de Investigación se consolidó una agenda de trabajo y se establecieron reuniones trimestrales para el 2022. Nuestro objetivo es articular cada vez más la Academia y el Estado</t>
    </r>
  </si>
  <si>
    <r>
      <rPr>
        <b/>
        <sz val="12"/>
        <color theme="1"/>
        <rFont val="Arial Narrow"/>
        <family val="2"/>
      </rPr>
      <t>Hitos octubre</t>
    </r>
    <r>
      <rPr>
        <sz val="12"/>
        <color theme="1"/>
        <rFont val="Arial Narrow"/>
        <family val="2"/>
      </rPr>
      <t xml:space="preserve">
La Secretaría General realizó los avances que corresponden para dar cumplimiento a su programa estratégico denominado Apoyo Contractual y de Direccionamiento y Control Administrativo Eficiente, con las siguientes actividades en el mes de octubre de 2021:
•	Se adelantaron las gestiones pertinentes para dar inició, con la socialización de la Guía de supervisión e Interventoría de contratos y convenios A206M01G01.
•	Se actualizó el procedimiento de informes SIRECI A206PR10.
•	Se llevó a cabo mesa de trabajo relacionada con el proceso de Direccionamiento y Control Administrativo para el Componente Disciplinario, con el secretario general, el abogado de disciplinarios y la líder de Atención al Ciudadano.
•	Por último, se informa que se realizaron los respectivos seguimientos al Plan Anual de Adquisiciones vigencia 2021 y se precisa que se llevó el Comité de Gestión y Desempeño Sectorial e Institucional el lunes 04 y miércoles 27 de octubre, así como sesiones extraordinarias por correo electrónico el viernes 22 y lunes 25 de octubre.
</t>
    </r>
    <r>
      <rPr>
        <b/>
        <sz val="12"/>
        <color theme="1"/>
        <rFont val="Arial Narrow"/>
        <family val="2"/>
      </rPr>
      <t xml:space="preserve">Hitos noviembre
</t>
    </r>
    <r>
      <rPr>
        <sz val="12"/>
        <color theme="1"/>
        <rFont val="Arial Narrow"/>
        <family val="2"/>
      </rPr>
      <t xml:space="preserve">La Secretaría General realizó los avances que corresponden para dar cumplimiento a su programa estratégico denominado Apoyo Contractual y de Direccionamiento y Control Administrativo Eficiente, con las siguientes actividades en el mes de noviembre de 2021:
 Se adelantaron las gestiones pertinentes para continuar con la socialización de la Guía de supervisión e Interventoría de contratos y convenios A206M01G01 los días viernes 19 y martes 30 de noviembre de 2021. 
Se están revisando los documentos del proceso de Gestión Contractual, que se deben actualizar por la contratación de la vigencia 2022.
Por último, se informa que se realizaron los respectivos seguimientos al Plan Anual de Adquisiciones vigencia 2021 y se precisa que se llevó el Comité de Gestión y Desempeño Sectorial e Institucional el jueves 25 de noviembre, así como sesiones extraordinarias por correo electrónico el jueves 4 y martes 23 de noviembre 2021.
</t>
    </r>
    <r>
      <rPr>
        <b/>
        <sz val="12"/>
        <color theme="1"/>
        <rFont val="Arial Narrow"/>
        <family val="2"/>
      </rPr>
      <t xml:space="preserve">Hitos diciembre
</t>
    </r>
    <r>
      <rPr>
        <sz val="12"/>
        <color theme="1"/>
        <rFont val="Arial Narrow"/>
        <family val="2"/>
      </rPr>
      <t>La Secretaría General realizó los avances que corresponden para dar cumplimiento a su programa estratégico denominado Apoyo Contractual y de Direccionamiento y Control Administrativo Eficiente, con las siguientes actividades en el mes de diciembre de 2021:
•	Con colaboración de la Oficina de Comunicaciones y la Líder de Atención al Ciudadano se adelantó una campaña publicitaria para reforzar el componente disciplinario, de manera que, la Secretaría General envió cuatro (4) piezas publicitarias con tips de responsabilidad dirigidos a los servidores públicos y contratistas del Ministerio de Ciencia Tecnología e Innovación.
•	EL equipo de contratación continúa revisando los documentos del proceso de Gestión Contractual, con el fin de optimizar y/o actualizar los mismos para la contratación de la vigencia 2022.
•	La Secretaría General apoyó en la revisión para la creación del instructivo denominado Actualización de SIGEP II – código A201PR17I01, el cual se cargó en la Dirección de Talento Humano y aplica tanto para servidores públicos y contratistas del Ministerio de Ciencia, Tecnología e Innovación.
•	Por último, se informa que se realizaron los respectivos seguimientos al Plan Anual de Adquisiciones vigencia 2021 y se precisa que se llevó a cabo el Comité de Gestión y Desempeño Sectorial e Institucional el lunes 20 de diciembre, así como una sesión extraordinaria por correo electrónico el jueves 9 de diciembre.</t>
    </r>
  </si>
  <si>
    <r>
      <rPr>
        <b/>
        <sz val="12"/>
        <color theme="1"/>
        <rFont val="Arial Narrow"/>
        <family val="2"/>
      </rPr>
      <t>Hitos octubre</t>
    </r>
    <r>
      <rPr>
        <sz val="12"/>
        <color theme="1"/>
        <rFont val="Arial Narrow"/>
        <family val="2"/>
      </rPr>
      <t xml:space="preserve">
La secretaria general, Atención al ciudadano en el mes de octubre asistió a la Feria de Dibulla, Guajira (13 al 15 de octubre de 2021). Donde se atendieron ciudadanos de manera presencial dando a conocer la Oferta Institucional, recuperación de contraseñas y trámites y servicios del Ministerio. Así mismo se realizan dos socializaciones, programa Ondas y Aplicativos Red ScienTI, con lo anterior se da cumplimiento al Programa estratégico Cultura y Comunicación de cara al ciudadano.
</t>
    </r>
    <r>
      <rPr>
        <b/>
        <sz val="12"/>
        <color theme="1"/>
        <rFont val="Arial Narrow"/>
        <family val="2"/>
      </rPr>
      <t xml:space="preserve">Hitos noviembre
</t>
    </r>
    <r>
      <rPr>
        <sz val="12"/>
        <color theme="1"/>
        <rFont val="Arial Narrow"/>
        <family val="2"/>
      </rPr>
      <t xml:space="preserve">Se actualiza documento de Caracterización de Usuarios y se crea para su próxima publicación del Portafolio de Tramites y Servicios
</t>
    </r>
    <r>
      <rPr>
        <b/>
        <sz val="12"/>
        <color theme="1"/>
        <rFont val="Arial Narrow"/>
        <family val="2"/>
      </rPr>
      <t>Hitos diciembre</t>
    </r>
    <r>
      <rPr>
        <sz val="12"/>
        <color theme="1"/>
        <rFont val="Arial Narrow"/>
        <family val="2"/>
      </rPr>
      <t xml:space="preserve">
La secretaria general, Atención al ciudadano en el mes de diciembre recepcionó un total de 3.600 PQRDS con corte al 27 del mismo mes, de las cuales el equipo gestionó 2.298 que corresponde a un 64% del total tramitadas en el Ministerio. 
Así mismo, atención al ciudadano participó en la entrega de reconocimientos de la Policía Nacional, en tanto que se realizó durante toda la vigencia 2021 socializaciones entorno a los aplicativos. 
De esta manera se da cumplimiento con el reporte del avance del programa cultura y comunicación de cara al ciudadano. </t>
    </r>
  </si>
  <si>
    <r>
      <rPr>
        <b/>
        <sz val="12"/>
        <rFont val="Arial Narrow"/>
        <family val="2"/>
      </rPr>
      <t>Hitos octubre</t>
    </r>
    <r>
      <rPr>
        <sz val="12"/>
        <rFont val="Arial Narrow"/>
        <family val="2"/>
      </rPr>
      <t xml:space="preserve">
La Oficina Asesora Jurídica, durante el mes de octubre de 2021 ha realizado los avances que corresponden para dar cumplimiento a su programa estratégico denominado Apoyo Jurídico Eficiente con:
i) Cumplimiento del 100% de los requisitos priorizados del índice de transparencia ítems: 320 "Los temas en los cuales la entidad convocó a participar a los diferentes grupos de interés incluyó la elaboración de normatividad" con la publicación en la página web de ministerio https://minciencias.gov.co/quienes_somos/normatividad/marcolegal , https://www.minciencias.gov.co/proyectos-para-consulta-ciudadana  y 333 "Pagos por sentencias y conciliaciones en controversias contractuales" con la Resolución 1038 de 2020 Política de Prevención del Daño Antijurídico del Ministerio de Ciencia, Tecnología e Innovación;
ii) Seguimiento a la actualización normativa de cara al proceso de fusión de Colciencias en Minciencias y a las necesidades del Ministerio CTeI, mediante correo electrónico de fecha 25/10/2021 se solicitó a la jefe de la Oficina Asesora Jurídica instrucciones para la actualización de seis (6) resoluciones que corresponden a las funciones que tiene esta dependencia. 
iii) Gestión de transparencia, integridad y control a la existencia de conflictos de intereses se llevó a cabo: Capacitación PACO - Secretaría de Transparencia el día 11/10/2021, la cual tuvo una participación de aproximadamente 50 personas y Socialización de la Guía para la Supervisión e Interventoría de Contratos y convenios de CTeI, el día 29/10/2021, la cual tuvo una participación de aproximadamente 60 personas, en la que se hizo referencia al punto No.14 de la guía que habla de las Causas de Inhabilidad, Incompatibilidad o Conflicto de Intereses para el ejercicio de Supervisión e Interventoría. Así mismo, se dio trámite a las denuncias / Derechos de petición allegadas a los correos de denunciacorrupcion@minciencias.gov.co y soytransparente@minciencias.gov.co
iv) Cumplimiento del 100% de los requisitos priorizados de Gobierno digital, ítems: 160 "Los resultados de la participación de los grupos de valor en la gestión institucional permitieron mejorar las siguientes actividades: A. Elaboración de normatividad" con la publicación en la página web del ministerio https://minciencias.gov.co/sites/default/files/ckeditor_files/D101M01 Estrategia ParticipaciÃ³n Ciudadana y RendiciÃ³n de Cuentas V00.pdf  y 172 "La entidad pública en la sección "transparencia y acceso a la información pública" de su portal web oficial información actualizada sobre: F. Normatividad general y reglamentaria" con la publicación en la página web del ministerio https://minciencias.gov.co/quienes_somos/normatividad/marcolega.
</t>
    </r>
    <r>
      <rPr>
        <b/>
        <sz val="12"/>
        <rFont val="Arial Narrow"/>
        <family val="2"/>
      </rPr>
      <t xml:space="preserve">Hitos noviembre
</t>
    </r>
    <r>
      <rPr>
        <sz val="12"/>
        <rFont val="Arial Narrow"/>
        <family val="2"/>
      </rPr>
      <t xml:space="preserve">La Oficina Asesora Jurídica, durante el mes de noviembre de 2021 ha realizado los avances que corresponden para dar cumplimiento a su programa estratégico denominado Apoyo Jurídico Eficiente con:
i) Cumplimiento del 100% de los requisitos priorizados del índice de transparencia ítems: 320 "Los temas en los cuales la entidad convocó a participar a los diferentes grupos de interés incluyó la elaboración de normatividad" con la publicación en la página web de ministerio https://minciencias.gov.co/quienes_somos/normatividad/marcolegal , https://www.minciencias.gov.co/proyectos-para-consulta-ciudadana  y 333 "Pagos por sentencias y conciliaciones en controversias contractuales" con la Resolución 1038 de 2020 Política de Prevención del Daño Antijurídico del Ministerio de Ciencia, Tecnología e Innovación;
ii) Seguimiento a la actualización normativa de cara al proceso de fusión de Colciencias en Minciencias y a las necesidades del Ministerio CTeI, mediante correo electrónico de fecha 24/11/2021 se envían instrucciones a los abogados de la Oficina Asesora Jurídica para la actualización de seis (6) resoluciones que corresponden a las funciones que tiene esta dependencia. 
iii) Gestión de transparencia, integridad y control a la existencia de conflictos de intereses se llevó a cabo: Socialización de la Guía para la Supervisión e Interventoría de Contratos y convenios de CTeI, los días 19/11/2021 y 30/11/2021, en las que se hizo referencia al punto No.14 de la guía que habla de las Causas de Inhabilidad, Incompatibilidad o Conflicto de Intereses para el ejercicio de Supervisión e Interventoría; Capacitación Herramientas Anticorrupción - Secretaria de Transparencia (MinCiencias - OAJ- RITA) 9 de noviembre de 2021; Capacitación Política Pública Transparente - Función Pública (MinCiencias - OAJ - RITA) 29 de noviembre de 2021; Asistencia Feria de la Transparencia de la Gobernación del Valle del Cauca el 18 de noviembre de 2021;  Así mismo, se dio trámite a las denuncias / Derechos de petición allegadas a los correos de denunciacorrupcion@minciencias.gov.co y soytransparente@minciencias.gov.co
iv) Cumplimiento del 100% de los requisitos priorizados de Gobierno digital, ítems: 160 "Los resultados de la participación de los grupos de valor en la gestión institucional permitieron mejorar las siguientes actividades: A. Elaboración de normatividad" con la publicación en la página web del ministerio https://minciencias.gov.co/sites/default/files/ckeditor_files/D101M01 Estrategia ParticipaciÃ³n Ciudadana y RendiciÃ³n de Cuentas V00.pdf  y 172 "La entidad pública en la sección "transparencia y acceso a la información pública" de su portal web oficial información actualizada sobre: F. Normatividad general y reglamentaria" con la publicación en la página web del ministerio https://minciencias.gov.co/quienes_somos/normatividad/marcolega.
</t>
    </r>
    <r>
      <rPr>
        <b/>
        <sz val="12"/>
        <rFont val="Arial Narrow"/>
        <family val="2"/>
      </rPr>
      <t>Hitos diciembre</t>
    </r>
    <r>
      <rPr>
        <sz val="12"/>
        <rFont val="Arial Narrow"/>
        <family val="2"/>
      </rPr>
      <t xml:space="preserve">
La Oficina Asesora Jurídica, durante el mes de diciembre de 2021 ha realizado los avances que corresponden para dar cumplimiento a su programa estratégico denominado Apoyo Jurídico Eficiente con:
i) Cumplimiento del 100% de los requisitos priorizados del índice de transparencia ítems: 320 "Los temas en los cuales la entidad convoco a participar a los diferentes grupos de interés incluyó la elaboración de normatividad" con la publicación en la página web de ministerio https://minciencias.gov.co/quienes_somos/normatividad/marcolegal , https://www.minciencias.gov.co/proyectos-para-consulta-ciudadana  y 333 "Pagos por sentencias y conciliaciones en controversias contractuales" con la Resolución 1038 de 2020 Política de Prevención del Daño Antijurídico del Ministerio de Ciencia, Tecnología e Innovación;
ii) Seguimiento a la actualización normativa de cara al proceso de fusión de Colciencias en Minciencias y a las necesidades del Ministerio CTeI, se actualizó 1 Resolución que había sido expedida por el Departamento Administrativo de Ciencia, Tecnología e Innovación – Colciencias; se revisó 1 resolución, la cual se encuentra en trámite de firmas por parte del área encargada y se planteó un cronograma de actividades para la revisión y/o actualización de las demás Resoluciones en conjunto con las áreas, en el primer trimestre de la vigencia 2022.
iii) Gestión de transparencia, integridad y control a la existencia de conflictos de intereses se dio trámite a las denuncias / Derechos de petición allegadas a los correos de denunciacorrupcion@minciencias.gov.co y soytransparente@minciencias.gov.co
iv) Cumplimiento del 100% de los requisitos priorizados de Gobierno digital, ítems: 160 "Los resultados de la participación de los grupos de valor en la gestión institucional permitieron mejorar las siguientes actividades: A. Elaboración de normatividad" con la publicación en la página web del ministerio https://minciencias.gov.co/sites/default/files/ckeditor_files/D101M01 Estrategia ParticipaciÃ³n Ciudadana y RendiciÃ³n de Cuentas V00.pdf  y 172 "La entidad pública en la sección "transparencia y acceso a la información pública" de su portal web oficial información actualizada sobre: F. Normatividad general y reglamentaria" con la publicación en la página web del ministerio https://minciencias.gov.co/quienes_somos/normatividad/marcolega.</t>
    </r>
  </si>
  <si>
    <r>
      <rPr>
        <b/>
        <sz val="12"/>
        <color theme="1"/>
        <rFont val="Arial Narrow"/>
        <family val="2"/>
      </rPr>
      <t>Hitos octubre</t>
    </r>
    <r>
      <rPr>
        <sz val="12"/>
        <color theme="1"/>
        <rFont val="Arial Narrow"/>
        <family val="2"/>
      </rPr>
      <t xml:space="preserve">
La Dirección de Talento Humano del Ministerio de Ciencia, Tecnología e Innovación-MinCiencias, formuló para la Vigencia 2021, el Plan Estratégico Institucional “Gestión para un talento humano íntegro, efectivo e innovador”;  el cual tiene por objetivo “Promover y desarrollar estrategias que fortalezcan las  habilidades y competencias del talento humano, para la contribución del cumplimiento de los objetivos y metas institucionales”, mediante la ejecución de las iniciativas que se relacionan en los planes de la Dirección de Talento Humano, con el  avance específico para el mes de octubre.
</t>
    </r>
    <r>
      <rPr>
        <b/>
        <sz val="12"/>
        <color theme="1"/>
        <rFont val="Arial Narrow"/>
        <family val="2"/>
      </rPr>
      <t xml:space="preserve">Hitos noviembre
</t>
    </r>
    <r>
      <rPr>
        <sz val="12"/>
        <color theme="1"/>
        <rFont val="Arial Narrow"/>
        <family val="2"/>
      </rPr>
      <t xml:space="preserve">La Dirección de Talento Humano del Ministerio de Ciencia, Tecnología e Innovación-MinCiencias, formuló para la Vigencia 2021, el Plan Estratégico Institucional “Gestión para un talento humano íntegro, efectivo e innovador”;  el cual tiene por objetivo “Promover y desarrollar estrategias que fortalezcan las  habilidades y competencias del talento humano, para la contribución del cumplimiento de los objetivos y metas institucionales”, mediante la ejecución de las iniciativas que se relacionan en  los planes de la Dirección de Talento Humano, con el  avance específico para el mes de noviembre.
</t>
    </r>
    <r>
      <rPr>
        <b/>
        <sz val="12"/>
        <color theme="1"/>
        <rFont val="Arial Narrow"/>
        <family val="2"/>
      </rPr>
      <t>Hitos diciembre</t>
    </r>
    <r>
      <rPr>
        <sz val="12"/>
        <color theme="1"/>
        <rFont val="Arial Narrow"/>
        <family val="2"/>
      </rPr>
      <t xml:space="preserve">
La Dirección de Talento Humano del Ministerio de Ciencia, Tecnología e Innovación-MinCiencias, formuló para la Vigencia 2021, el Plan Estratégico Institucional “Gestión para un talento humano íntegro, efectivo e innovador”;  el cual tiene por objetivo “Promover y desarrollar estrategias que fortalezcan las  habilidades y competencias del talento humano, para la contribución del cumplimiento de los objetivos y metas institucionales”, mediante la ejecución de las iniciativas que se relacionan en los planes de la Dirección de Talento Humano, con el  avance específico para el mes de diciembre Diciembre y las gestiones que se adelantaron con el fin de dar a conocer de forma global los resultados de cierre de la vigencia.</t>
    </r>
  </si>
  <si>
    <r>
      <rPr>
        <b/>
        <sz val="12"/>
        <color theme="1"/>
        <rFont val="Arial Narrow"/>
        <family val="2"/>
      </rPr>
      <t>Hitos octubre</t>
    </r>
    <r>
      <rPr>
        <sz val="12"/>
        <color theme="1"/>
        <rFont val="Arial Narrow"/>
        <family val="2"/>
      </rPr>
      <t xml:space="preserve">
A continuación, se realiza el reporte de los hitos del mes de octubre de las diferentes iniciativas estratégicas del programa Gobierno y Gestión de TIC para la CTeI:
1) Iniciativa: Infraestructura Digital
Proyecto No. 1: Garantizar la operación de la Infraestructura TI y sus servicios asociados:
Desde la Oficina de Tecnologías y Sistemas de Información, se atendieron 947 tickets correspondientes a incidentes y solicitudes registrados en el período a través de un único punto de contacto que es la mesa de servicios, mediante canales de correo, portal web y telefónico. 
Adicionalmente se completaron un total de 830 tareas de flujo de trabajo, asociadas a las solicitudes recibidas, principalmente para temas de gestiones de cuentas, firma de paz y salvos, y solicitudes de VPN-firewall.
Se garantizó el correcto funcionamiento de la plataforma tecnológica y las herramientas necesarias, con el fin de contribuir en el cumplimiento de los objetivos estratégicos, mediante el uso de las tecnologías y sistemas de información y comunicaciones.
Se adjudicó al proveedor Goldsys el proceso que tiene por objeto: Adquirir y renovar las licencias de las diferentes herramientas de apoyo informático y de servidores, así como de las soluciones de copias de respaldo Desktop and Laptop Option -DLO, Backup Exec de Veritas y soporte especializado, para el Ministerio de Ciencia, Tecnología e Innovación - Minciencias. 
Se radicaron los procesos de compra de licenciaiento Microsoft, adición del contrato de Eforcers para adquisición de 500 licencias adicionales de WorkSpace.
Se radicó en SEGEL el proceso de renovación de la garantía, soporte, licenciamiento y soporte especializado de la solución perimetral de seguridad y de equipos finales, Checkpoint.
Proyecto No. 2: Realizar seguimiento y mejora continua de la seguridad en la Infraestructura de TI 
Se realizó l migración del tráfico de Internet al canal de backup debido a la terminación del contrato de conectividad con el proveedor IFX Networks
Se ejecutaron las copias de respaldo de la información misional e institucional del ministerio, garantizando recuperación ante un eventual desastre.
Proyecto No. 3: Fomentar el trabajo colaborativo entre las diferentes áreas del Ministerio
Se realizaron pruebas del aplicativo Smart Vote, para las votaciones que maneja la Dirección de Talento Humano.
Se elaboró el plan de capacitación de Meet.
2) Iniciativa: Sistemas de Información Datos y Servicios Digitales
Proyecto No. 1 “Transformación y Mejora continua de Sistemas de Información para la automatización de procesos”
En el mes de octubre el grupo Sistemas de información recibió y gestionó 196 radicados a través de la herramienta Orfeo.
En el mes de octubre el grupo Sistemas de información recibió y gestionó 139 solicitudes a través de la herramienta CA.
En el mes de octubre el grupo Sistemas de información recibió y gestionó 166 tareas a través de la herramienta CA.
Administración de catálogo Sistemas Información y gestión de contraseñas.
Utilización de diversas herramientas de seguimiento que permitan disponer oportunamente de la información, monitorear y controlar, los Sistemas de información, servicios y aplicaciones de la entidad.
Generación, actualización y publicación de documentación en la herramienta para gestión del conocimiento del equipo.
ORFEO
Avance en la Gestión de requerimientos a Sistemas de Información:  REQ-81801 Alertas a PQRDS – Afinamiento, REQ_66441_Implementación_Firma_Digital – Ajustes, despliegue en ambiente pruebas de los bugs y actualización de documentación, REQ-69522_Bloqueo_Expedientes_Historias_Laborales – Despliegue en ambiente de producción, REQ-83845_Mejoras_Módulo_Administración_Orfeo – Estimación de Esfuerzos
Actualización en Confluence de error de plantilla y edición información de radicados
Atención a 42 solicitudes y a 128 tareas de usuarios internos atendidas a través de la herramienta de mesa de servicios durante el mes de octubre
Micrositios
Se avanza en la implementación de los criterios de accesibilidad de la WCAG para el formulario de proyectos
Se encuentra en ambiente de pruebas la parametrización de mensajes por convocatoria y menús.
Aplicaciones Colaborativas
Se dio inicio a la implementación del diseño web para el sitio web 1er encuentro redcol
Se llevó a cabo la implementación del diseño web para el nuevo portal web del Cendoc.
Se brindó apoyo al I Encuentro Regional "Virtual Ciencia y Territorio" 2021-Sede Caldas del programa Héroes Ondas.
Se creó el documento técnico versión 1 administración aplicación Héroes Ondas.
Se implementó el API SDM DANE
Avances ScienTI
Se parametrizó y se dio apertura en el aplicativo de Formación de Alto Nivel, la convocatoria de Formación para las regiones Cauca Especialidades Médicas
Avances SIGP
Se avanzó en la implementación de los criterios de accesibilidad de la WCAG para el formulario de proyectos
Se encuentra en ambiente de pruebas la parametrización de mensajes por convocatoria y menús.
Proyecto No.2 Gobierno, gestión y calidad de los datos institucionales de la iniciativa “Sistemas de Información, Datos y servicios Digital” 
Ejecución de las actividades necesarias para la extracción de un corte de datos y su respectiva gestión para el cierre de la convocatoria de medición de grupos e investigadores. 
Apoyo en las actividades de gestión de datos para la ejecución del cierre de la convocatoria para Indexación de Revistas Científicas Colombianas Especializadas – Publindex
Preparación del informe y presentación  del avance en la construcción de un servicio para establecer interoperabilidad entre la aplicación PUBLINDEX y los repositorios OJS del país, así como la transformación de la aplicación PUBLINDEX para simplificar el registro de daros por parte de los editores de revistas. 
Construcción de una vista de datos para establecer interoperabilidad entre el sistema de información SIGP y la herramienta de análisis de datos para presentar reportes de cierre de convocatorias en línea.
Proyecto No.3 Red Colombiana de información Científica 
Línea estratégica: Política y lineamiento de Ciencia Abierta
1.       Política Ciencia Abierta: avance de la reformulación con la siguiente información:
Línea estratégica: Acceso Abierto
1.       Seguimiento y acompañamiento a instituciones en proceso de vinculación formal del grupo 3:
Asociación Red Distrital De Docentes Investigadores – REDDI
Universidad Católica Luis Amigo
Observatorio De Investigación En Desarrollo Social Y Medicinal
Centro de Investigación Multidisciplinar CEINM SAS
Instituto Nacional de Investigación e Innovación Social
Institución Universitaria de Envigado,
2.       Seguimiento y acciones para la lectura de productos de investigación con los siguientes resultados:
Colección Covid-19: Actualización de 465 productos relacionados.
Se realizó seguimiento y actualización a la cosecha de productos de investigación disponibles: 121.685
Se realizó el seguimiento de cosecha de productos de investigación de las instituciones.
3.       Primer encuentro de la Red Colombiana de Información Científica. 
 4.  Desarrollar programas y servicios especializados de la Red Colombiana de Información Científica (RedCol):
 Guías en Sistemas de Perfiles de autor e investigadores
 Guías de gestores de referencia para investigadores
 Línea estratégica: Gestión del patrimonio científico de Minciencias             
 Sitio web Cendoc programado
3) Iniciativa: Arquitectura de TI
Proyecto No. 1 Implementación del modelo de gobierno de TI para Minciencias desde el marco de trabajo COBIT.
Consolidación del Gobierno de TI: Se continuó con el ejercicio de ajustes al proceso de gestión de arquitectura empresarial y gobierno de TI, mediante la realización de mesas de trabajo con la OAPII para genera una versión ajustada del proceso presentado por la OTSI, conforme a los lineamientos del Sistema de Gestión de Calidad.
Proyecto No. 2 Adopción del marco de referencia de arquitectura empresarial
Avance y adopción:  Se ajustó el instrumento "Matriz de seguimiento al cumplimiento de los lineamientos de los 3 modelos del marco de arquitectura empresarial, con el propósito de realizar mediciones soportadas en las proyecciones trimestrales y acumuladas de la vigencia.
Proyecto No. 3 Seguimiento a los planes de mejora derivados de las auditorías realizadas
Gestión de acciones: Se mantienen actividades de gestión, encaminadas a mantener la continuidad y cumplimiento a las soluciones de las no conformidades identificadas en las auditorías de seguridad de la información.
Proyecto No. 4 Implementación de la política de uso eficiente del papel
Seguimiento: Se ajustó el indicador de proyecto en el documento del PETI, y se propone una fórmula para evaluar el cumplimiento de la política de uso eficiente de la política, y se mantiene el indicador para realizar mediciones comparativas de consumo de pape en los siguientes períodos.  Este ajuste está pendiente de presentar en comité de gestión para aprobación, el cual se está consolidando con otras actualizaciones identificadas.
Proyecto No. 5 Adopción de la web semántica
Gestión Contractual: Se ajustaron los roles, obligaciones y presupuesto definidos para cada uno de los perfiles de trabajo requeridos en el proyecto, antes de continuar con las mesas de tarbajo entre los equipos jurídicos de IMEC y Minciencias. 
4) Iniciativa: Contribuir a un Minciencias más transparente
Actividades orientadas a la gestión y calidad de los datos institucionales: 
Construcción de una vista de datos para establecer interoperabilidad entre el sistema de información SIGP y la herramienta de análisis de datos para presentar reportes de cierre de convocatorias en línea.
Ciencia en Cifras: Actualización de los tableros de control con información más reciente en los diferentes sets de datos:
Comparativos resultados (Investigadores, Grupos, Producción Científica)
5) Iniciativa: Contribuir a un Minciencias más moderno
Generación de la versión ajustada de la caracterización del proceso Gestión de Arquitectura Empresarial y Gobierno de Tecnologías de la Información, resultado de las mesas de trabajo de revisión realizadas con la OAPII.
6) Iniciativa: Gestión de Seguridad y Privacidad de la Información
Proyecto Mantenimiento y monitoreo del Modelo de seguridad y privacidad de la información
Aprobación del Manual de políticas de seguridad de la información por parte de comité de gestión y desempeño sectorial e institucional 
Divulgación de piezas de smartkey Archivos y contraseñas seguras
Análisis de vulnerabilidades para plataforma Tecnológica y aplicaciones web del Ministerio
Revisión base de datos personales inscritas en la Superintendencia de Industria y Comercio – SIC
</t>
    </r>
    <r>
      <rPr>
        <b/>
        <sz val="12"/>
        <color theme="1"/>
        <rFont val="Arial Narrow"/>
        <family val="2"/>
      </rPr>
      <t>Hitos noviembre</t>
    </r>
    <r>
      <rPr>
        <sz val="12"/>
        <color theme="1"/>
        <rFont val="Arial Narrow"/>
        <family val="2"/>
      </rPr>
      <t xml:space="preserve">
En el mes de noviembre de 2021 se relacionan los siguientes hitos en las iniciativas estratégicas del Programa Gobierno y Gestión de TIC para la CTeI:
Iniciativa Arquitectura de TI
Proyecto: Adopción del marco de referencia de Arquitectura Empresarial 
Avance y adopción: Se ajustan los instrumentos para reportar y medir los avances alcanzados en el proyecto de Arquitectura Empresarial durante el último trimestre de la actual vigencia, de tal manera, que se facilite la consolidación del total de los resultados obtenidos con corte al cuarto trimestre y así evaluar el nivel de madurez alcanzado.
Proyecto: Adopción de la web semántica 
Gestión contractual: Se finalizan, traducen y comparten los documentos con referencia al convenio y la contratación del proyecto, para recibir comentarios y/o observaciones por parte del grupo de trabajo de IDLAB, con el propósito de socializar y clarificar los clausulados definidos en dicha documentación.  
Iniciativa Contribuir a un Minciencias más transparente
Apoyo en la producción de la estrategia de comunicación y plan de contingencia del documento metodológico para la operación estadística de grupos e investigadores.
Producción de unas plantillas para facilitar y orientar las actividades de documentación de sentencias de consulta de datos SQL.
Actualización del diccionario de datos de la bodega de datos, para todos los objetos que participan en la operación estadística en sus diferentes etapas (procesamiento, consulta).
Coordinación del avance en la producción de un instrumento de levantamiento de atributos para establecer una correlativa entre la capa de datos del sistema SCIENTI y la plataforma ORCID como parte de la construcción de un proceso de interoperabilidad entre estos sistemas.
Construcción de procesos ETL para generar los metadatos del esquema de bodega de datos para apoyar el proceso de documentación del diccionario de datos.
Construir y ejecutar procesos ETL para replicar los datos de relación entre grupos e instituciones desde el ambiente de producción hacia el ambiente de trabajo de la DGC.
Ciencia en Cifras: Actualización de los tableros de control con información más reciente en los diferentes sets de datos:
Iniciativa Gestión de Seguridad y Privacidad de la Información
Proyecto: Mantenimiento y monitoreo del Modelo de seguridad y privacidad de la información
Actualización de los activos de información de TI incluyendo ítem para impacto de infraestructura crítica. 
Análisis de vulnerabilidades de la plataforma Tecnológica y aplicaciones web del Ministerio 
Iniciativa: Infraestructura Digital
Proyecto: Garantizar la operación de la Infraestructura TI y sus servicios asociados:
Atención de 982 tickets correspondientes a incidentes y solicitudes registrados en el período a través de un único punto de contacto que es la Mesa de Servicios, mediante canales de correo, portal web y telefónico. 
Se completan un total de 855 tareas de flujo de trabajo, asociadas a las solicitudes recibidas, principalmente para temas de gestiones de cuentas, firma de paz y salvos, y solicitudes de VPN-firewall.
Se llevan a cabo 35 solicitudes de creación de cuentas masivas (mediante una única solicitud y único archivo para recibir los datos por parte de la solicitante), para nuevos usuarios de la Dirección de Inteligencia de Recursos, por solicitud del jefe de la OTSI.
Se da inicio a la ejecución del contrato de varias licencias de software (637-2021) con el proveedor GOLDSYS LTDA, se realizan las actividades necesarias conjuntas con el proveedor para llevar a cabo las renovaciones y activaciones de servicios.
Proyecto: Realizar seguimiento y mejora continua de la seguridad en la Infraestructura de TI 
Se definen las piezas de comunicación, video y retroalimentación para el phishing controlado que se va a llevar a cabo con Xertica. Se realiza capacitación de filtros personalizados.
Se realiza migración del tráfico de Internet a los canales del nuevo proveedor IFX Networks, bajo la Orden de compra 79398
Se lleva a cabo mediante sesiones de trabajo con el proveedor Btechcom, el cambio de marca en la plataforma Office 365 de @COLCIENCIAS.GOV.CO a @MINCIENCIAS.GOV.CO.      
Se ejecuta el montaje de nuevo servidor de archivos para la bodega de Orfeo, ya que el que se encontraba en producción presentaba problemas de almacenamiento, con esta nueva implementación, el almacenamiento permite seguir creciendo de acuerdo a la demanda de la operación.
Proyecto: Fomentar el trabajo colaborativo entre las diferentes áreas del Ministerio
Se realizan ajustes y mejoras al formulario de radicación de cuentas para el área Financiera
Se realizan ajustes y mejoras a la interfaz de Smart Key
Se realizan sesiones de levantamiento de información con la Dirección Administrativa y Financiera, con el fin de buscar una mejora en el proceso de viáticos y comisiones del ministerio, esto por solicitud del asesor Mauricio Vera de la OTSI y el jefe de la OTSI, en conjunto con el proveedor MSL, quien le brinda soporte a la suite de CA.
Se llevan a cabo las actividades y apoyo para el cambio de marca en los servicios de Microsoft Office 365, con el fin de permitir la autenticación de usuarios con el dominio minciencias.gov.co, quienes anteriormente se autenticaban con el dominio colciencias.gov.co; se realiza campaña informativa y envío de instructivo paso a paso para los usuarios de Minciencias.
Iniciativa: Sistemas de Información, Datos y Servicios Digitales
ORFEO
Almacenamiento Orfeo – Google DriveDado que se identificó que se tienen archivos digitales en unidades externas a la bodega de Orfeo, se realiza reunión con infraestructura para disponer de un espacio mayor
Atención de 25 solicitudes y a 47 tareas de usuarios internos atendidas a través de la herramienta de mesa de servicios durante el mes de noviembre Micrositios
Desarrollo de página “El mariposario del Huila: turismo que respeta el medio ambiente” sitio web Todo es Ciencia. 
Desarrollo de sección Memorias Primer encuentro REDCOL. 
Desarrollo del mecanismo de consulta de certificados Primer Encuentro REDCOL. 
Apoyo técnico en el cambio de nombre de la estrategia Todo es ciencia por Divulgación 
Desarrollo página “¿Pasar de agroquímicos a abonos orgánicos? La ciencia tiene la respuesta” sitio web Todo es Ciencia. 
Apoyo en la elaboración de pruebas técnicas frontend  - backend
Aplicaciones Colaborativas
Se realiza el lanzamiento del chat institucional
Se apoya en el X Encuentro Nacional "Ciencia y Territorio" con el programa de Héroes Ondas teniendo 49 proyectos.
Se realiza Actualización al Cosechador de REDCOL
Se implementa el entorno de desarrollo para pactos de innovación
Avances ScienTI
De acuerdo con lo indicado por el equipo de la Dirección de Vocaciones y Formación, se realiza la actualización del portafolio de doctores con las personas inscritas en los meses de septiembre y octubre
Avances SIGP
Se está implementando los criterios de accesibilidad de la WCAG para el formulario de proyectos
Se encuentra en pruebas el almacenamiento de adjuntos en disco o en base de datos, para los formularios de entidades y beneficios tributarios.
Se implementaron los ajustes de Exención de IVA
Se encuentra en desarrollo las matrices de evaluación de reconocimiento de actores
Se encuentra en desarrollo los ajustes para nuevas convocatorias de Regalías.
Proyecto: Red Colombiana de información Científica de la iniciativa “Sistemas de Información, Datos y servicios Digital” se obtuvieron los siguientes logros para el periodo de noviembre:
Línea estratégica: Política y lineamiento de Ciencia Abierta
1.       Política Ciencia Abierta: avance de la reformulación con la siguiente información:
Documento de Avance (segunda entrega) y Diagnóstico de política.    
Conformación grupo de expertos para taller de formulación de la estrategia y Validación Objetivos Política y Formulación Acciones Estratégicas: https://docs.google.com/spreadsheets/d/1vSd-1eua_enZ1IgrPoClScoZhD5yaQZX8BNEiy8rV5g/edit#gid=0 
Línea estratégica: Acceso Abierto
-Seguimiento y acciones para la lectura de productos de investigación con los siguientes resultados:
 ·         Colección Covid-19: Actualización de 520 productos relacionados.
·         Se da seguimiento y actualización a la cosecha de productos de investigación disponibles: 138.815
-Se da inicio con la convocatoria para el fortalecimiento de la infraestructura tecnológica y técnica a partir del desarrollo del repositorio de datos de investigación de Minciencias,  así como la mejora en los servicios para  la gestión y recuperación de la información científica de las instituciones vinculadas a  la Red Colombiana de Información Científica a partir del portal vocabularios semánticos, el modelo para la migración de metadatos de OJS a Dspace, y realizar la actualización de las Directrices para repositorios institucionales de investigación aplicado a las 58 tipologías documentales establecidas en el Modelo de Medición de grupos que incluyan los procesos de capacitación a las instituciones vinculadas para su uso e implementación.
</t>
    </r>
    <r>
      <rPr>
        <b/>
        <sz val="12"/>
        <color theme="1"/>
        <rFont val="Arial Narrow"/>
        <family val="2"/>
      </rPr>
      <t xml:space="preserve">Hitos diciembre
</t>
    </r>
    <r>
      <rPr>
        <sz val="12"/>
        <color theme="1"/>
        <rFont val="Arial Narrow"/>
        <family val="2"/>
      </rPr>
      <t>A continuación, se reportan los hitos del mes de diciembre de 2021 de las diferentes iniciativas estratégicas que conforman el Programa Gobierno y Gestión de TIC para la CTeI:
Iniciativa: Sistemas de Información, Datos y Servicios Digitales
Proyecto “Transformación y Mejora continua de Sistemas de Información para la automatización de procesos”.
ORFEO
Consolidación y unificación de las fuentes de información en el repositorio dispuesto en drive, de los documentos generados en los aplicativos webs, tomando como referencia el catálogo de SI.
Atención de 16 solicitudes y 43 tareas de usuarios internos atendidas a través de la herramienta de mesa de servicios durante el mes de diciembre-2021
Micrositios
Desarrollo de Sección Memorias Primer encuentro REDCOL. 
Desarrollo del mecanismo de consulta de certificados Primer Encuentro REDCOL. 
Aplicaciones Colaborativas
Lanzamiento del chat institucional.
Se apoya en el X Encuentro Nacional "Ciencia y Territorio" con el programa de Héroes Ondas teniendo 49 proyectos.
Actualización del Cosechador de REDCOL.
SIGP
Pruebas del almacenamiento de adjuntos en disco o en base de datos, para los formularios de entidades y beneficios tributarios.
Producción de los ajustes para nuevas convocatorias de Regalías
Proyecto Gobierno, gestión y calidad de los datos institucionales
Seguimiento para la construcción de un tablero para monitoreo de la ejecución de convocatorias del sistema SIGP.
Construcción de procesos ETL para realizar el cruce de información entre el catálogo de sistemas de información y el reporte de RVtools para generar un reporte de capacidades de hardware para los servidores de los ambientes de producción.
Iniciativa: Infraestructura Digital
Proyecto: Garantizar la operación de la Infraestructura TI y sus servicios asociados:
Atención de más de 800 tickets correspondientes a incidentes y solicitudes registrados en el período a través de un único punto de contacto que es la Mesa de Servicios, mediante canales de correo, portal web y telefónico. 
Iniciativa: Gestión de Seguridad y Privacidad de la Información
Proyecto: Mantenimiento y monitoreo del Modelo de seguridad y privacidad de la información
Envío correo correspondiente a un ejercicio de phishing, con la intención de identificar un panorama general en el Ministerio sobre la posibilidad de exposición de los servidores públicos y contratistas a una situación de inseguridad correspondiente a datos personales o institucionales.  
Apoyo para el I Simposio de seguridad digital de las entidades para las entidades del estado colombiano – experiencias y buenas prácticas 2021- Recomendaciones de Mejora - FURAG 
Elaboración del diagnóstico de infraestructura crítica para el Ministerio de acuerdo con la guía para la identificación de Infraestructura Crítica Cibernética (ICC) de Colombia por el Comando Conjunto Cibernético (CCOC) Comando General Fuerzas Militares
Renovación del licenciamiento de la solución Tenable SC y Tenable  para planificar, ejecutar y gestionar los análisis de vulnerabilidades a los componentes de plataforma tecnológica y aplicativos web. 
Iniciativa: Contribuir a un Minciencias más moderno
Identificación de alcance para implementación de certificaciones usando tecnología Blockchain para el Ministerio.
Actualización anual de la política de TI, conforme a los lineamientos del marco de arquitectura empresarial de MinTIC.
En relación con la conformación de un gobierno de TI, se define y formaliza el proceso de Gestión de la Arquitectura Empresarial y Gobierno de TI, y se elabora propuesta de estructura funcional para la Oficina de Tecnologías con roles y responsabilidades y de estructura de toma de decisiones de TI.
En relación con la cadena de valor de TI en el ámbito de gobierno de TI, en el proceso Gestión de la Arquitectura Empresarial y Gobierno de TI, se actualiza el proceso de gestión de TI alineado con las buenas prácticas del Modelo Integrado de Planeación y Gestión y la Estrategia de TI.
Iniciativa: Contribuir a un Minciencias más transparente
Línea estratégica: Datos de investigación Abiertos
Definición e inicio de la convocatoria para el fortalecimiento de la infraestructura tecnológica y técnica a partir del desarrollo del repositorio de datos de investigación de Minciencias, así como la mejora en los servicios para la gestión y recuperación de la información científica de las instituciones vinculadas a la Red Colombiana de Información Científica a partir del portal vocabularios semánticos, el modelo para la migración de metadatos de OJS a Dspace, y realizar la actualización de las Directrices para repositorios institucionales de investigación aplicado a las 58 tipologías documentales establecidas en el Modelo de Medición de grupos que incluyan los procesos de capacitación a las instituciones vinculadas para su uso e implementación.
Ciencia en Cifras: Actualización de los tableros de control con información más reciente en los diferentes sets de datos</t>
    </r>
  </si>
  <si>
    <r>
      <rPr>
        <b/>
        <sz val="12"/>
        <rFont val="Arial Narrow"/>
        <family val="2"/>
      </rPr>
      <t>Hitos octubre</t>
    </r>
    <r>
      <rPr>
        <sz val="12"/>
        <rFont val="Arial Narrow"/>
        <family val="2"/>
      </rPr>
      <t xml:space="preserve">
Durante el mes de octubre de 2021, entre otras se realizaron las siguientes actividades: Se presento informe de seguimiento a los planes Integrados al Plan de Acción MIPG, se realizó la auditoría procedimiento de viáticos, gastos de viaje y gastos de desplazamiento (A202PR06), auditoría a los contratos y convenios celebrados como consecuencia de las convocatorias no. 812 de 2018, 850 de 2019 y 753 de 2017 y la auditoria para verificar el cumplimiento de requisitos legales en los procedimientos de vinculación de personal), se realizó el seguimiento a la Ley de transparencia y acceso a la Información y el seguimiento al Plan Estratégico Institucional de la entidad para el segundo trimestre de 2021.
</t>
    </r>
    <r>
      <rPr>
        <b/>
        <sz val="12"/>
        <rFont val="Arial Narrow"/>
        <family val="2"/>
      </rPr>
      <t xml:space="preserve">Hitos noviembre
</t>
    </r>
    <r>
      <rPr>
        <sz val="12"/>
        <rFont val="Arial Narrow"/>
        <family val="2"/>
      </rPr>
      <t xml:space="preserve">Durante el mes de noviembre de 2021, entre otras se realizaron las siguientes actividades: se realizó seguimiento a funciones al comité de conciliación, seguimiento de ley a Sistema de Información y Gestión del Empleo Público SIGEP, se realizó la auditoria para verificar el cumplimiento de requisitos legales en los procedimientos de vinculación de personal (provisionales, libre nombramiento y remoción y encargos).
</t>
    </r>
    <r>
      <rPr>
        <b/>
        <sz val="12"/>
        <rFont val="Arial Narrow"/>
        <family val="2"/>
      </rPr>
      <t>Hitos diciembre</t>
    </r>
    <r>
      <rPr>
        <sz val="12"/>
        <rFont val="Arial Narrow"/>
        <family val="2"/>
      </rPr>
      <t xml:space="preserve">
Durante el mes de diciembre de 2021, entre otras se realizaron las siguientes actividades: se realizó la Auditoria para verificar el cumplimiento del procedimiento de cooperación nacional e internacional y diplomacia científica) y la Auditoría a Procedimiento Supervisión y Seguimiento a Contratos y Convenios A206PR08.</t>
    </r>
  </si>
  <si>
    <r>
      <rPr>
        <b/>
        <sz val="12"/>
        <rFont val="Arial Narrow"/>
        <family val="2"/>
      </rPr>
      <t>Hitos octubre</t>
    </r>
    <r>
      <rPr>
        <sz val="12"/>
        <rFont val="Arial Narrow"/>
        <family val="2"/>
      </rPr>
      <t xml:space="preserve">
Nombre del hito: Visita del ministro de Ciencia, Tecnología e Innovación a España.
Resultados esperados: Se divulgó a través de las redes sociales del Ministerio y del ministro las principales conclusiones de la visita del alto funcionario a Valencia, España, donde participó del CAF Innovation Summit 2021.
Impacto esperado: A través de las redes sociales se dieron los puntos más destacados que se abordaron durante el CAF Innovation Summit 2021. Un ejemplo de las publicaciones es: 
https://twitter.com/TitoCrissien/status/1453766485789356043
https://twitter.com/TitoCrissien/status/1453721549920374787
Actores: CAF, Universitat Politècnica de València y Ministerio de Ciencia, Tecnología e Innovación.
Nombre del hito: Encuentro Regional ‘Ciencia y Territorio’ realizado en Neiva, Huila
Resultados esperados: Se realizaron dos comunicados de prensa, uno previo al evento y otro posterior. Sumado a esto se llevó a cabo una estrategia de Free Press y se publicaron en la página web de MinCiencias y en las redes sociales del Ministerio los boletines, con el objetivo de dar a conocer esta apuesta del ministerio.
Impacto esperado: La noticia se dio a conocer en diferentes medios del Huila. Un ejemplo de las publicaciones es: 
https://opanoticias.com/huila/ninos-ninas-y-adolescentes-aumentaran-su-vocacion-cientifica-en-el-huila/19018
https://www.lanacion.com.co/neiva-escenario-de-ciencia-y-conocimiento/
Actores: Gobernación del Huila y Ministerio de Ciencia, Tecnología e Innovación.
Nombre del hito: Los gobiernos de Colombia y Brasil firman un Memorando de entendimiento para la Cooperación en Investigación y Desarrollo.
Resultados esperados: Se realizó un comunicado de prensa. Sumado a esto se llevó a cabo una estrategia de Free Press y se publicaron en la página web de MinCiencias y en las redes sociales del Ministerio el boletín, con el objetivo de dar a conocer los resultados de la visita del ministro Tito Crissien a Brasil. 
A su vez, a través de las redes sociales del Ministerio y del ministro se publicaron los puntos más destacados de esta agenda internacional. 
Impacto esperado: La noticia se dio a conocer en diferentes medios del Huila. Un ejemplo de las publicaciones es la siguiente: 
https://www.vanguardia.com/mundo/ciencia/gobiernos-de-colombia-y-brasil-firman-un-memorando-de-entendimiento-para-la-cooperacion-en-investigacion-y-desarrollo-DB4388588
https://www.lanacion.com.co/neiva-escenario-de-ciencia-y-conocimiento/
Actores: Gobierno Nacional, Gobierno de Brasil y Ministerio de Ciencia, Tecnología e Innovación.
</t>
    </r>
    <r>
      <rPr>
        <b/>
        <sz val="12"/>
        <rFont val="Arial Narrow"/>
        <family val="2"/>
      </rPr>
      <t xml:space="preserve">Hitos noviembre
</t>
    </r>
    <r>
      <rPr>
        <sz val="12"/>
        <rFont val="Arial Narrow"/>
        <family val="2"/>
      </rPr>
      <t xml:space="preserve">Para el mes de noviembre se reportan 3 hitos que se describen a continuación.
1. Nombre del hito: Gira del ministro de Ciencia, Tecnología e Innovación en Europa.
Resultados esperados: Se divulgó a través de la página web del Ministerio, las redes sociales del Ministerio y del ministro las principales conclusiones de la visita del alto funcionario a Paris, Francia; Ginebra, Suiza, y Lisboa, Portugal, destinos en los que se reunió con actores del ecosistema científico para fortalecer el sector en el país.
Impacto esperado: A través de las redes sociales se dieron a conocer los momentos más destacados de cada uno de los encuentros, que sostuvo el alto funcionario en cada una de las naciones europeas. Además, se realizaron cinco comunicados de prensa, con los que se lograron publicaciones en medios nacionales y regionales, entre los que están El Tiempo, La República, Bloomberg en Línea, Semana, Portafolio, Caracol Radio, El Heraldo, Emisora Atlántico, entre otros. 
https://www.larepublica.co/economia/minciencia-presento-ante-la-unesco-en-paris-avances-en-la-politica-de-ciencia-abierta-3261979
https://www.eltiempo.com/vida/ciencia/colombia-y-el-cern-cooperaran-en-investigacion-en-ciencias-basicas-632590 
https://diariolalibertad.com/sitio/2021/11/16/minciencias-presenta-los-avances-de-colombia-en-ciencia-abierta-ante-la-asamblea-general-de-la-unesco/ 
https://diariolalibertad.com/sitio/2021/11/16/colombia-y-francia-se-enlazan-para-fortalecer-el-manejo-de-hidrogeno-verde-como-combustible-limpio-del-futuro/ 
https://extra.com.co/noticias/colombia-y-francia-se-enlazan-para-fortalecer-el-manejo-de-hidrogeno-verde-como 
Actores: Ministerio de Ciencia, Tecnología e Innovación, Unesco, CERN y OEI.
2. Nombre del hito: Debate del Proyecto de Ley MinCiencias
Resultados esperados: Se divulgó a través de la página web del Ministerio, las redes sociales del Ministerio y del ministro la decisión del Congreso de la República sobre el Proyecto de Ley que busca darle continuidad al Ministerio de Ciencia, Tecnología e Innovación. Este quedó a la espera de la sanción presidencial, luego de ser aprobado en el segundo debate. 
Impacto esperado: La noticia se dio a conocer en diferentes medios a nivel nacional, entre los que se destacaron: El Tiempo, El Universal, Caracol Radio y Caracol Digital, La Vanguardia, entre otros. A continuación, relacionamos algunos links de las publicaciones: 
https://www.vanguardia.com/politica/a-plenarias-del-congreso-ley-que-subsana-errores-en-creacion-de-minciencias-CF4447150 
https://www.infobae.com/america/colombia/2021/11/03/aprueban-en-primer-debate-proyecto-que-busca-darle-continuidad-al-ministerio-de-ciencias/ 
https://www.larepublica.co/economia/se-aprobo-en-primer-debate-proyecto-que-busca-darle-continuidad-al-minciencias-3256362 
https://www.elheraldo.co/politica/aprueban-en-primer-debate-proyecto-de-ley-que-busca-darle-continuidad-minciencias-862493 
Actores: Congreso de la República y Ministerio de Ciencia, Tecnología e Innovación.
3. Nombre del hito: Encuentro Nacional Ondas 2021
Resultados esperados: Se divulgó a través de la página web del Ministerio, las redes sociales del Ministerio y del ministro las actividades que se realizaron durante los tres días del Encuentro. Para ello, se realizaron tres comunicados de prensa, diversas piezas, fotografías y videos de cada momento, en los que participó el equipo del Ministerio de Ciencia, Tecnología e Innovación.
Impacto esperado: Las diferentes actividades que se realizaron durante los tres días del Encuentro, fueron destacadas por medios a nivel nacional y regional, entre los que están El Tiempo, RCN Televisión, La Patria, El Heraldo, CableNoticias, entre otros. A continuación, relacionamos algunos links de las publicaciones: 
https://www.elheraldo.co/atlantico/jovenes-del-atlantico-le-apuestan-la-ciencia-867573 
https://www.lapatria.com/educacion/seis-genialidades-que-representan-caldas-en-encuentro-nacional-de-ondas-483523 
https://emisoraatlantico.com.co/nacionales/86-ninos-ninas-y-adolescentes-de-12-departamentos-y-el-distrito-capital-del-pais-participaran-en-barranquilla-en-el-x-encuentro-nacional-ciencia-y-territorio-2021-del-programa-ondas/ 
https://primeronoticias.com.co/unisimon-sede-de-la-final-del-programa-ondas-del-24-al-26-de-noviembre/ 
https://diariolalibertad.com/sitio/2021/11/23/86-ninos-ninas-y-adolescentes-de-12-departamentos-y-el-distrito-capital-del-pais-participaran-en-barranquilla-en-el-x-encuentro-nacional-ciencia-y-territorio-2021-del-programa-ondas/ 
https://www.eltiempo.com/vida/ciencia/estudiantes-quieren-potabilizar-el-canal-el-salitre-con-ciencia-634257
Actores: Ministerio de Ciencia, Tecnología e Innovación.
</t>
    </r>
    <r>
      <rPr>
        <b/>
        <sz val="12"/>
        <rFont val="Arial Narrow"/>
        <family val="2"/>
      </rPr>
      <t>Hitos diciembre</t>
    </r>
    <r>
      <rPr>
        <sz val="12"/>
        <rFont val="Arial Narrow"/>
        <family val="2"/>
      </rPr>
      <t xml:space="preserve">
Para el mes de diciembre se realizaron 4 hitos, los cuales se describen:
Nombre del hito: El programa Ondas del Ministerio de Ciencia, Tecnología e Innovación regresa al Archipiélago de San Andrés, Providencia y Santa Catalina.
Resultados esperados: Se divulgó a través de la página web del Ministerio, las redes sociales del Ministerio y del ministro Crissien el regreso del programa Ondas del Ministerio de Ciencia, Tecnología e Innovación. En las publicaciones se destacó con esta apuesta se beneficiarán a 890 niños, niñas y adolescentes.
Impacto esperado: La noticia se dio a conocer en los principales medios del departamento, entre los que se destacaron: The archipielago press, El Isleño, Radio Seaflower, entre otros. A continuación, relacionamos algunos links de las publicaciones:
https://www.radioseaflower.com/minciencias-lanza-el-programa-ondas-en-san-andres/
https://thearchipielagopress.co/asi-fue-el-regreso-del-programa-ondas-de-ciencias-a-las-islas/?utm_source=rss&amp;utm_medium=rss&amp;utm_campaign=asi-fue-el-regreso-del-programa-ondas-de-ciencias-a-las-islas
https://xn--elisleo-9za.com/index.php?option=com_content&amp;view=article&amp;id=23644:2021-12-21-17-55-39&amp;catid=58:tecnologia&amp;Itemid=101
Actores: Ministerio de Ciencia, Tecnología e Innovación y Gobernación del Archipiélago de San Andrés, Providencia y Santa Catalina.
Nombre del Hito: Beneficios tributarios para las empresas que inviertan en Ciencia, Tecnología e Innovación en la vigencia 2022.
Resultados esperados: Se divulgó a través de la página web del Ministerio, las redes sociales del Ministerio y del ministro Crissien que MinCiencias otorgará $2,1 billones en beneficios tributarios a las empresas que inviertan en ciencia, tecnología e innovación durante 2022.
Impacto esperado: La noticia se dio a conocer en Semana y a través de las redes sociales del Ministerio. A continuación, compartimos el link donde se puede consultar la noticia: https://www.semana.com/economia/macroeconomia/articulo/gobierno-otorgara-21-billones-en-beneficios-tributarios-a-las-empresas-que-inviertan-en-ciencia-tecnologia-e-innovacion-durante-2022/202154/ 
Actores: Ministerio de Ciencia, Tecnología e Innovación y el Consejo Nacional de Beneficios Tributarios (CNBT).
Nombre del Hito: Convocatorias dirigidas para jóvenes. 
Resultados esperados: Se divulgó a través de la página web del Ministerio, las redes sociales del Ministerio y del ministro Crissien que MinCiencias abrió convocatoria para que 1.008 jóvenes investigadores e innovadores accedan a becas-pasantías en sus regiones.
Impacto esperado: La noticia se dio a conocer en los principales medios a nivel nacional y regional. Se destacan publicaciones en El Tiempo, Semana y Caracol Rado. A continuación, compartimos el link donde se pueden consultar las noticias: 
http://p.eprensa.com/view_pdf.php?sid=14551&amp;cid=576015776 
https://www.eltiempo.com/vida/educacion/minciencias-tiene-convocatoria-para-mil-becas-638890 
https://noticias.caracoltv.com/tecnologia/minciencias-abre-convocatoria-con-becas-para-1-008-jovenes 
https://www.semana.com/nacion/articulo/pilas-minciencias-abrio-mas-de-mil-becas-en-colombia-estos-son-los-requisitos-para-aplicar/202127/ 
https://a.eprensa.com/view_pdf.php?sid=14552&amp;cid=576808364 
Actores: Ministerio de Ciencia, Tecnología e Innovación.
Nombre del Hito: presidente Iván Duque sanciona Ley que da continuidad al Ministerio de Ciencia, Tecnología e Innovación.
Resultados esperados: Se divulgó a través de la página web del Ministerio, las redes sociales del Ministerio y del ministro Crissien que el presidente Iván Duque sanciona la Ley 2162 de 2021, a través de la cual se crea el Ministerio de Ciencia, Tecnología e Innovación, con el propósito de contar con el ente rector que permita llevar a Colombia a una sociedad basada en el conocimiento.
Impacto esperado: La noticia se dio a conocer en los principales medios de consulta a nivel nacional y regional. Entre las publicaciones se destacan las que salieron en El Tiempo, Semana, El Espectador, RCN Radio, entre otras. A continuación, compartimos el link donde se puede consultar la noticia: 
https://www.eltiempo.com/vida/ciencia/minciencias-presidente-sanciona-ley-para-darle-continuidad-637239 
https://www.semana.com/nacion/articulo/el-ministerio-de-ciencias-es-una-realidad-presidente-duque-sanciono-la-ley-para-su-creacion/202126/ 
https://www.elespectador.com/ciencia/sancionan-ley-que-reafirma-creacion-del-ministerio-de-ciencia/
https://www.rcnradio.com/colombia/gobierno-sanciono-ley-que-le-da-vida-al-ministerio-de-ciencia-tecnologia-e-innovacion
Actores: Ministerio de Ciencia, Tecnología e Innovación y Presidencia.</t>
    </r>
  </si>
  <si>
    <t>Apropiación Social y Reconocimiento De Saberes
Ampliar las dinámicas de generación, circulación y uso de conocimiento y los saberes ancestrales propiciando sinergias entre actores del SCNTI que permitan cerrar las brechas históricas de inequidad en cite</t>
  </si>
  <si>
    <t>Gestión de Capacidades Regionales en CTeI</t>
  </si>
  <si>
    <r>
      <rPr>
        <b/>
        <sz val="12"/>
        <rFont val="Arial Narrow"/>
        <family val="2"/>
      </rPr>
      <t>Hitos octubre</t>
    </r>
    <r>
      <rPr>
        <sz val="12"/>
        <rFont val="Arial Narrow"/>
        <family val="2"/>
      </rPr>
      <t xml:space="preserve">
Para el periodo reportado, se realizó la segunda sesión del Consejo Nacional de Beneficios Tributarios de Ciencia, Tecnología e Innovación (CNBT), el 21 de octubre de 2021, en la cual se aprobó el otorgamiento de beneficios tributarios por un total de $1.173.398.983.498, que corresponde al 61,76% de la meta de la vigencia 2021 ($1.900.000.000.000). El otorgamiento de beneficios tributarios se discrimina de la siguiente manera:
•	Otorgamiento de beneficios tributarios por inversión en CTeI: (86) proyectos aprobados en el marco del primer corte de la Convocatoria 904-2021, por un valor total de $523.454.980.576.
•	Otorgamiento de beneficios tributarios por vinculación de personal con título de doctorado a empresas: (2) solicitudes aprobadas en el marco de la Ventanilla Abierta 902-2021, por un valor total de $256.684.326.
•	Otorgamiento de beneficios tributarios por Inversión en CTeI a proyectos plurianuales: (237) proyectos en ejecución avalados por la Secretaría Técnica del CNBT, por un valor total de $649.687.318.596.
Actualmente, está en curso la evaluación de (332) propuestas que fueron presentadas en el marco del segundo corte de la convocatoria 904-2021, con lo cual se estima otorgar beneficios tributarios por un valor total de $726.601.016.502, con lo cual se cumpliría la meta para la vigencia 2021.
</t>
    </r>
    <r>
      <rPr>
        <b/>
        <sz val="12"/>
        <rFont val="Arial Narrow"/>
        <family val="2"/>
      </rPr>
      <t xml:space="preserve">Hitos noviembre: </t>
    </r>
    <r>
      <rPr>
        <sz val="12"/>
        <rFont val="Arial Narrow"/>
        <family val="2"/>
      </rPr>
      <t xml:space="preserve">Se realizó durante el periodo la evaluación de los proyectos presentados en la convocatoria 904-2021, segundo corte
</t>
    </r>
    <r>
      <rPr>
        <b/>
        <sz val="12"/>
        <rFont val="Arial Narrow"/>
        <family val="2"/>
      </rPr>
      <t xml:space="preserve">Hitos diciembre: </t>
    </r>
    <r>
      <rPr>
        <sz val="12"/>
        <rFont val="Arial Narrow"/>
        <family val="2"/>
      </rPr>
      <t>El 15 de diciembre de 2021 se realizó la tercera sesión del Consejo Nacional de Beneficios Tributarios en Ciencia, Tecnología e Innovación (CNBT), presidido por Minciencias, en el cual se otorgaron beneficios tributarios por inversión en CTeI a 352 empresas, por un total de $1.9 billones de pesos, distribuidos de la siguiente manera: i) 0.76 billones otorgados a proyectos plurianuales ii) 1.13 billones otorgados a proyectos nuevos evaluados en la Convocatoria 904-2021 iii) 1.986 millones otorgados por la vinculación de personal con título de doctorado a empresas mediante la Ventanilla Abierta 902-2021. Con estos resultados, se incentiva la ejecución de 218 proyectos calificados como de ciencia, tecnología e innovación, en 24 departamentos del país. Los productos esperados de estos proyectos se resumen así: i) 129 artículos científicos sometidos o aprobados para la generación de nuevos conocimientos y 14 patentes registradas ii) 302 nuevos procesos o productos, 127 software y 67 prototipos industriales iii) 2036 productos para la apropiación social del conocimiento iv) vinculación de 82 estudiantes de pregrado, maestría y doctorado. Igualmente se incentivó la vinculación de (11) doctores a (7) empresas del país a través de la Ventanilla Abierta 902-2021.  En ese sentido, se da cumplimiento al 100% de la meta planteada para la vigencia 2021.</t>
    </r>
  </si>
  <si>
    <r>
      <rPr>
        <b/>
        <sz val="12"/>
        <color rgb="FF0000FF"/>
        <rFont val="Arial Narrow"/>
        <family val="2"/>
      </rPr>
      <t xml:space="preserve">Hitos octubre: </t>
    </r>
    <r>
      <rPr>
        <sz val="12"/>
        <color rgb="FF0000FF"/>
        <rFont val="Arial Narrow"/>
        <family val="2"/>
      </rPr>
      <t xml:space="preserve">En el mes de Octubre, se destaca: culminación de la contratación de 15 proyectos financiables del beneficio colinnova en el marco del convenio con confecámaras. Eje Cafetero:  Se dio apertura al programa de aceleración en proyectos de I+D+i para el eje cafetero, con 21 empresarios. Ibagué: Se publicaron los términos de referencia para la contratación de la entidad experta y empresas beneficiarias de Sistemas de Innovación Empresarial. Nariño: selección entidad asesora para el beneficio comunidad de innovación. Tumaco y Magdalena: Publicación de los términos de referencia para la contratación de la entidad experta y empresas beneficiarias del programa de Prototipado.
</t>
    </r>
    <r>
      <rPr>
        <b/>
        <sz val="12"/>
        <color rgb="FF0000FF"/>
        <rFont val="Arial Narrow"/>
        <family val="2"/>
      </rPr>
      <t xml:space="preserve">Hitos noviembre: </t>
    </r>
    <r>
      <rPr>
        <sz val="12"/>
        <color rgb="FF0000FF"/>
        <rFont val="Arial Narrow"/>
        <family val="2"/>
      </rPr>
      <t xml:space="preserve">En el mes de Noviembre, con el objetivo de implementar el portafolio de beneficios de la estrategia Pactos por la Innovación, se desarrollaron actividades tendientes al despliegue de los portafolios de cada una de las regiones, se dió inicio a la ejecución de los proyectos financiados de Colinnova en Eje Cafetero, Bucaramanga, Barranquilla y Cartagena. En Buenaventura, Tumaco y Santa Marta, se encuentran en desarrollo las convocatorias de entidades asesoras y empresas beneficiarias para el programa de prototipado. En el departamento de Tolima se encuentran en desarrollo las convocatorias de entidades asesoras y empresas beneficiarias para el programa de Sistemas de Innovación Empresarial, en Norte de Santander para el programa de Innovación Abierta y en Cali para el programa Colinnova.
</t>
    </r>
    <r>
      <rPr>
        <b/>
        <sz val="12"/>
        <color rgb="FF0000FF"/>
        <rFont val="Arial Narrow"/>
        <family val="2"/>
      </rPr>
      <t>Hitos diciembre:</t>
    </r>
    <r>
      <rPr>
        <sz val="12"/>
        <color rgb="FF0000FF"/>
        <rFont val="Arial Narrow"/>
        <family val="2"/>
      </rPr>
      <t xml:space="preserve"> En el mes de Diciembre, se seleccionó la entidad asesora del beneficio de innovación abierta del convenio con Cúcuta, Buenaventura: se realiza el proceso de evaluación y selección de la entidad asesora para el beneficio de Prototipado, y se realiza el proceso postulación de la convocatoria para la selección de empresas beneficiarias. Magdalena: Para el beneficio de prototipado se realizó la selección de las empresas beneficiarias y selección de entidad asesora. Tumaco: Para el beneficio de prototipado se realiza el panel de evaluación de las entidades asesoras y se publican los términos de referencia para la convocatoria de empresas beneficiarias. Nariño: se realizó la publicación de los resultados de las 32 empresas seleccionadas para el beneficio de comunidad de innovación.</t>
    </r>
  </si>
  <si>
    <r>
      <rPr>
        <b/>
        <sz val="12"/>
        <rFont val="Arial Narrow"/>
        <family val="2"/>
      </rPr>
      <t>1. Reconocimiento de Actores:</t>
    </r>
    <r>
      <rPr>
        <sz val="12"/>
        <rFont val="Arial Narrow"/>
        <family val="2"/>
      </rPr>
      <t xml:space="preserve"> Durante el cuarto trimestre del año se reconocieron 18 actores del Sistema Nacional de CTeI, las cuales se encuentran distribuidas de la siguiente manera:
Centros/Institutos de investigación – 7
Centros de desarrollo tecnológico – 2
Centros de Innovación y productividad – 1
Unidades de I+D de empresa – 4
Centros de ciencia – 2
Incubadoras de empresa – 0
Empresas altamente innovadoras – 2
Oficinas de transferencia de resultados de investigación – 0
Parques científicos, tecnológicos y de innovación - 0
Para el año 2021 se otorgo </t>
    </r>
    <r>
      <rPr>
        <u/>
        <sz val="12"/>
        <rFont val="Arial Narrow"/>
        <family val="2"/>
      </rPr>
      <t xml:space="preserve">el reconocimiento a 51 actores del SNCTI.
</t>
    </r>
    <r>
      <rPr>
        <sz val="12"/>
        <rFont val="Arial Narrow"/>
        <family val="2"/>
      </rPr>
      <t xml:space="preserve">
</t>
    </r>
    <r>
      <rPr>
        <b/>
        <sz val="12"/>
        <rFont val="Arial Narrow"/>
        <family val="2"/>
      </rPr>
      <t>2. Pares Evaluadores:</t>
    </r>
    <r>
      <rPr>
        <sz val="12"/>
        <rFont val="Arial Narrow"/>
        <family val="2"/>
      </rPr>
      <t xml:space="preserve"> Con corte al 31 de diciembre de 2021 se realizaron un total de 39 evaluaciones de desempeño, correspondientes a los evaluadores que fueron contratados para procesos con las diferentes áreas de la entidad, durante el cuarto trimestre del año.
Como resultado de estas evaluaciones de desempeño, se evidencia que 39 evaluadores, que representan el 100% de los pares contratados en este periodo, cumplen con los criterios mínimos de calidad, puntualidad, independencia y participación necesarios para llevar a cabo evaluaciones objetivas y acorde con las exigencias de la Entidad.</t>
    </r>
  </si>
  <si>
    <r>
      <rPr>
        <b/>
        <sz val="12"/>
        <rFont val="Arial Narrow"/>
        <family val="2"/>
      </rPr>
      <t>1. Formulación de líneamientos de política para vocaciones y formación en CTeI:</t>
    </r>
    <r>
      <rPr>
        <sz val="12"/>
        <rFont val="Arial Narrow"/>
        <family val="2"/>
      </rPr>
      <t xml:space="preserve"> En este trimestre se definió la metodología de las mesas de trabajo para la socialización del documento de Política, también se construyó la presentación definitiva que se usará en la socialización. Se realizó  presentación síntesis del documento de Política para presentar y discutir el estado actual, se incluyeron los aspectos relevantes señalados por los funcionarios de MinCiencias que fueron invitados a la socialización previa del documento y se dio respuesta a las observaciones del documento CONPES. Se realizó el diseño de actividades macro de la Política.
</t>
    </r>
    <r>
      <rPr>
        <b/>
        <sz val="12"/>
        <rFont val="Arial Narrow"/>
        <family val="2"/>
      </rPr>
      <t xml:space="preserve">2. Fortalecimiento de proyectos de CTeI en ciencias de la salud con talento joven e impacto regional: </t>
    </r>
    <r>
      <rPr>
        <sz val="12"/>
        <rFont val="Arial Narrow"/>
        <family val="2"/>
      </rPr>
      <t xml:space="preserve">El 2 de marzo de 2021 mediante Resolución 0634 se publicó el banco adicional de propuestas financiables de la convocatoria 874 de 2019 - Fortalecimiento de Proyectos en Ejecución de CTeI en Ciencias de la Salud con Talento Joven e Impacto Regional, para la para la financiación de 26 IES Públicas, 119 proyectos y </t>
    </r>
    <r>
      <rPr>
        <u/>
        <sz val="12"/>
        <rFont val="Arial Narrow"/>
        <family val="2"/>
      </rPr>
      <t>398 Jóvenes Talento</t>
    </r>
    <r>
      <rPr>
        <sz val="12"/>
        <rFont val="Arial Narrow"/>
        <family val="2"/>
      </rPr>
      <t xml:space="preserve"> (208 Jóvenes profesionales y 190 jóvenes de pregrado) con una inversión de $11.638.000.000 soportados en el CDP 421 de fecha 19 de enero de 2021. Los jóvenes se reportaron en el segundo trimestre de 2021.</t>
    </r>
    <r>
      <rPr>
        <b/>
        <sz val="12"/>
        <rFont val="Arial Narrow"/>
        <family val="2"/>
      </rPr>
      <t xml:space="preserve">
3. Conectando Conocimiento - Tercer Banco - Convocatoria 852 de 2019:</t>
    </r>
    <r>
      <rPr>
        <sz val="12"/>
        <rFont val="Arial Narrow"/>
        <family val="2"/>
      </rPr>
      <t xml:space="preserve"> mediante Resolución 0597 se publicó el tercer Banco Adicional de Propuestas Financiables de la Convocatoria Conectando Conocimiento (852 de 2019), toda vez que se aprobó una adición de recursos en sesión del 16 de febrero de 2021 del Comité de Gestión de Recursos de la CTeI. Con los nuevos recursos disponibles, se financiaron 27 nuevas propuestas del banco de elegibles (17 programas y 10 proyectos), así como </t>
    </r>
    <r>
      <rPr>
        <u/>
        <sz val="12"/>
        <rFont val="Arial Narrow"/>
        <family val="2"/>
      </rPr>
      <t>122 jóvenes investigadores e innovadores</t>
    </r>
    <r>
      <rPr>
        <sz val="12"/>
        <rFont val="Arial Narrow"/>
        <family val="2"/>
      </rPr>
      <t xml:space="preserve">.
</t>
    </r>
    <r>
      <rPr>
        <b/>
        <sz val="12"/>
        <rFont val="Arial Narrow"/>
        <family val="2"/>
      </rPr>
      <t>4. Convocatoria jóvenes Investigadores e Innovadores para la reactivación económica - postpandemia 2.0:</t>
    </r>
    <r>
      <rPr>
        <sz val="12"/>
        <rFont val="Arial Narrow"/>
        <family val="2"/>
      </rPr>
      <t xml:space="preserve"> El 26 de octubre de 2021 mediante Resolución 2271 se publicó el Banco de propuestas financiables de la convocatoria 907 de 2021 “Convocatoria Jóvenes Investigadores e Innovadores en el marco de la reactivación económica”, donde se financiarán </t>
    </r>
    <r>
      <rPr>
        <u/>
        <sz val="12"/>
        <rFont val="Arial Narrow"/>
        <family val="2"/>
      </rPr>
      <t>179 jóvenes</t>
    </r>
    <r>
      <rPr>
        <sz val="12"/>
        <rFont val="Arial Narrow"/>
        <family val="2"/>
      </rPr>
      <t xml:space="preserve">.En el mecanismo 1 se realizó una adición de recursos por valor de $2.376 millones, para una inversión total de $2.952 millones donde se financiaron 164 jóvenes en 82 proyectos, quienes serán vinculados en 39 entidades (2 Centros de Investigación, 37 IES). En el mecanismo 2 se seleccionaron como financiables 15 jóvenes innovadores con una inversión de $81 millones en 3 proyectos. Estos jóvenes serán vinculados en 4 entidades (2 IES y 2 empresas). Los contratos con estas entidades se encuentran en proceso de legalización.
</t>
    </r>
    <r>
      <rPr>
        <b/>
        <sz val="12"/>
        <rFont val="Arial Narrow"/>
        <family val="2"/>
      </rPr>
      <t>5. Pasantías Internacionales en investigación, desarrollo tecnológico e innovación:</t>
    </r>
    <r>
      <rPr>
        <sz val="12"/>
        <rFont val="Arial Narrow"/>
        <family val="2"/>
      </rPr>
      <t xml:space="preserve"> Se apoyaron </t>
    </r>
    <r>
      <rPr>
        <u/>
        <sz val="12"/>
        <rFont val="Arial Narrow"/>
        <family val="2"/>
      </rPr>
      <t>58 jóvenes</t>
    </r>
    <r>
      <rPr>
        <sz val="12"/>
        <rFont val="Arial Narrow"/>
        <family val="2"/>
      </rPr>
      <t xml:space="preserve"> bajo esta iniciativa, distribuidos así:
MITACS: En el marco de las gestiones para la suscripción de convenios especiales de cooperación para la realización de pasantías internacionales en Canadá, en el mes de noviembre la organización MITACS manifestó que ante la imposibilidad de conciliar las diferencias jurídicas no continuarán con la firma del convenio. Así las cosas, desde la Oficina de Internacionalización  se están analizando alternativas para continuar el relacionamiento y la financiación de las pasantías. El proceso de selección de los estudiantes y de consecución de pasantías y tutores inició en el mes de noviembre y se espera que esté finalizado en el primer trimestre de 2022. Es importante mencionar que desde MITACS se hace un monitoreo al desarrollo del Covid 19 con el compromiso de tomar las medidas de bioseguridad pertinentes.
Universidad Nacional de Colombia - Embajada de Francia: En el mes de octubre se formalizó la alianza entre la Embajada de Francia, la Universidad Nacional de Colombia Sede Bogotá y El Fondo Francisco José de Caldas con el fin de que </t>
    </r>
    <r>
      <rPr>
        <u/>
        <sz val="12"/>
        <rFont val="Arial Narrow"/>
        <family val="2"/>
      </rPr>
      <t>22 jóvenes</t>
    </r>
    <r>
      <rPr>
        <sz val="12"/>
        <rFont val="Arial Narrow"/>
        <family val="2"/>
      </rPr>
      <t xml:space="preserve"> lleven a cabo una movilidad académica con énfasis en Investigación en Instituciones Francesas mediante la suscripción del convenio 431-2021. El proceso de selección se llevó a cabo en el mes de noviembre y en el mes de diciembre se adelantaron actividades por parte de la Universidad Nacional para la consecución de las pasantías en Francia. Desde la Embajada de Francia se ha manifestado que ante la amenaza del ómicron algunas instituciones de educación superior en Francia están restringiendo la movilidad entrante como medida para controlar la propagación del virus a la vez que se protege la seguridad de los estudiantes, lo cual significa que las pasantías se adelantarán dependiendo del comportamiento de la pandemia en este país. Esta información fue dada a los estudiantes preseleccionados con el fin de que estén atentos a los pasos a seguir. Los </t>
    </r>
    <r>
      <rPr>
        <u/>
        <sz val="12"/>
        <rFont val="Arial Narrow"/>
        <family val="2"/>
      </rPr>
      <t>20 beneficiarios seleccionados</t>
    </r>
    <r>
      <rPr>
        <sz val="12"/>
        <rFont val="Arial Narrow"/>
        <family val="2"/>
      </rPr>
      <t xml:space="preserve"> a la fecha se reportan en el formato de indicador programático de conformidad con la información suministrada por la Universidad Nacional.
Nexo Global – Proyectos financiados a través del Sistema General de Regalías: Actualmente el Programa Nexo Global se viene adelantando en los Departamentos de Caldas, operado por la Universidad de Caldas y Valle del Cauca, operado por la Universidad Santiago de Cali. En ambos casos las pasantías de investigación se adelantan en la Universidad de Purdue en Estados Unidos. De conformidad con lo reportado por la Universidad de Caldas se tienen </t>
    </r>
    <r>
      <rPr>
        <u/>
        <sz val="12"/>
        <rFont val="Arial Narrow"/>
        <family val="2"/>
      </rPr>
      <t>18 jóvenes beneficiarios</t>
    </r>
    <r>
      <rPr>
        <sz val="12"/>
        <rFont val="Arial Narrow"/>
        <family val="2"/>
      </rPr>
      <t xml:space="preserve"> y por parte de la Universidad Santiago de Cali se reportan </t>
    </r>
    <r>
      <rPr>
        <u/>
        <sz val="12"/>
        <rFont val="Arial Narrow"/>
        <family val="2"/>
      </rPr>
      <t>24.</t>
    </r>
    <r>
      <rPr>
        <sz val="12"/>
        <rFont val="Arial Narrow"/>
        <family val="2"/>
      </rPr>
      <t xml:space="preserve">
Embajada de Estados Unidos - Partners of the Americas (PoA): En el comité de la Dirección de Inteligencia de Recursos del 29 de octubre se aprobó la suscripción de un convenio especial de cooperación entre el Fondo Francisco José de Caldas y Partners of the Americas Foundation con el objetivo de “Aunar esfuerzos administrativos, técnicos y financieros para promover la cooperación científica entre instituciones de educación superior de Colombia y de Estados Unidos en el marco de los programas Nexo Global del Ministerio de Ciencia, Tecnología e Innovación y Fondo de innovación 100.000 Strong in the Américas de Partners of the Americas Foundation, para el fomento de las vocaciones científicas de los estudiantes participantes”, a partir de la realización de pasantías y estancias de investigación; por valor estimado de COP$1.418.324.500 y tiempo de ejecución de 25 meses.  Sin embargo, esta institución precisó que los aportes de parte del gobierno de Estados Unidos tenían por ley un porcentaje 29.69% que debe destinarse a la operación del convenio. Por lo tanto, se hizo el ajuste correspondiente se tramitó el alcance correspondiente a la minuta el cual al cierre de este periodo se encuentra en trámite. Se espera que la apertura de la convocatoria sea el primer trimestre de 2022.
</t>
    </r>
    <r>
      <rPr>
        <b/>
        <sz val="12"/>
        <rFont val="Arial Narrow"/>
        <family val="2"/>
      </rPr>
      <t>6. Gestión territorial y de alianzas nacionales e internacionales jóvenes CTeI:</t>
    </r>
    <r>
      <rPr>
        <sz val="12"/>
        <rFont val="Arial Narrow"/>
        <family val="2"/>
      </rPr>
      <t xml:space="preserve"> Se apoyaron </t>
    </r>
    <r>
      <rPr>
        <u/>
        <sz val="12"/>
        <rFont val="Arial Narrow"/>
        <family val="2"/>
      </rPr>
      <t>31 jóvenes bajo esta iniciativa</t>
    </r>
    <r>
      <rPr>
        <sz val="12"/>
        <rFont val="Arial Narrow"/>
        <family val="2"/>
      </rPr>
      <t xml:space="preserve">, distribuidos así:
Propiedad Intelectual: El 28 de septiembre de 2021 se hizo el lanzamiento de la estrategia de formación (Kick off 2.0) para los </t>
    </r>
    <r>
      <rPr>
        <u/>
        <sz val="12"/>
        <rFont val="Arial Narrow"/>
        <family val="2"/>
      </rPr>
      <t>18 jóvenes beneficiarios de la invitación</t>
    </r>
    <r>
      <rPr>
        <sz val="12"/>
        <rFont val="Arial Narrow"/>
        <family val="2"/>
      </rPr>
      <t xml:space="preserve">. A la fecha todos los contratos con las 10 entidades beneficiarias se encuentran legalizados y los mismos 10 contratos fueron desembolsados. Actualmente los jóvenes se encuentran recibiendo capacitaciones teórico/prácticas en Introducción a la Propiedad Intelectual, en Gestión de la innovación y Propiedad Industrial y un Curso especializado de la OMPI sobre Propiedad Intelectual durante un periodo de seis (6) meses y participar en el desarrollo de una estrategia de innovación para la empresa durante los otros seis (6) meses.
Jóvenes investigadores e innovadores apoyados por Minciencias y aliados - Convocatoria Jóvenes Investigadores de Medicina (Alianza Minciencias, ASCOFAME, ICPC): El 20 de octubre de 2021 mediante resolución 2228 se publicó el Banco de propuestas financiables de la segunda corte de la convocatoria 887 de 2020 “Jóvenes Investigadores e Innovadores en medicina”. Se seleccionaron como financiables </t>
    </r>
    <r>
      <rPr>
        <u/>
        <sz val="12"/>
        <rFont val="Arial Narrow"/>
        <family val="2"/>
      </rPr>
      <t>7 jóvenes</t>
    </r>
    <r>
      <rPr>
        <sz val="12"/>
        <rFont val="Arial Narrow"/>
        <family val="2"/>
      </rPr>
      <t xml:space="preserve"> en medicina para el desarrollo de la beca pasantía en el Servicio Social Obligatorio, con una inversión de $232.403.675. Desde la Dirección de Inteligencia de Recurso se adelantó el proceso contractual.
 Convocatoria Jóvenes Investigadores de Medicina (Alianza Minciencias, ASCOFAME, ICPC): Se vincularon </t>
    </r>
    <r>
      <rPr>
        <u/>
        <sz val="12"/>
        <rFont val="Arial Narrow"/>
        <family val="2"/>
      </rPr>
      <t>seis (6) jóvenes investigadores e innovadores seleccionados</t>
    </r>
    <r>
      <rPr>
        <sz val="12"/>
        <rFont val="Arial Narrow"/>
        <family val="2"/>
      </rPr>
      <t xml:space="preserve"> como ganadores en el marco del Concurso Otto de Greiff versión 24, con una inversión de $117.144.970 correspondiente al 60% de las becas pasantías. Se definió la financiación por cada joven investigador de una beca pasantía por 12 meses con pagos mensuales equivalentes a 3 SMMLV del 2021 ($2.725.578) para un total al año de ($32.706.936), de los cuales aportamos el 60% por valor de ($19.624.162). Las entidades beneficiarias deberán aportar el 40% de la beca pasantía por joven correspondiente a ($13.082.774). Los cinco (5) contratos a la fecha se encuentran legalizados y los recursos desembolsados en las siguientes entidades: Universidad Nacional de Colombia – Sede Bogotá (1 JII) y Sede Medellín (1 JII) , Universidad de Antioquia (1 JII), Pontificia Universidad Javeriana (2 JII) y Universidad del Valle (1 JII).
</t>
    </r>
    <r>
      <rPr>
        <b/>
        <sz val="12"/>
        <rFont val="Arial Narrow"/>
        <family val="2"/>
      </rPr>
      <t>7. Comunidad y generación de redes de jóvenes CTeI:</t>
    </r>
    <r>
      <rPr>
        <sz val="12"/>
        <rFont val="Arial Narrow"/>
        <family val="2"/>
      </rPr>
      <t xml:space="preserve"> En este trimestre, las publicaciones en el grupo de Facebook fueron muy constantes, dando unos resultados muy satisfactorios con respecto a visualizaciones, interacción y participación de los miembros. El mes comenzó con un nuevo segmento llamado #difusiónjii en el que se publicaron los posters digitales de los Jóvenes Investigadores e Innovadores para el departamento del Huila. También se apoyó con la difusión del Encuentro Nacional del Programa Ondas, la #Lecturadedomingo de la Estrategia de Divulgación, la II Encuesta de Impacto de la Política de Ética de la Investigación, Bioética e Integridad Científica, el programa marco de investigación e innovación (I+I) de la Unión Europea (UE) para el período 2021 -2027, las historias que la Estrategia de Divulgación y Comunicación de la CTeI tiene para ti con su #CatólogoAudiovisual, sobre la Ceremonia de Premiación del Concurso Nacional Otto de Greiff versión 25- 2021, el especial de #FelicesCiencias de la Estrategia de Divulgación y Comunicación de la CTeI, las nominaciones de la serie infantil #FuerzasInvisibles (Minciencias Canal Trece) en los #PremiosTAL, el estreno de #FórmulasDeCambioLatinoamérica por Canal Trece, las 4 convocatorias para activaciones regionales que ofrece Minciencias, sobre la nueva política de Ciencia, Tecnología e Innovación (CTeI), una breve noticia sobre el solsticio de diciembre, los 11 cuentos sobre ciencia y la biodiversidad colombiana que involucró a escritores y científicos, la formación gratuita de la Secretaría Distrital Desarrollo Económico, recordatorios de todas las convocatorias y formación que está abierta en este periodo y una publicación de felices fiestas para el 24 de diciembre
</t>
    </r>
    <r>
      <rPr>
        <b/>
        <sz val="12"/>
        <rFont val="Arial Narrow"/>
        <family val="2"/>
      </rPr>
      <t>8. Convocatoria Mujer + Ciencia  + Equidad:</t>
    </r>
    <r>
      <rPr>
        <sz val="12"/>
        <rFont val="Arial Narrow"/>
        <family val="2"/>
      </rPr>
      <t xml:space="preserve"> El 10 de septiembre inició la fase 1 de fortalecimiento de capacidades que se llevá a cabo de manera virtual. A solicitud de las jóvenes, se otorgó tiempo adicional hasta el 31 de enero de 2022 para terminar las certificaciones de los cursos que están adelantando en esta fase y culminar la proyección del proyecto que hace parte de los requisitos para aplicar a la fase 2 de pasantías de investigación la cual cuenta con un cupo de hasta 510 jóvenes. A diciembre 31 se reportan</t>
    </r>
    <r>
      <rPr>
        <u/>
        <sz val="12"/>
        <rFont val="Arial Narrow"/>
        <family val="2"/>
      </rPr>
      <t xml:space="preserve"> 812 jóvenes</t>
    </r>
    <r>
      <rPr>
        <sz val="12"/>
        <rFont val="Arial Narrow"/>
        <family val="2"/>
      </rPr>
      <t xml:space="preserve">.
</t>
    </r>
    <r>
      <rPr>
        <b/>
        <sz val="12"/>
        <rFont val="Arial Narrow"/>
        <family val="2"/>
      </rPr>
      <t xml:space="preserve">10. Piloto del Programa Ciencia con Sentido Social con enfoque en Gestión Social del Conocimiento para el Buen Vivir: Se reportan </t>
    </r>
    <r>
      <rPr>
        <b/>
        <u/>
        <sz val="12"/>
        <rFont val="Arial Narrow"/>
        <family val="2"/>
      </rPr>
      <t>130 jóvene</t>
    </r>
    <r>
      <rPr>
        <b/>
        <sz val="12"/>
        <rFont val="Arial Narrow"/>
        <family val="2"/>
      </rPr>
      <t xml:space="preserve">s al indicador así:
</t>
    </r>
    <r>
      <rPr>
        <u/>
        <sz val="12"/>
        <rFont val="Arial Narrow"/>
        <family val="2"/>
      </rPr>
      <t>10 jóvenes profesionales</t>
    </r>
    <r>
      <rPr>
        <sz val="12"/>
        <rFont val="Arial Narrow"/>
        <family val="2"/>
      </rPr>
      <t xml:space="preserve"> o recién graduados (haber cursado hasta el 70%), serán quienes dinamizan los semilleros, tendrán un tutor para el trabajo de grado, recibirán $800 mil pesos mensuales durante diez (10) meses. Ejecución Plan de Trabajo. </t>
    </r>
    <r>
      <rPr>
        <u/>
        <sz val="12"/>
        <rFont val="Arial Narrow"/>
        <family val="2"/>
      </rPr>
      <t>10 jóvenes de pregrado</t>
    </r>
    <r>
      <rPr>
        <sz val="12"/>
        <rFont val="Arial Narrow"/>
        <family val="2"/>
      </rPr>
      <t xml:space="preserve"> de últimos semestres recién graduados, o quien estén iniciando su programa de postgrado, recibirán $1,5 Millón mensuales durante diez (10) meses. Tendrán  actividades de acompañamiento en  metodologías de investigación y de diagnostico con los semilleros y estudiantes de pregrado.Serán los que replican las capacitaciones de los talleres de Apropiación Social del Conocimiento y Gestión del Conocimiento para el Buen Vivir. </t>
    </r>
    <r>
      <rPr>
        <u/>
        <sz val="12"/>
        <rFont val="Arial Narrow"/>
        <family val="2"/>
      </rPr>
      <t>110 jóvenes</t>
    </r>
    <r>
      <rPr>
        <sz val="12"/>
        <rFont val="Arial Narrow"/>
        <family val="2"/>
      </rPr>
      <t xml:space="preserve"> de pregrado los cuales conforman 20 semilleros vinculados a un grupo de investigación de I+D+i de la UTCH (Conformados entre 5 a 10 estudiantes, sin embargo se acepto como mínimo 2 jóvenes): Grupos de jóvenes estudiantes de pregrado que reúnen los grupos de investigación para iniciarlos en investigación, generalmente no tienen ningún beneficio económico, solo académico, sin embargo recibirán un incentivo de $2,millones para llevar a cabo actividades inherentes al proyecto. Plan de Trabajo a desarrollar en (10) meses.  Del total de jóvenes semilleros, 18 son lideres comunitarios de los municipios aledaños al Río Atrato, los cuales tendrán acompañamiento de un tutor y la vinculación a un grupo de I+D+i de la UTCH, acorde con la naturaleza del proyecto y al trabajo participativo con comunidades y de apropiación social del conocimiento, se aceptaron estos 18 jóvenes entre los 29 a los 36 años de edad, el monto que recibe cada semillero es de $2.000.000 pesos una sola vez, independiente del número de jóvenes semilleros que lo conforman, es decir al grupo.</t>
    </r>
  </si>
  <si>
    <r>
      <rPr>
        <b/>
        <sz val="12"/>
        <rFont val="Arial Narrow"/>
        <family val="2"/>
      </rPr>
      <t>1. Articulación Territorial:</t>
    </r>
    <r>
      <rPr>
        <sz val="12"/>
        <rFont val="Arial Narrow"/>
        <family val="2"/>
      </rPr>
      <t xml:space="preserve">La iniciativa estratégica de Articulación Territorial avanza en su proceso de vincular actores regionales para la implementación, seguimiento y evaluación del programa Ondas como estrategia para el desarrollo de una cultura de CTeI. Por ello, durante el mes de diciembre se suscribió el acta de inicio del convenio interadministrativo 0025-2021 entre el Ministerio de Ciencia, Tecnología e Innovación, la Gobernación del departamento Archipiélago de San Andrés, Providencia y Santa Catalina, y la Universidad Nacional de Colombia sede Caribe. Con el objeto de “Aunar esfuerzos técnicos, administrativos y financieros para la ejecución del proyecto Fortalecimiento del programa ondas del archipiélago de San Andrés, Providencia y Santa Catalina, financiado con recursos del sistema general de regalías (SGR), con el objetivo general de incrementar el nivel de desarrollo de habilidades y capacidades científicas, tecnológicas y de innovación en niños, niñas, adolescentes y jóvenes matriculados en instituciones de educación pre escolar, básica y media del territorio insular” Por un valor total de $3.715.328.811,00 beneficiando a 890 niños, niñas y adolescentes. 
Adicionalmente, se realiza el reporte de avance del indicador programático que corresponde a 11.000 niños, niñas y adolescentes certificados en procesos de fortalecimiento de sus capacidades en investigación y creación a través del Programa Ondas y sus entidades aliadas de los departamentos de Caldas y Sucre, para completar así el total de </t>
    </r>
    <r>
      <rPr>
        <u/>
        <sz val="12"/>
        <rFont val="Arial Narrow"/>
        <family val="2"/>
      </rPr>
      <t>17.000  niños, niñas y adolescentes certificados</t>
    </r>
    <r>
      <rPr>
        <sz val="12"/>
        <rFont val="Arial Narrow"/>
        <family val="2"/>
      </rPr>
      <t xml:space="preserve"> y así dar cumplimiento al 100% de meta establecida para el 2021.
</t>
    </r>
    <r>
      <rPr>
        <b/>
        <sz val="12"/>
        <rFont val="Arial Narrow"/>
        <family val="2"/>
      </rPr>
      <t>2. Comunidad Virtual:</t>
    </r>
    <r>
      <rPr>
        <sz val="12"/>
        <rFont val="Arial Narrow"/>
        <family val="2"/>
      </rPr>
      <t xml:space="preserve">El componente de la Comunidad Virtual del Programa Ondas Minciencias ha planteado para el año 2021 un plan de trabajo orientado por tres líneas: contextualización, implementación, seguimiento y evaluación, en este sentido, en el mes de diciembre se desarrollaron las siguientes acciones que responden y aportan a la consecución de dicho plan: 
-Se desarrollaron diversas acciones en el marco del proceso de fortalecimiento de la comunidad virtual Ondas. 
Análisis de los insumos obtenidos del taller co creamos la página web Ondas. Aquí se hizo la revisión de las propuestas y contenidos obtenidos y se dividieron los que con facilidad pueden agregarse a la propuesta de restructuración, los que son contenido que deben ser analizados con el equipo y los que necesitan un apoyo en la decisión tecnológica y técnica. 
Presentación del proceso de reestructuración del sitio Web Ondas a la oficina de sistemas de Minciencias.
Mesas de trabajo con la oficina de sistemas y la OEI, para establecimiento de ruta de trabajo en relación con el proceso de reestructuración del sitio Web Onda. 
Creación de documento que formaliza las características que debería tener el entorno web del Programa Ondas Minciencias.
-Se hizo la actualización de información y registro de datos sobre los nuevos departamentos que firmaron convenios para implementar Ondas a través de la OEI para empezar el proceso de inducción a la plataforma Héroes Ondas y al modelo de trabajo para subir la información de implementación de Ondas. 
-Se brindó soporte a los usuarios de la plataforma Héroes Ondas, a través de la mesa de servicio, por contacto telefónico y envío de correos electrónicos en relación con las dificultades u orientaciones requeridas para el proceso en PHO. 
- Apoyo en diseño y concepto para la producción de piezas para la realización del evento de firma de convenio Ondas en el Departamento de San Andrés y Providencia. 
- Adelanto en la propuesta cierre comunicacional  para redes sociales y página web de los logros obtenidos por el Programa en el año 2021: 
-Se hace entrega de la carpeta de drive correspondiente al componente de la Comunidad Virtual en donde se relacionan los insumos y documentos recopilados en el año 2021
</t>
    </r>
    <r>
      <rPr>
        <b/>
        <sz val="12"/>
        <rFont val="Arial Narrow"/>
        <family val="2"/>
      </rPr>
      <t>3. Lineamientos Pedagógicos:</t>
    </r>
    <r>
      <rPr>
        <sz val="12"/>
        <rFont val="Arial Narrow"/>
        <family val="2"/>
      </rPr>
      <t xml:space="preserve"> Se avanzó en el fortalecimiento de las rutas pedagógicas de Ondas en lo referente a: el fortalecimiento de Ondas en casa; el apoyo la organización de las actividades pedagógicas para el encuentro nacional de Barranquilla y la transferencia del programa a Guatemala; el desarrollo de materiales pedagógicos; y la formación de docentes y asesores; y la construcción de la política pública de la DVF.
Herramientas para la lectura y escritura académica, la búsqueda y uso de la información científica: Se revisaron y retroalimentaron las segundas versiones de los documentos y herramientas de fortalecimiento de Ondas en las áreas definidas.
Se gestionó el recurso para la implementación del proyecto TiNi con el fin de apoyar el proyecto de su incorporación para el fortalecimiento de la línea ambiental de Ondas
Formación de docentes y asesores Ondas: Se avanzó en el acompañamiento a los docentes y asesores que se inscribieron en los cursos desarrollados en conjunto con la OEI para que continúen participando en la oferta formativa y completen los cursos que escogieron. Los docentes inscritos tendrán acceso a los cuatro cursos definidos para 2021 hasta enero de 2022
Articulación con los escenarios de política pública dirigida a NNA: Se participó activamente en las mesas convocadas por el MEN para la política de lectura, escritura, oralidad y bibliotecas escolares; en este escenario se ha intervenido desde la perspectiva pedagógica de Ondas y quedó incluido el tema de la CTeI en los procesos de lectura y escritura científica enfocados en el fomento de las vocaciones científicas de los NNA.
Se revisó la última versión del documento de la política de vocaciones científicas de Minciencias.
Se participó en las sesiones de trabajo de la iniciativa de fortalecimiento de la educación media del MEN, el desarrollo de la RIA para la niñez desarrollada por la presidencia de la República y la articulación el Sistema de Responsabilidad Penal Adolescente a cargo del ICBF
Articulación pedagógica con otros actores: Se desarrollaron las propuestas de los términos de referencia para los proyectos de “Conectándose con la ciencia” y “Estancias con propósito”. que articula todos los programas de la dirección involucrando a NNA en proceso de investigación con jóvenes investigadores e innovadores.
Ondas en casa: Se revisó la versión final de los materiales y contenidos de la estrategia Ondas en casa con la OEI. Los materiales quedan listos para su publicación en el espacio que se defina en la página web de Ondas.
</t>
    </r>
    <r>
      <rPr>
        <b/>
        <sz val="12"/>
        <rFont val="Arial Narrow"/>
        <family val="2"/>
      </rPr>
      <t>4.Divulgación, movilidad y fortalecimiento:</t>
    </r>
    <r>
      <rPr>
        <sz val="12"/>
        <rFont val="Arial Narrow"/>
        <family val="2"/>
      </rPr>
      <t xml:space="preserve"> Para el cumplimiento de esta acción se realizaron las siguientes actividades:
En el marco del circuito de los espacios de divulgación de la CTeI del Programa Ondas, se elaboraron las “Memorias de encuentros 2021” que da cuenta de la Implementación del espacio nacional de divulgación de la CTeI (X Encuentro Nacional “Ciencia y Territorio” 2021). Como evidencia, se anexa documento: 1. Memorias de encuentros 2021.
Como parte de las actividades de la estrategia de divulgación internacional de Ondas Minciencias, se realizó la respectiva asesoría y acompañamiento para la Participación de Ondas como expositor en la ExpoCiencias Nacional México 2021 Virtual, realizada en formato virtual desde Durango, del 7 al 10 de diciembre 2021, con el proyecto “Agroindustria como transformación de vida en los jóvenes rurales” del departamento de Caldas. Enlace: https/form.jotform.com/bere4s/registro-expociencias-mexico-2021-v.
Conclusiones
 Durante primer trimestre del año 2021, en el marco del proyecto de Cooperación Educativa en Ciencia y Tecnología, apoyado por la Agencia Presidencial de Cooperación Internacional (APC Colombia), se elaboró el “Documento Plan de trabajo” que orientó la implementación de los grupos de estudio desarrollados entre Ondas Minciencias y el SENACYT de Guatemala para la transferencia del programa Ondas a Guatemala.
En el segundo trimestre se realizó la producción del “Documento de planeación diseño pedagógico y comunicativo”, como base para la planeación, el diseño pedagógico y comunicativo del espacio nacional de divulgación de la CTeI 2021.
En el tercer trimestre se elaboró el “Informe de gestión” que da cuenta de la Implementación de los espacios regionales de divulgación de la CTeI (Encuentros Regionales “Ciencia y Territorio” 2021).
Finalmente, en el cuarto trimestre se construyeron las “Memorias de encuentros 2021” que dan cuenta de la que da cuenta de aspectos pedagógicos y operativos del X Encuentro Nacional “Ciencia y Territorio” 2021. Como evidencia, se anexa documento: 1. Memorias de encuentros 2021 (1 encuentro nacional de divulgación).
Participaron 12 grupos de investigación Ondas como expositores en espacios de divulgación internacional de la CTeI, de los cuales de los seis lograron reconocimientos. Se anexan documentos. Certificados de participación de NNA en eventos internacionales.
De esta forma se da cumplimiento a lo planeado durante los cuatro trimestres del año 2021, en relación con las estrategias de “Divulgación, Movilidad y Fortalecimiento” que permiten el fortalecimiento de los proyectos de investigación de niños, niñas y adolescentes a través de procesos de divulgación y movilidad nacional e internacional.</t>
    </r>
  </si>
  <si>
    <r>
      <t>En octubre, desde la Dirección de Capacidades y Divulgación de la CTeI, se lideraron jornadas de socialización de la estrategia de Fortalecimiento de Capacidades Regionales a Codecti, para presentar los aspectos más destacados del Proyecto de inversión, en los siguientes departamentos: Antioquia, Bolívar, San Andrés y Providencia.</t>
    </r>
    <r>
      <rPr>
        <b/>
        <sz val="12"/>
        <rFont val="Arial Narrow"/>
        <family val="2"/>
      </rPr>
      <t xml:space="preserve">
1. Fortalecer la formulacion de politicas publicas territoriales en CTeI:</t>
    </r>
    <r>
      <rPr>
        <sz val="12"/>
        <rFont val="Arial Narrow"/>
        <family val="2"/>
      </rPr>
      <t xml:space="preserve"> 
1.1. Realizar un estudio estratégico para el fortalecimiento regional en CTeI: 
En noviembre, la OEI suscribió el convenio 01-2021 con la Universidad de Cartagena, en cuya minuta incluyó los siguientes compromisos relacionados con esta actividad:
Mapeo de actores de CTEI públicos y/o privados y de experiencias exitosas en CTeI en cada una de las líneas estratégicas de los PEDETI.
Diseñar una caja de herramientas que contemple metodologías, procesos y guías orientadoras en CTeI y que tenga como fuente de información los contextos regionales e incluya recomendaciones pertinentes para la investigación básica y aplicada, los saberes ancestrales, la apropiación social y la divulgación del conocimiento, entre otros.
Diseñar una metodología para realizar las jornadas de socialización y difusión de mapa de actores, banco de experiencias exitosas, caja de herramientas y avances en la Política pública territorial para los 32 departamentos y Bogotá D.C.
En diciembre se realizó sesión de trabajo para la construcción del formato de mapeo y diagnóstico de actores estratégicos de CTeI que se utilizará en las sesiones de Codecti.
1.2. Asesorar la construcción de políticas públicas territoriales en CTeI: En noviembre, la OEI suscribió el convenio 01-2021 con la Universidad de Cartagena, en cuya minuta incluyó los siguientes compromisos relacionados con esta actividad:
Elaborar planes de trabajo independientes para cada uno de los 32 departamentos y el Distrito Capital, para la formulación de los lineamientos de Política Pública territorial en CTeI.
Realizar un análisis de los Planes Estratégicos Departamentales en Ciencia, Tecnología e Innovación (PEDCTI), para los 32 departamentos.
En diciembre se realizó sesión para la identificación de indicadores de Ciencia, Tecnología e Innovación que soportarían la elaboración del estudio estratégico y de los capítulos de evaluación del Pedcti y PAED. Y se desarrolló una mesa de trabajo para la articulación con el componente de Divulgación y comunicación pública de la CTeI en el departamento de Antioquia (28 dic).
1.3 Desarrollar insumos analíticos de medición y evaluación de capacidades regionales en CTeI: Conforme a lo establecido en el convenio, durante el mes de noviembre de 2021, se realizó reunión de seguimiento y control del convenio. En el mes de diciembre de 2021, se inició con la identificación de índices e indicadores en los sectores de educación,  tecnologías de información y comunicaciones, comercio, industria y turismo, que soporten el diseño de la estructura de los insumos analíticos. Adicionalmente, se está realizando un análisis del Conpes 4069, con el que se busca identificar métricas en las líneas estratégicas de la política nacional de CTeI, que permitan la  construcción de estos insumos analíticos.
</t>
    </r>
    <r>
      <rPr>
        <b/>
        <sz val="12"/>
        <rFont val="Arial Narrow"/>
        <family val="2"/>
      </rPr>
      <t xml:space="preserve">2. Brindar asesoría técnica para la planeación regional en CTeI: </t>
    </r>
    <r>
      <rPr>
        <sz val="12"/>
        <rFont val="Arial Narrow"/>
        <family val="2"/>
      </rPr>
      <t>En octubre, desde la Dirección de Capacidades y Divulgación de la CTeI, se lideraron jornadas de socialización de la estrategia de Fortalecimiento de Capacidades Regionales a Codecti, para presentar los aspectos más destacados del Proyecto de inversión, en los siguientes departamentos: Antioquia, Bolívar y San Andrés y Providencia
 En noviembre, la OEI suscribió el convenio 01-2021 con la Universidad de Cartagena, en cuya minuta incluyó el siguiente compromiso relacionado con esta actividad: Elaborar una propuesta metodológica para realizar la evaluación de resultados de los Planes y Acuerdos Estratégicos Departamentales en Ciencia, Tecnología e Innovación (PAED) para los 32 departamentos y el Distrito Capital. Adicionalmente, uno de los productos a entregar serán los “</t>
    </r>
    <r>
      <rPr>
        <u/>
        <sz val="12"/>
        <rFont val="Arial Narrow"/>
        <family val="2"/>
      </rPr>
      <t>33 documentos de Política Pública Territorial en CTeI</t>
    </r>
    <r>
      <rPr>
        <sz val="12"/>
        <rFont val="Arial Narrow"/>
        <family val="2"/>
      </rPr>
      <t>” que incluirán “un (1) capítulo tomado de la evaluación de los PAED. En el mes de diciembre de 2021 se realizó un diagnóstico de las líneas estratégicas, retos y sectores de los PAED para 20 departamentos y se inició el diseño de la metodología para la evaluación de los Pedcti.</t>
    </r>
    <r>
      <rPr>
        <b/>
        <sz val="12"/>
        <rFont val="Arial Narrow"/>
        <family val="2"/>
      </rPr>
      <t xml:space="preserve">
3. Prestar servicios de asistencia técnica en CTeI a entes y organizaciones territoriales:
</t>
    </r>
    <r>
      <rPr>
        <sz val="12"/>
        <rFont val="Arial Narrow"/>
        <family val="2"/>
      </rPr>
      <t xml:space="preserve">3.1. Prestar servicios de asistencia técnica en CTeI a entes y organizaciones territoriales Instrumentos de capacitación: En noviembre, la OEI suscribió el convenio 01-2021 con la Universidad de Cartagena, en cuya minuta incluyó los siguientes compromisos relacionados con esta actividad: Capacitación a entidades territoriales y organizaciones territoriales en temas de gestión de ciencia, tecnología e innovación, y diseño e implementación de instrumentos de capacitación. En el mes de diciembre se realizó mesa técnica con los siguientes Codecti para presentar la estrategia de capacitación que adelantará la Universidad de Cartagena: Caldas (7 dic), Sucre (10 dic), Valle del Cauca (15 dic) y San Andrés (21 dic)
3.2. Prestar servicios de asistencia técnica en CTeI a entes y organizaciones territoriales Mesas técnicas: En noviembre, la OEI suscribió el convenio 01-2021 con la Universidad de Cartagena, en cuya minuta incluyó los siguientes compromisos relacionados con esta actividad: Implementación de espacios de asistencia técnica en los departamentos con distintos actores de CTeI para incrementar la capacidad de los actores para acceder a los recursos del Ministerio, para que este sector contribuya al desarrollo efectivo de los territorios. Establecer contenidos de formación y capacitación para (…) asistencia técnica para actores CTeI en territorio.
En el mes de diciembre de 2021, se realizaron mesas de asistencia técnica en: Caldas (7 dic), Sucre (10 dic), Valle del Cauca (15 dic) y San Andrés (21 dic)
3.3. Prestar servicios de asistencia técnica en CTeI a entes y organizaciones territoriales Asesoría Codecti: Se reportan las actividades de esta acción entre el 01 de noviembre al 31 de diciembre 2021, que consistieron en la asistencia por parte de representantes de Minciencias a las sesiones del Codecti con el fin de desarrollar las actividades del Proyecto de Inversión del Fortalecimiento de Capacidades Regionales, entre las cuales se cuenta la asesoría a los Codecti.
- Asistencia de los representantes de Minciencias a las sesiones de los Codecti.
Amazonas: 13 de diciembre 2021, Putumayo: 8 de noviembre - 27 de diciembre 2021, Guaviare: 10 de diciembre 2021, Vaupés: 17 de diciembre 2021, Santander: 12 de noviembre 2021, Cundinamarca: 15 diciembre 2021, Arauca: 25 de noviembre 2021, Nariño: 02 de diciembre 2021 - 07 de diciembre 2021 y Sucre: 09 de diciembre 2021.
En total se reporta la asistencia a 9 sesiones a Codecti, de las cuales contamos con un acta reportada con lista de asistencia (Guaviare: 10 de diciembre 2021). 
- Convenio OEI.
Se ha avanzado en la ejecución del convenio de la siguiente manera:
La supervisión envió los formatos para que OEI presentara los 3 informes: 1 técnico y 2 financieros.
La supervisión designó los 3 integrantes del Comité de seguimiento y control, por parte de Minciencias.
La supervisión solicitó a OEI la información de sus 2 designados a dicho Comité.
La supervisión envió la citación oficial para el primer comité.
Se realizó el primer comité de seguimiento y control el 9 de noviembre.
Se envió la propuesta de Reglamento operativo del Convenio, que a su vez, sirve como reglamento de funcionamiento del Comité.
Se propuso el Plan de Supervisión del convenio.
Primer informe técnico de avance.
</t>
    </r>
    <r>
      <rPr>
        <b/>
        <sz val="12"/>
        <rFont val="Arial Narrow"/>
        <family val="2"/>
      </rPr>
      <t>4. Dinamizar la articulación interinstitucional, intersectorial e interterritorial de la CTeI:</t>
    </r>
    <r>
      <rPr>
        <sz val="12"/>
        <rFont val="Arial Narrow"/>
        <family val="2"/>
      </rPr>
      <t xml:space="preserve">
4.1. Dinamizar la articulación interinstitucional, intersectorial e interterritorial de la CTeI Innovación pública en CTeI: En noviembre, la OEI suscribió el convenio 01-2021 con la Universidad de Cartagena, en cuya minuta incluyó el siguiente compromiso relacionado con esta actividad: Definir y desarrollar acciones de despliegue de la estrategia “Extensionismo CTeI – Innovación regional para la reactivación económica”. 
En el mes de diciembre de 2021, se definió la conformación de nueve equipos de trabajo por regiones, se realizarán 2 mesas de trabajo por cada departamento en total 66 mesas de trabajo.
4.2.4 Dinamizar la articulación interinstitucional, intersectorial e interterritorial de la CTeI Espacios de articulación: En noviembre, la OEI suscribió el convenio 01-2021 con la Universidad de Cartagena, en cuya minuta incluyó el siguiente compromiso relacionado con esta actividad: “…prestar asistencia técnica en CTel a entes (departamentos, distritos y municipios) y organizaciones territoriales (…) para la Articulación interinstitucional, intersectorial e interterritorial en CTeI”
En diciembre se inició el desarrollo del formato de mapeo de actores, con el objeto de identificar la articulación interinstitucional, intersectorial e interterritorial en CTeI que responda a los objetivos y metas de la Misión internacional de sabios 2019 y de las metas de los sectores asociados a estos actores.
</t>
    </r>
    <r>
      <rPr>
        <b/>
        <sz val="12"/>
        <rFont val="Arial Narrow"/>
        <family val="2"/>
      </rPr>
      <t xml:space="preserve">6. Centros regionales de investigación, innovación y emprendimiento: </t>
    </r>
    <r>
      <rPr>
        <sz val="12"/>
        <rFont val="Arial Narrow"/>
        <family val="2"/>
      </rPr>
      <t xml:space="preserve">Para el reporte de ejecución y avance de los recursos del Convenio Especial de Cooperación Nº 396-2021 celebrado entre el Ministerio de Ciencia, Tecnología e Innovación y Fiduciaria La Previsora S.A. vocera del Patrimonio Autónomo fondo nacional de financiamiento para la ciencia, la tecnología y la innovación “Francisco José de Caldas “Fortalecimiento de las capacidades de los actores del SNCTI para la generación de conocimiento a nivel nacional”, para el mes de noviembre de 2021, se firmaron los siguientes convenios:
- Convenio Especial De Cooperación No. 80740-438-2021 celebrado entre Fiduciaria La Previsora S.A. - Fiduprevisora S.A., actuando como vocera y administradora del Fondo Nacional de Financiamiento para la Ciencia, La Tecnología y la Innovación y la Universidad de Antioquia. Objeto del Convenio:  Aunar esfuerzos técnicos, administrativos, financieros y jurídicos para la adecuación, conceptualización, direccionamiento y sostenibilidad del estudio de las organizaciones para el fomento del uso y apropiación de la CTEI para dar </t>
    </r>
    <r>
      <rPr>
        <u/>
        <sz val="12"/>
        <rFont val="Arial Narrow"/>
        <family val="2"/>
      </rPr>
      <t>origen al centro regional de investigación, innovación y emprendimiento – CRIIE Urabá</t>
    </r>
    <r>
      <rPr>
        <sz val="12"/>
        <rFont val="Arial Narrow"/>
        <family val="2"/>
      </rPr>
      <t xml:space="preserve">´ - Distrito de Turbo.
- Convenio Especial De Cooperación No. 80740-433-2021 celebrado entre Fiduciaria La Previsora S.A. - Fiduprevisora S.A., actuando Como Vocera Y Administradora Del Fondo Nacional de Financiamiento Para La Ciencia, La Tecnología Y La Fundación Centro De Excelencia En Sistemas De Innovación - CESI. Objeto del Convenio: Aunar esfuerzos técnicos, administrativos, financieros y jurídicos, para la adecuación, conceptualización, direccionamiento y sostenibilidad de las organizaciones para el fomento del uso y apropiación de la CTeI para dar </t>
    </r>
    <r>
      <rPr>
        <u/>
        <sz val="12"/>
        <rFont val="Arial Narrow"/>
        <family val="2"/>
      </rPr>
      <t>origen a los centros regionales de investigación, innovación y emprendimiento regional – CRIIE en los departamentos de Córdoba y La Guajira</t>
    </r>
    <r>
      <rPr>
        <sz val="12"/>
        <rFont val="Arial Narrow"/>
        <family val="2"/>
      </rPr>
      <t>.
Para el mes de diciembre de 2021, se firmo el Convenio Especial de Cooperación Nº. 80740-668-2021 celebrado entre Fiduciaria La Previsora S.A. - Fiduprevisora S.A., actuando como vocera y administradora del Fondo Nacional de Financiamiento para la Ciencia, la Tecnología y la Organización de Estados Iberoamericanos para la educación, la ciencia y la cultura – OEI. Objeto del Convenio: Aunar esfuerzos técnicos, administrativos y financieros para el fortalecimiento de las capacidades de los actores del Sistema Nacional de Ciencia, Tecnología e Innovación- SNCTEI, para la generación de conocimiento a nivel nacional, al igual que brindar apoyo en el seguimiento y ejecución de proyectos, programas y actividades de ciencia, tecnología e innovación.</t>
    </r>
  </si>
  <si>
    <r>
      <rPr>
        <b/>
        <sz val="12"/>
        <rFont val="Arial Narrow"/>
        <family val="2"/>
      </rPr>
      <t xml:space="preserve">Hitos octubre: </t>
    </r>
    <r>
      <rPr>
        <sz val="12"/>
        <rFont val="Arial Narrow"/>
        <family val="2"/>
      </rPr>
      <t xml:space="preserve">
Nombre del Hito 1: Se realizaron jornadas de socialización de la estrategia de Fortalecimiento de Capacidades Regionales a Codecti, para presentar los aspectos más destacados del Proyecto de inversión, en los siguientes departamentos: Antioquia, Bolívar, San Andrés y Providencia. Resultado Esperado: Claridad sobre los aportes que recibirá el Codecti desde el proyecto y lo que se espera que realice. Actores participantes: miembros del Codecti. Recursos para movilizar: $422.093.600. Impacto: N/A.
Nombre del Hito 2: Se adicionaron los recursos de la Actividad "Desarrollar insumos analíticos de medición y evaluación de capacidades regionales en CTeI" al Convenio 80740-405-2021 suscrito entre Minciencias y la OEI, mediante Otrosí Nº 1 legalizado el 22 de octubre de 2021. Resultado Esperado: Despliegue de las acciones necesarias para obtener los siguientes productos: 6 documentos conceptuales (1 marco, 1 de antecedentes, 2 de análisis, 1 de métricas y 1 de modelo de sostenibilidad), 1 prueba piloto, 1 aplicativo y
6 eventos. Actores participantes: Minciencias, Fondo Francisco José de Caldas, Fiduciaria la Previsora y Organización de Estados Iberoamericanos (OEI). Recursos para movilizar: 1.150.000.000. Impacto: Pendiente despliegue de las acciones establecidas en el convenio.
</t>
    </r>
    <r>
      <rPr>
        <b/>
        <sz val="12"/>
        <rFont val="Arial Narrow"/>
        <family val="2"/>
      </rPr>
      <t xml:space="preserve">Hitos noviembre: 
</t>
    </r>
    <r>
      <rPr>
        <sz val="12"/>
        <rFont val="Arial Narrow"/>
        <family val="2"/>
      </rPr>
      <t xml:space="preserve">Nombre del Hito 1: Se suscribió el convenio 01–2021 con la Universidad de Cartagena, en cuya minuta incluyeron los compromisos necesarios para dar cumplimiento a todas las actividades del Convenio 80740-405 de 2021 entre FFJC y OEI. Resultado Esperado: . Actores participantes: Mapeo de actores de CTEI públicos y/o privados y de experiencias exitosas en CTeI en cada una de las líneas estratégicas de los PEDETI. Diseñar una caja de herramientas que contemple metodologías, procesos y guías orientadoras en CTeI y que tenga como fuente de información los contextos regionales e incluya recomendaciones pertinentes para la investigación básica y aplicada, los saberes ancestrales, la apropiación social y la divulgación del conocimiento, entre otros. Diseñar una metodología para realizar las jornadas de socialización y difusión de mapa de actores, banco de experiencias exitosas, caja de herramientas y avances en la Política pública territorial para los 32 departamentos y Bogotá D.C. Elaborar planes de trabajo independientes para cada uno de los 32 departamentos y el Distrito Capital, para la formulación de los lineamientos de Política Pública territorial en CTeI. Realizar un análisis de los Planes Estratégicos Departamentales en Ciencia, Tecnología e Innovación (PEDCTI), para los 32 departamentos. Los 9 productos de insumos analíticos. Capacitación a entidades territoriales y organizaciones territoriales en temas de gestión de ciencia, tecnología e innovación, y Diseño e implementación de instrumentos de capacitación. Implementación de espacios de asistencia técnica en los departamentos con distintos actores de CTeI para incrementar la capacidad de los actores para acceder a los recursos del Ministerio, para que este sector contribuya al desarrollo efectivo de los territorios. Establecer contenidos de formación y capacitación para (…) asistencia técnica para actores CTeI en territorio. Realizar un diagnóstico del estado de los 33 Codecti del país. Co-crear una Estrategia de comunicación hacia el fortalecimiento de los Codecti. Divulgar la Estrategia de comunicación hacia el fortalecimiento de los Codecti. Establecer contenidos de formación y capacitación para el fortalecimiento de los Codecti y asistencia técnica para actores CTeI en territorio Recursos para movilizar: 10.000.000.000. Impacto: N/A.
</t>
    </r>
    <r>
      <rPr>
        <b/>
        <sz val="12"/>
        <rFont val="Arial Narrow"/>
        <family val="2"/>
      </rPr>
      <t xml:space="preserve">Hitos diciembre: </t>
    </r>
    <r>
      <rPr>
        <sz val="12"/>
        <rFont val="Arial Narrow"/>
        <family val="2"/>
      </rPr>
      <t xml:space="preserve">
Nombre del Hito 1: Se inició con la identificación de índices e indicadores en los sectores de educación, tecnologías de información y comunicaciones, comercio, industria y turismo, que soporten el diseño de la estructura de los insumos analíticos. Adicionalmente, se está realizando un análisis del Conpes 4069, con el que se busca identificar métricas en las líneas estratégicas de la política nacional de CTeI, que permitan la construcción de estos insumos analíticos. Resultado Esperado: Información insumo para tomar decisiones sobre los insumos analíticos. Actores participantes: Equipo de Capacidades regionales y Equipo OEI. Recursos para movilizar: N/A. Impacto: Pendiente desarrollo de la actividad. Nombre del Hito 2: Sesión para la identificación de indicadores de Ciencia, Tecnología e Innovación que soportarían la elaboración del estudio estratégico y de los capítulos de evaluación del Pedcti y PAED; mesa de trabajo para la articulación con el componente de Divulgación y comunicación pública de la CTeI en el departamento de Antioquia; se realizó un diagnóstico de las líneas estratégicas, retos y sectores de los PAED para 20 departamentos y se inició el diseño de la metodología para la evaluación de los Pedcti. Resultado Esperado: Aspectos a incluir en los lineamientos de Política pública de CTeI territorial. Actores participantes: Equipos de Capacidades y de Divulgación de la Dirección y Codecti Antioquia. Recursos para movilizar: N/A. Impacto: Pendiente desarrollo de la actividad. Nombre del Hito 3: Sesiones con los Codecti de Caldas (7 dic), Sucre (10 dic), Valle del Cauca (15 dic ver adjunto), San Andrés (21 dic) para presentar la estrategia de capacitación que adelantará la Universidad de Cartagena, y definición de la conformación de los equipos de trabajo por regiones (conforme adjunto). Resultado Esperado: Claridades sobre la estrategia en los Codecti visitados. Actores participantes: Codecti de Caldas, Sucre, Valle y San Andrés. Recursos para movilizar: $422.093.600. Impacto: N/A.</t>
    </r>
  </si>
  <si>
    <r>
      <t>1. Presentación de proyectos ante el OCAD de CTeI: Durante el cuarto trimestre de 2021:</t>
    </r>
    <r>
      <rPr>
        <sz val="12"/>
        <rFont val="Arial Narrow"/>
        <family val="2"/>
      </rPr>
      <t xml:space="preserve"> se llevaron 60 proyectos para priorización, viabilización y aprobación del OCAD de CTeI del SGR por $217.226 millones de las convocatorias del Bienio 2019-2020 y del 2021-2022, correspondiente a 11-Fortalecimiento IES Corte 3,  13-Innovación, 14-Investigación y Desarrollo, 15-Formación de alto nivel, 16-Apropiación Social del Conocimiento, así como la aprobación de 2 ajustes que suman $6.893 millones para un total aprobado en el trimestre de $224.120 millones.</t>
    </r>
    <r>
      <rPr>
        <b/>
        <sz val="12"/>
        <rFont val="Arial Narrow"/>
        <family val="2"/>
      </rPr>
      <t xml:space="preserve">
2. Plan Bienal de Convocatorias: </t>
    </r>
    <r>
      <rPr>
        <sz val="12"/>
        <rFont val="Arial Narrow"/>
        <family val="2"/>
      </rPr>
      <t>En la sesión del 1 de diciembre de 2021, el OCAD de CTeI del Sistema General de Regalías  aprobó la modificación del Plan Bienal de Convocatoria y los términos de referencia para la apertura de las 4 convocatorías descritas a continuación:
CONVOCATORIA 19: Convocatoria de la asignación para la CTeI del SGR para la conformación de un listado de propuestas de proyecto elegibles enfocadas en bioeconomía para la recuperación de situación de desastre en el archipiélago de San Andrés, Providencia y Santa Catalina por $10.000 millones de pesos.
CONVOCATORIA 20: Convocatoria de la asignación para la CTeI del SGR para la conformación de un listado de propuestas de proyecto elegibles para el fortalecimiento de la apropiación social del conocimiento y la gestión de la información en CTeI en los territorios por $50.000 millones de pesos.
 CONVOCATORIA 21: Convocatoria de la asignación para la CTeI del SGR para la conformación de un listado de propuestas de proyecto elegibles para la vinculación de jóvenes investigadores e innovadores en las regiones para atención de demandas definidas por los CODECTI por $40.000 millones de pesos. 
CONVOCATORIA 22: Convocatoria de la asignación para la CTeI del SGR para la conformación de un listado de propuestas de proyecto elegibles para la formación doctoral en las regiones por $60.000 millones de pesos.
Asi las cosas, el Plan Bienal de Convocatorias aprobado inicialmente para 5 convocatorias fue modificado y ajustado para abrir 10 convocatorias en el año 2021, por lo cual se establece que el cumplimiento es del 100%.</t>
    </r>
  </si>
  <si>
    <r>
      <rPr>
        <b/>
        <sz val="12"/>
        <rFont val="Arial Narrow"/>
        <family val="2"/>
      </rPr>
      <t>Hitos octubre:</t>
    </r>
    <r>
      <rPr>
        <sz val="12"/>
        <rFont val="Arial Narrow"/>
        <family val="2"/>
      </rPr>
      <t xml:space="preserve"> Para este mes se dieron los siguientes logros:
Listados preliminares de elegibles Mecanismo:
Convocatoria 13 - Innovación - 12 de octubre de 2021 - Mecanismo 1 y 2
Convocatoria 13 - Innovación - 26 de octubre de 2021 - Mecanismo 3
Convocatoria 14 - Investigación - 12 de octubre de 2021 - Mecanismo 1 
Convocatoria 14 - Investigación - 26 de octubre de 2021 - Mecanismo 2
Convocatoria 16 - Apropiación Social - 12 de octubre de 2021 - Mecanismo 1 y 2
Convocatoria 16 - Apropiación Social - 26 de octubre de 2021 - Mecanismo 3
Listado definitivo de elegibles:
Se publicó el listado definitivo de elegibles de la Convocatoria 15 - Formación de Alto Nivel - 14 de octubre de 2021
Quedaron en listado de elegibles 45 propuestas de proyectos.
Solicitando $110.119 millones solicitados.
Convocatoria 13 - Innovación - 29 de octubre de 2021 - Mecanismo 1 (43 propuestas de proyectos por $185.224 millones) y 2 (94 propuestas de proyectos por  $362.930 millones) 
Convocatoria 14 - Investigación - 29 de octubre de 2021 - Mecanismo 1 (96 propuestas de proyectos  - $306.039 millones)
Convocatoria 16 - Apropiación Social - 29 de octubre de 2021 - Mecanismo 1 (62 propuestas de proyectos  - $234.423 millones) y 2 (47 propuestas de proyectos - $175.599 millones
Próximas publicaciones de Listados preliminares:
Convocatoria 17 - Fortalecimiento Territorial - 09 de noviembre de 2021
Convocatoria 18 - Ambiente - 23 de noviembre de 2021 (Mecanismo 1) y 06 de diciembre de 2021 (Mecanismo 2)
Próximas publicaciones de Listados definitivos:
Convocatoria 17 - Fortalecimiento Territorial - 30 de noviembre de 2021
Convocatoria 18 - Ambiente - 10 de diciembre de 2021 (Mecanismo 1) y 23 de diciembre de 2021 (Mecanismo 2)
</t>
    </r>
    <r>
      <rPr>
        <b/>
        <sz val="12"/>
        <rFont val="Arial Narrow"/>
        <family val="2"/>
      </rPr>
      <t>Hitos noviembre:</t>
    </r>
    <r>
      <rPr>
        <sz val="12"/>
        <rFont val="Arial Narrow"/>
        <family val="2"/>
      </rPr>
      <t xml:space="preserve"> Se llevaron a cabo las mesas de trabajo para los términos de referencia de las cuatro convocatorias relacionadas asi: 
Fortalecer las capacidades regionales en formulación de proyectos de CTeI  JUAN GUILLERMO - (Vence el 31 de diciembre de 2021)
Descripción: Fortalecer, en coordinación con el Departamento Nacional de Planeación, las capacidades regionales en la formulación, estructuración y presentación de proyectos de inversión en ciencia, tecnología e innovación en el marco de las convocatorias públicas, abiertas y competitivas del Sistema General de Regalías.
Estructurar y administrar las convocatorias públicas, abiertas y competitivas EDWIN MENDOZA - (Vence el 31 de diciembre de 2021)
Descripción: Estructurar y administrar las convocatorias públicas, abiertas y competitivas para la definición de los proyectos de inversión elegibles en ciencia, tecnología e innovación, y presentar en coordinación con el Departamento Nacional de Planeación los términos de referencia para aprobación por parte del Órgano Colegiado de Administración y Decisión de Ciencia, Tecnología e Innovación.
Aprobación de recursos de la asignación del SGR IRINA (Vence 31 de dic)
Descripción: Este indicador da cuenta de la aprobación de recursos aprobados del Fondo de Ciencia, Tecnología e Innovación del Sistema General de Regalías en relación al total de recursos asignados para la vigencia.
</t>
    </r>
    <r>
      <rPr>
        <b/>
        <sz val="12"/>
        <rFont val="Arial Narrow"/>
        <family val="2"/>
      </rPr>
      <t xml:space="preserve">Hitos diciembre: </t>
    </r>
    <r>
      <rPr>
        <sz val="12"/>
        <rFont val="Arial Narrow"/>
        <family val="2"/>
      </rPr>
      <t xml:space="preserve">Los hitos logrados en el mes de diciembre fueron:
Fortalecer las capacidades regionales en formulación de proyectos de CTeI  
Descripción: Fortalecer, en coordinación con el Departamento Nacional de Planeación, las capacidades regionales en la formulación, estructuración y presentación de proyectos de inversión en ciencia, tecnología e innovación en el marco de las convocatorias públicas, abiertas y competitivas del Sistema General de Regalías.
Descripción: Estructurar y administrar las convocatorias públicas, abiertas y competitivas para la definición de los proyectos de inversión elegibles en ciencia, tecnología e innovación, y presentar en coordinación con el Departamento Nacional de Planeación los términos de referencia para aprobación por parte del Órgano Colegiado de Administración y Decisión de Ciencia, Tecnología e Innovación.
Estructurar y administrar las convocatorias públicas, abiertas y competitivas EDWIN MENDOZA - (Vence el 31 de diciembre de 2021) </t>
    </r>
  </si>
  <si>
    <r>
      <rPr>
        <b/>
        <sz val="12"/>
        <rFont val="Arial Narrow"/>
        <family val="2"/>
      </rPr>
      <t xml:space="preserve">1. Implementación de la Política Nacional de Apropiación Social del Conocimiento en el marco de la CTeI: </t>
    </r>
    <r>
      <rPr>
        <sz val="12"/>
        <rFont val="Arial Narrow"/>
        <family val="2"/>
      </rPr>
      <t xml:space="preserve">
La implementación de la Política Pública de Apropiación Social del Conocimiento en el marco de la CTeI ha iniciado su proceso con la creación de Unidades de Apropiación Social del Conocimiento . Se ha realizado la gestión para la creación de </t>
    </r>
    <r>
      <rPr>
        <u/>
        <sz val="12"/>
        <rFont val="Arial Narrow"/>
        <family val="2"/>
      </rPr>
      <t>cinco (5) Unidades de Apropiación Social del Conocimiento</t>
    </r>
    <r>
      <rPr>
        <sz val="12"/>
        <rFont val="Arial Narrow"/>
        <family val="2"/>
      </rPr>
      <t xml:space="preserve"> en Instituciones de Educación Superior. Las siguientes son las universidades que han presentado propuesta: Quindío, EAFIT, Universidad Tecnológica de Pereira, Pontificia Universidad Javeriana sede Bogotá - sede Cali, ICESI, Metropolitana de Barranquilla, Universidad del Valle, Autónoma de Bucaramanga.
</t>
    </r>
    <r>
      <rPr>
        <b/>
        <sz val="12"/>
        <rFont val="Arial Narrow"/>
        <family val="2"/>
      </rPr>
      <t xml:space="preserve">2. Ideas para el Cambio: </t>
    </r>
    <r>
      <rPr>
        <sz val="12"/>
        <rFont val="Arial Narrow"/>
        <family val="2"/>
      </rPr>
      <t>La convocatoria Ideas para el Cambio Construcción Social del Conocimiento para la Gestión del Cambio Climático abrió el 8 de abril de 2021 la fase 1 donde las organizaciones comunitarias del país nos dieron a conocer las problemáticas y necesidades relacionadas con los efectos del cambio climático enmarcadas en alguna de las siguientes líneas temáticas: Riesgos y efectos asociados a la variabilidad climática y Contaminación ambiental. El 21 de mayo que cerró las postulaciones de esta fase se identificaron 100 necesidades de las organizaciones comunitarias, las cuales después de un proceso de evaluación se seleccionaron 20 para la conformación de los retos de CTeI para la comunidad científica:
1. Semillas de calidad
2. Armonía en el Territorio Sagrado
3. Cocinar sin destruir
4. Misión Flora y Vida
5. ¡Chagra para la Vida!
6. El territorio es memoria
7. Transformando Vidas
8. Un tábaco limpio
9. Wi Haarves Bikaaz WiSuo
10. Cosecha de Agua
11. Territorio Soberano
12. Etnia y Desarrollo
13. Café: Cultivo y hogar
14. Frijol Circular
15. Vulnerabilidad en el páramo
16. Cerca al morichal
17. La alegría del agua
18. SINÚ: Presente y Futuro
19. Aula Ambiental Viva Digital
20. Una sonrisa en La Molana
A partir del 16 de julio hasta el 15 de septiembre la comunidad científica realizó las postulaciones de soluciones a cada uno de los retos publicados, sin embargo, al cierre se tuvieron 25 propuestas enmarcadas en 15 retos, quedando 5 retos sin propuesta de solución
De las 25 sólo 20 cumplieron con los requisitos establecidos en la convocatoria, y en el proceso de evaluación realizado por el equipo de expertos en apropiación social y cambio climático quedaron elegibles</t>
    </r>
    <r>
      <rPr>
        <u/>
        <sz val="12"/>
        <rFont val="Arial Narrow"/>
        <family val="2"/>
      </rPr>
      <t xml:space="preserve"> 9 propuestas de solución</t>
    </r>
    <r>
      <rPr>
        <sz val="12"/>
        <rFont val="Arial Narrow"/>
        <family val="2"/>
      </rPr>
      <t>.
Por lo tanto, resultado de la convocatoria de los 20 retos identificados con las comunidades participantes de la fase 1, quedaron con una propuesta de solución 9 organizaciones comunitarias que en la vigencia del 2022 construirán de manera colaborativa las soluciones en sus territorios con las entidades del SNCTeI proponentes.
El 24 de agosto de 2021  en el Comité de gestión de Recursos quedó aprobada la financiación de</t>
    </r>
    <r>
      <rPr>
        <u/>
        <sz val="12"/>
        <rFont val="Arial Narrow"/>
        <family val="2"/>
      </rPr>
      <t xml:space="preserve"> 6 experiencias adicionales</t>
    </r>
    <r>
      <rPr>
        <sz val="12"/>
        <rFont val="Arial Narrow"/>
        <family val="2"/>
      </rPr>
      <t xml:space="preserve"> a las seleccionadas en el concurso A Ciencia Cierta Desarrollo Local 2020, organizaciones comunitarias que serán fortalecidas en CTeI a través de procesos de apropiación social del conocimiento
</t>
    </r>
    <r>
      <rPr>
        <b/>
        <sz val="12"/>
        <rFont val="Arial Narrow"/>
        <family val="2"/>
      </rPr>
      <t xml:space="preserve">3. Centros de ciencia - Infraestructura: </t>
    </r>
    <r>
      <rPr>
        <sz val="12"/>
        <rFont val="Arial Narrow"/>
        <family val="2"/>
      </rPr>
      <t xml:space="preserve">1. Se desarrollaron los siguientes términos de referencia:
- Términos de referencia base para el diseño de convocatorias para fortalecimiento de Centros de Ciencia en tres líneas:
Línea Experiencias para la Apropiación Social del Conocimiento
Línea Fortalecimiento técnico para la Apropiación Social del Conocimiento
Líneas para Redes para la Apropiación Social del Conocimiento
-Términos de referencia para la convocatoria de la asignación para la CTeI del SGR para la conformación de un listado de propuestas de proyecto elegibles para el fortalecimiento de la apropiación social del conocimiento y la gestión de la información en CTeI en los territorios, con dos mecanismos:
Mecanismo 1: Fortalecimiento de las capacidades de Centros de Ciencia
Mecanismo 2: Red de Espacios para la conformación del Museo de Historia Natural y Cultural de Colombia.
-Términos de referencia para la invitación a presentar propuestas de proyecto para el fortalecimiento de Centros de Ciencias reconocidos como actores del SNCTI
2. Se desarrolló el Tercer Encuentro de Centros de Ciencia entre el 15 de octubre y el 12 de noviembre de 2021:
Se recopilaron las fichas de trabajo de cada nodo con los aportes para la conformación de la Red Nacional de Centros de Ciencia.
La sistematización completa se presentará como producto final del convenio de cooperación 80740-381 202, cuya ejecución terminará el 30 de marzo de 2022.
3. Se desarrolló un portafolio de estímulos para el fortalecimiento de centros de ciencia como parte de los entregables del convenio 794 de 2020, cuyos productos se modificaron según acta N°2 del 10 de agosto de 2021.
4. Gestión de las solicitudes de reconocimiento:
-Se concedió el reconocimiento como Centros de Ciencia y se expidieron resoluciones a la Fundación Zoocriadero de Mariposas Andoke y al Jardín Botánico de la Universidad Nacional Sede Caribe.
-Se aprobó el reconocimiento para el Jardín Botánico de la Universidad Tecnológica de Pereira en el comité Viceministerial N° 45 del 16 de diciembre de 2021.
-Se recibieron las solicitudes de reconocimiento del Museo Entomológico de la Universidad Nacional de Colombia-Sede Medellín con radicado 7548 y del Museo de Historia Natural de la Universidad Nacional de Colombia Sede Bogotá con radicado 7581.
-Se realizó la gestión y el acompañamiento técnico para la solicitud del </t>
    </r>
    <r>
      <rPr>
        <b/>
        <sz val="12"/>
        <rFont val="Arial Narrow"/>
        <family val="2"/>
      </rPr>
      <t>reconocimiento de 20 centros de ciencia.</t>
    </r>
  </si>
  <si>
    <r>
      <rPr>
        <b/>
        <sz val="12"/>
        <rFont val="Arial Narrow"/>
        <family val="2"/>
      </rPr>
      <t>1. Política Pública de comunicación pública de la ciencia: Durante el cuarto trimestre</t>
    </r>
    <r>
      <rPr>
        <sz val="12"/>
        <rFont val="Arial Narrow"/>
        <family val="2"/>
      </rPr>
      <t xml:space="preserve"> se contrató a un líder técnico para avanzar concretamente en lineamientos de política pública de Divulgación con el cual se creo un plan de trabajo con ejecución hasta agosto de 2022 y tiene como entregables:
- Documento de revisión de literatura relacionada con las labores que hace la Dirección de Capacidades y Divulgación de la CteI dentro del Sistema Nacional de Ciencia, Tecnología e Información -SNCTeI-
- Documento de análisis de estructura y coherencia interna de la Dirección de Capacidades y Divulgación de la Ctel de Minciencias. 
- Documento donde se haga una propuesta de articulación y coherencia entre políticas públicas y se presenten los lineamientos para una agenda de políticas públicas de la Dirección a mediano plazo con énfasis en Divulgación de la CTeI 
- Documento de lineamientos de política pública con énfasis en Divulgación científica que sirva de insumo clave a la Dirección y el Ministerio.
</t>
    </r>
    <r>
      <rPr>
        <b/>
        <sz val="12"/>
        <rFont val="Arial Narrow"/>
        <family val="2"/>
      </rPr>
      <t>2. Contenidos audiovisuales</t>
    </r>
    <r>
      <rPr>
        <sz val="12"/>
        <rFont val="Arial Narrow"/>
        <family val="2"/>
      </rPr>
      <t xml:space="preserve">: En el cuarto trimestre de 2021 para el componente de Contenidos audiovisuales se reporta lo siguiente:
- Dos (2) Productos Comunicativo
- Cuatro  (4) Espacios de Valor
- Cinco (5) Alianzas Estratégicas
La estrategia de Contenidos Audiovisuales busca acercar el universo científico de los territorios a la cotidianidad de la ciudadanía, volver interesante los temas importantes, y lograr a través del diálogo con las regiones descentralizar la ciencia para poner en marcha la inclusión social con un enfoque diferencial que apunten a diferentes públicos; con lenguajes y tonos particulares y accesibles, sin tecnicismos pero con rigor científico.
La estrategia de contenidos audiovisuales tienen dos tipos de productos, los que se producen inhouse liderados por la Líder Audiovisual Juliana Ladrón de Guevara y el Productor Audiovisual Andrés Cárdenas y los que se realizan con el modelo de coproducción, en el que Minciencias aporta un recurso para su realización y solo realiza una labor de seguimiento, acompañamiento y aprobaciones de acuerdo a lo establecido en la contratación.
En total para el año 2021 los resultados de la iniciativa son:
</t>
    </r>
    <r>
      <rPr>
        <u/>
        <sz val="12"/>
        <rFont val="Arial Narrow"/>
        <family val="2"/>
      </rPr>
      <t xml:space="preserve">- Cuatro (4) Productos Comunicativo
- Siete (7) Espacios de Valor
- Quince (15) Alianzas Estratégicas
</t>
    </r>
    <r>
      <rPr>
        <b/>
        <sz val="12"/>
        <rFont val="Arial Narrow"/>
        <family val="2"/>
      </rPr>
      <t>3. Estrategias digitales:</t>
    </r>
    <r>
      <rPr>
        <sz val="12"/>
        <rFont val="Arial Narrow"/>
        <family val="2"/>
      </rPr>
      <t xml:space="preserve"> Durante este periodo llevamos a cabo la </t>
    </r>
    <r>
      <rPr>
        <u/>
        <sz val="12"/>
        <rFont val="Arial Narrow"/>
        <family val="2"/>
      </rPr>
      <t>alianza estratégica  con la Universidad de Los Andes</t>
    </r>
    <r>
      <rPr>
        <sz val="12"/>
        <rFont val="Arial Narrow"/>
        <family val="2"/>
      </rPr>
      <t xml:space="preserve"> para avanzar en la difusión y coproducción del producto cuentos y audiocuentos “Los Caminos que nos Unen”, un proyecto escrito y sonoro conformado por 11 cuentos y 11 audiocuentos que tiene como objetivo concientizar sobre la relación entre el cambio climático y la biodiversidad, desde una perspectiva colombiana, a través de distintas estrategias de divulgación científica. Adicionalmente, dimos continuidad a dos alianzas estratégicas que nos permitieron fortalecer la divulgación del Podcast La Curva, el cual aborda temas enfocados a la pandemia del Covid-19 y relaciona esta coyuntura con la ciencia, haciendo énfasis en los cambios y consecuencias que la crisis ha traído en el día a día de las personas. El sostenimiento del podcast La Curva se realizó con los aliados: Instituto Distrital de Ciencia Biotecnología e Innovación en Salud (IDCBIS) y la Universidad del Rosario.
Además, lanzamos los cuentos y audiocuentos "Los Caminos que nos Unen", un proyecto de escritura conformado por 11 cuentos y 11 audiocuentos que tiene como objetivo concientizar sobre la relación entre el cambio climático y la biodiversidad, desde una perspectiva colombiana, a través de distintas estrategias de divulgación científica. Su difusión se realizó principalmente por canales digitales en formato escrito y sonoro.
Frente a los cuentos y audiocuentos "Los Caminos que nos Unen", un proyecto de escritura conformado por 11 cuentos y 11 audiocuentos que tiene como objetivo concientizar sobre la relación entre el cambio climático y la biodiversidad, desde una perspectiva colombiana, a través de distintas estrategias de divulgación científica, aplicamos una encuesta a 25 usuarios para identificar el porcentaje de personas que estaban satisfechas con el proyecto. Nos respondieron 10 personas, de las cuales 9 indicaron que les había gustado el proyecto y 1 que no. Como resultado tenemos un </t>
    </r>
    <r>
      <rPr>
        <u/>
        <sz val="12"/>
        <rFont val="Arial Narrow"/>
        <family val="2"/>
      </rPr>
      <t>porcentaje de satisfacción del 90 %</t>
    </r>
    <r>
      <rPr>
        <sz val="12"/>
        <rFont val="Arial Narrow"/>
        <family val="2"/>
      </rPr>
      <t xml:space="preserve">. El universo total de personas que vieron la transmisión del proyecto fue de 71 personas.
En total para el año 2021 los resultados de la iniciativa son:
</t>
    </r>
    <r>
      <rPr>
        <u/>
        <sz val="12"/>
        <rFont val="Arial Narrow"/>
        <family val="2"/>
      </rPr>
      <t xml:space="preserve">- Tres (3) Productos Comunicativo
- Tres (3) Alianzas Estratégicas
</t>
    </r>
    <r>
      <rPr>
        <b/>
        <sz val="12"/>
        <rFont val="Arial Narrow"/>
        <family val="2"/>
      </rPr>
      <t>4. Activaciones Regionales:</t>
    </r>
    <r>
      <rPr>
        <sz val="12"/>
        <rFont val="Arial Narrow"/>
        <family val="2"/>
      </rPr>
      <t xml:space="preserve"> Durante el cuarto semestre de 2021 se realizaron 3 espacios de valor, 4 alianzas, 1 producto comunicativo, y 98.7 % por ciento de satisfacción. Respecto a los espacios de valor es importante destacar que fueron los tres espacios presenciales con las dinámicas propias de la presencialidad que durante casi un año se habían perdido. 
El primer espacio de valor se realizó el 12 de noviembre como parte del espacio articulado con Maloka denominado “Charlas Inusuales” se realizó en la noche de los museos en el Planetario el evento titulado El espacio como el laboratorio de la humanidad. Participaron en este evento 75 personas. El segundo espacio de valor fue el evento Picnic bajo la Luna organizado en alianza con el Grupo Apolo. Realizado en Barranquilla el 10 de diciembre de 2021. En este evento se realizó una conversación con el físico de partículas @JSantaOlalla; el director de PASSAGE @LeeGiat y la Ruta de la Ciencia con la matemática Natalia Hernandez. El evento contó con una presencia masiva de público, aproximadamente 1500 personas. El tercer espacio de valor, consistió en un ciclo de talleres de divulgación científica durante los meses de noviembre y diciembre 2021 en alianza con el Festival FESCONAL en Boyacá se realizaron las siguientes actividades.  El 18 de noviembre se desarrolló con 25  niños y niñas del corregimiento del El 30 de noviembre 2021  se desarrolló en Socotá-Boyacá con 15 niños y niñas el siguiente taller Cómo podemos escribir canciones o componerlas? Con el tallerista Camilo Martínez, compositor y músico que ha participado en la generación de piezas musicales para Todo es Ciencia y diversos proyectos audiovisuales. El 30 de noviembre con 30  docentes de Covarachía se llevó a el  taller Del papel a la imagen: crea productos audiovisuales con tus propias herramientas con el tallerista  Alejandro Martínez, realizador de cine y televisión especializado en guion audiovisual, con amplia experiencia en diseño de formato, investigación y escritura para series de televisión, cortometrajes, largometrajes y series web. El objetivo era desarrollar habilidades para generar ideas y conceptos que se puedan traducir en videos, imágenes en movimiento o desarrollo de productos digitales. Este mismo taller se desarrolló en Puerto Boyacá con 25 docentes de la institución educativa. El 2 de diciembre, se desarrolló en Moniquirá con la asistencia de 25 niños y niñas el taller Cómo potenciar mi proyecto visual o gráficamente con la tallerista Martha Perea Palacios, diseñadora y experta en visualización de datos y marca. Amplia experiencia en desarrollo de proyectos sociales que combinan el impacto comunitario y la narración de contenidos creativos. 
Respecto a las alianzas estratégicas, en el marco del evento Picnic bajo La Luna se realizó con el Grupo Apolo de la ciudad de Barranquilla y en el contexto de los talleres de divulgación se realizaron en alianza con instituciones educativas de Socotá, de Covarachía y de Puerto Boyacá.
Como producto comunicativo se reportan el ciclo de talleres de divulgación científica. El cual a través de diversas temáticas como la escritura fantástica, la música, la producción audiovisual y el diseño buscaban brindar herramientas a docentes y estudiantes de colegios en Boyacá. Aproximadamente 100 niños, niñas y docentes participaron en los talleres realizados.
La encuesta de satisfacción se realizó de manera presencial en el evento de Picnic Bajo La Luna, se realizaron 81 encuestas y 80 manifestaron una percepción positiva del evento. Es decir, el 98.7   afirmaron que les gustó el evento.
En total para el año 2021 los resultados de la iniciativa son:
</t>
    </r>
    <r>
      <rPr>
        <u/>
        <sz val="12"/>
        <rFont val="Arial Narrow"/>
        <family val="2"/>
      </rPr>
      <t xml:space="preserve">- Tres (3) Productos Comunicativo
- Diez (10) Espacios de Valor
- Once (11) Alianzas Estratégicas
</t>
    </r>
    <r>
      <rPr>
        <b/>
        <sz val="12"/>
        <rFont val="Arial Narrow"/>
        <family val="2"/>
      </rPr>
      <t xml:space="preserve">5. Proyectos Especiales: </t>
    </r>
    <r>
      <rPr>
        <sz val="12"/>
        <rFont val="Arial Narrow"/>
        <family val="2"/>
      </rPr>
      <t xml:space="preserve">Gracias a la gestión con diversos aliados estratégicos se alcanzaron las metas planteadas para este último trimestre del año:
Se llevaron a cabo dos espacios de valor:
1. Ciclo de conversaciones virtuales sobre ciencia y ciclismo en alianza con la Biblioteca Luis Ángel Arango en el marco del proyecto transmedia "Escarabajos, un país descubierto a pedalazos"
2. Ciclo de talleres presenciales de ciencia y divulgación en alianza con la Universidad CES: dos talleres de experimentación para público infantil y uno de divulgación científica para docentes investigadores.
Así mismo se lanzó como producto comunicativo la página de la serie Fuerzas invisibles, la cual pone a disposición de docentes, padres de familia y cuidadores guías pedagógicas y herramientas educativas basadas en la serie.
También se estableció una alianza con la Universidad CES para diseñar y ejecutar espacios experimentación y divulgación científica. Con base en la medición de dichos espacios se alcanzó un 100% de satisfacción de los participantes.
En total para el año 2021 los resultados de la iniciativa son:
</t>
    </r>
    <r>
      <rPr>
        <u/>
        <sz val="12"/>
        <rFont val="Arial Narrow"/>
        <family val="2"/>
      </rPr>
      <t>- Cinco (5) Productos Comunicativo
- Siete (7) Espacios de Valor
- Cuatro (4) Alianzas Estratégicas</t>
    </r>
  </si>
  <si>
    <r>
      <rPr>
        <b/>
        <sz val="12"/>
        <rFont val="Arial Narrow"/>
        <family val="2"/>
      </rPr>
      <t xml:space="preserve">2.4 Conectando conocimiento, banco de elegibles 2019 4to trimestre: </t>
    </r>
    <r>
      <rPr>
        <sz val="12"/>
        <rFont val="Arial Narrow"/>
        <family val="2"/>
      </rPr>
      <t xml:space="preserve">El día 19 de febrero fue publicado el último banco de financiables asociado a la convocatoria, teniendo en cuenta que el banco de elegibles perdió vigencia el 20 de febrero de 2021. De esta manera, se adjunta el listado de proyectos financiados en el marco de este último banco publicado con un total de </t>
    </r>
    <r>
      <rPr>
        <u/>
        <sz val="12"/>
        <rFont val="Arial Narrow"/>
        <family val="2"/>
      </rPr>
      <t xml:space="preserve">67 propuestas financiables
</t>
    </r>
    <r>
      <rPr>
        <b/>
        <sz val="12"/>
        <rFont val="Arial Narrow"/>
        <family val="2"/>
      </rPr>
      <t>3.4 Diseño de la evaluación de resultados del instrumento Ecosistema Científico 4to Trimestre.</t>
    </r>
    <r>
      <rPr>
        <sz val="12"/>
        <rFont val="Arial Narrow"/>
        <family val="2"/>
      </rPr>
      <t xml:space="preserve"> En vista de la solicitud del Señor Ministro de eliminar el déficit (Mil millones de pesos) en el presupuesto del nivel central (Minciencias) para la operación de Ecosistema Científico cuya fuente de financiación proviene del Convenio Especial de Cooperación #677 de 2017, desde la coordinación de Ecosistema en Minciencias se buscaron alternativas para finalmente no incurrir en éste gasto pero igualmente realizar el ejercicio entre el año 2022 y 2023 con el apoyo de la Oficina de Planeación en ICETEX y el trabajo conjunto entre supervisores de los contratos de recuperación contingente, el equipo de apoyo y los ejecutores a fin de elaborar un documento descriptivo que de cuenta de los resultados que se están obteniendo.
En conclusión, la evaluación no será contratada, razón por la cual no se abrió ningún proceso para diseño y realización y en tal sentido, no se diseñaron ningunos términos.
</t>
    </r>
    <r>
      <rPr>
        <b/>
        <sz val="12"/>
        <rFont val="Arial Narrow"/>
        <family val="2"/>
      </rPr>
      <t xml:space="preserve">4.4 Fortalecimiento de Centros Autónomos de Investigación e Institutos Públicos de I+D 3er trimestre: </t>
    </r>
    <r>
      <rPr>
        <sz val="12"/>
        <rFont val="Arial Narrow"/>
        <family val="2"/>
      </rPr>
      <t xml:space="preserve">De acuerdo con lo establecido en el cronograma publicado en la Adenda No.1 del 30 de junio de 2021, del 02 de agosto al 05 de agosto de 2021 se dio inicio al proceso de revisión de requisitos teniendo en cuenta los términos de referencia, es así como, para el Mecanismo 1, las 12 propuestas recibidas pasaron a ser evaluadas, y en el Mecanismo 2 de las 21 propuestas revisadas solo 6 cumplieron con los criterios. Del 06 al 10 de agosto se surtió el proceso de ajuste de requisitos en el SIGP en los casos que aplicaron y entre el 11 de agosto y 13 de agosto se realizó la asignación de evaluadores y consolidación de los resultados de evaluaciones. Con base en esto, el 14 de septiembre se hizo la publicación preliminar del banco de elegibles, con el cual se financiarían 6 propuestas para el Mecanismo 1 y 6 para el Mecanismo 2.
</t>
    </r>
    <r>
      <rPr>
        <b/>
        <sz val="12"/>
        <rFont val="Arial Narrow"/>
        <family val="2"/>
      </rPr>
      <t xml:space="preserve">5.4 Ondas primera Infancia 4to Trimestre: </t>
    </r>
    <r>
      <rPr>
        <sz val="12"/>
        <rFont val="Arial Narrow"/>
        <family val="2"/>
      </rPr>
      <t xml:space="preserve">Durante el cuarto trimestre del año, desde el área técnica se adelantaron las siguientes actividades: Una vez finalizado el proceso de revisión de requisitos, de acuerdo con el cronograma establecido en los términos de referencia del 02 al 04 de noviembre de 2021 se realizó se realizó el periodo de subsanación. Como balance final se reportó por parte del equipo de registro que de las 5 propuestas inscritas, 4 cumplieron con todos los requisitos. Se dio inicio al proceso de evaluación a partir del 09 de noviembre con el alistamiento de insumos requeridos y la búsqueda de evaluadores. Del 12 de noviembre al 06 de diciembre se realizó el proceso de evaluación e las 4 propuestas.  Como resultado obtenido del proceso de evaluación realizado por pares expertos en las temáticas afines a las convocadas en la invitación, se encuentra que la propuesta identificada bajo el código 89927, titulada: Estrategia para la generación de nuevo conocimiento y el fomento de la innovación educativa en la educación inicial y preescolar, fue quien presento una alianza más robusta: (Universidad Autónoma de Bucaramanga– Ejecutor. Observatorio Colombiano de Ciencia y Tecnologia (OCYT) Coejecutor. Universidad Autónoma de Manizales Coejecutor. Colegio Mayor Nuestra Señora del Rosario Coejecutor) y en el marco del panel de evaluación fue recomendada como elegible por encontrarse articulada con el objetivo de la invitación: Realizar una invitación para la presentación de propuestas para diseñar e implementar una estrategia de formación y acompañamiento participativo, dirigida a docentes de educación preescolar vinculados a establecimientos educativos oficiales, para que desarrollen o fortalezcan investigaciones orientadas al acercamiento de los niños y niñas a la ciencia y la tecnología, con énfasis en experiencias que propenden por el desarrollo del pensamiento científico y la resolución creativa de problemas de su cotidianidad, basadas en las acciones propias de la primera infancia, dentro de las que se destacan el juego, la exploración, la literatura y las expresiones artísticas, que como resultado, conduzca a la elaboración de productos educativos y de generación de nuevo conocimiento en el campo de la educación inicial y preescolar.
Con este resultado se da cumplimiento con la mata establecida en el objetivo estratégico de Mundialización del Conocimiento: Fomento al desarrollo de programas y proyectos de generación de conocimiento en CTeI. De igualmente se encuentra articulado con el Plan Nacional de Desarrollo 2018-2022” en donde se plantea la necesidad de promover el desarrollo integral desde la primera infancia hasta la adolescencia, a través de mecanismos que permitan aumentar la atención integral a la primera infancia. Así mismo se articula con lo establecido en el foco de Ciencias Sociales, Desarrollo Humano y Equidad y en el tercer reto, Colombia equitativa identificados por la Misión de sabios, en donde el capital humano y el conocimiento permita mejorar los niveles de educación.
</t>
    </r>
    <r>
      <rPr>
        <b/>
        <sz val="12"/>
        <rFont val="Arial Narrow"/>
        <family val="2"/>
      </rPr>
      <t xml:space="preserve">6.4 Innovación para la función pública: </t>
    </r>
    <r>
      <rPr>
        <sz val="12"/>
        <rFont val="Arial Narrow"/>
        <family val="2"/>
      </rPr>
      <t xml:space="preserve">Durante el cuarto trimestre del año se llevó a cabo el proceso de solicitud de aprobación de los resultados de la invitación y contratación de la propuesta recomendada por los evaluadores para ser financiada.  Para que la propuesta fuera declarada elegible debía obtener un puntaje total mínimo de 70 puntos en el puntaje total y de 35 puntos en el criterio de calidad de la propuesta. Como resultado final del proceso de evaluación del proyecto de investigación registrado bajo el código 87368 titulado “¿Cómo mejorar el desempeño de las organizaciones públicas en Colombia a través de la cultura de la innovación? Metaanálisis, caracterización y benchmarking de la relación entre cultura organizacional e innovación pública” presentado por la UNIVERSIDAD DE LOS ANDES, logró un puntaje total de 84,50 puntos y en el criterio de calidad 40,00 puntos; siendo de esta forma </t>
    </r>
    <r>
      <rPr>
        <u/>
        <sz val="12"/>
        <rFont val="Arial Narrow"/>
        <family val="2"/>
      </rPr>
      <t>recomendada para ser elegible</t>
    </r>
    <r>
      <rPr>
        <sz val="12"/>
        <rFont val="Arial Narrow"/>
        <family val="2"/>
      </rPr>
      <t xml:space="preserve">. La propuesta fue presentada por el grupo de investigación Grupo Multidisciplinario de Políticas Públicas - COL0101689, categorizado en A1. Así mismo, es importante mencionar que la entidad presenta experiencia e idoneidad amplia para atender el desarrollo del objeto contractual. El 30 de agosto de 2021 se realizó reunión de seguimiento en el marco del convenio 779-2016, en donde se presentó el balance de la invitación y los resultados del proceso de evaluación, se solicitó recomendación para dar continuidad con el proceso contratación de la propuesta recomendada como elegible para ser financiable derivada de la invitación 2021, en concordancia con lo descrito, se procede a solicitar la contratación de la entidad mencionada. Los resultados de la invitación fueron aprobados de acuerdo con la sesión del día 07 de diciembre de 2021 del Comité de Gestión de Recursos de la CTeI. Se inició trámite contractual bajo el ID MGI 8187. La financiación de la propuesta se encuentra articulada con el objetivo estratégico Mundialización del Conocimiento – con la cual se buscara Generar conocimiento en términos de barreras, acciones y metodologías que dificultan y promueven la cultura organizacional y la innovación en las entidades públicas de la Rama Ejecutiva en Colombia.  
</t>
    </r>
    <r>
      <rPr>
        <b/>
        <sz val="12"/>
        <rFont val="Arial Narrow"/>
        <family val="2"/>
      </rPr>
      <t xml:space="preserve">7.4 Plataforma Trasatlántica 4to trimestre: </t>
    </r>
    <r>
      <rPr>
        <sz val="12"/>
        <rFont val="Arial Narrow"/>
        <family val="2"/>
      </rPr>
      <t xml:space="preserve">Se realizó consolidación de base de posibles evaluadores para recomendar a FAPESP, quienes están coordinaron el proceso de evaluación de las propuestas que cumplieron requisitos en todos los países. Fue un balance positivo para los participantes por Colombia. Una vez finalizado el proceso 6 de las propuestas con participación de grupos colombianos están en el top 20, con un puntaje de 4.9 sobre 5. Teniendo en cuenta los resultados positivos de la convocatoria, numerosas entidades han decidido aumentar sus contrapartidas para financiar más proyectos. Durante el mes de enero se realizará reunión con los países financiadores para determinar cuantos proyectos se financiaran finalmente durante el primer trimestre del 2022.
</t>
    </r>
    <r>
      <rPr>
        <b/>
        <sz val="12"/>
        <rFont val="Arial Narrow"/>
        <family val="2"/>
      </rPr>
      <t xml:space="preserve">8.4 Invitación a presentar propuestas para la ejecución de proyectos de I+D+i orientados al fortalecimiento del portafolio I+D+i de la ARC según prioridades y necesidades de la ARC-2020 4to trimestre: </t>
    </r>
    <r>
      <rPr>
        <sz val="12"/>
        <rFont val="Arial Narrow"/>
        <family val="2"/>
      </rPr>
      <t xml:space="preserve">Durante el cuarto trimestre se llevaron a cabo las siguientes actividades respecto a la contratación del administrador de proyectos, que permitirá financiar las propuestas de la invitación de proyectos 2020
1.Cierre del mecanismo: 24/09/2021 4:00 p.m
2.Revisión requisitos: 27 septiembre-01 octubre. Se presentaron 3 propuestas
3.Entrega de las propuestas que cumplieron requisitos por parte del equipo de registro: 14/10/ 2021. 2 propuestas cumplieron requisitos
4. Evaluación de propuestas: Se realizó la evaluación de acuerdo con los criterios de evaluación de la invitación. 26/10/2021
5. Selección proponente: Se realizó la presentación de los resultados en el comité del convenio y fue seleccionado el administrador.10/11/2021
6. Selección proponente: Se aprobaron los resultados en el comité de gestión de recursos. 11/11/2021. Se seleccionó a la Fundación Tecnalia Colombia como el administrador de proyectos
7. Notificación de resultados: Se notificaron los resultados a los proponentes. 12/11/2021
8. Mesa técnica jurídica y financiera revisión memorando de contratación: 24/12/2021
9. Estado actual: pendiente presentación en comité de gestión de recursos para aprobar la contratación del administrador
Para esta iniciativa se determinaron 4 propuestas financiables.
</t>
    </r>
    <r>
      <rPr>
        <b/>
        <sz val="12"/>
        <rFont val="Arial Narrow"/>
        <family val="2"/>
      </rPr>
      <t xml:space="preserve">9.4 Invitación a presentar propuestas para la ejecución de proyectos de I+D+i orientados a la generación de nuevo conocimiento en Yacimientos No Convencionales en Colombia. 4to trimestre: </t>
    </r>
    <r>
      <rPr>
        <sz val="12"/>
        <rFont val="Arial Narrow"/>
        <family val="2"/>
      </rPr>
      <t>En esta Invitación se financia solamente una (1) propuesta. Para el proceso de financiación de la propuesta seleccionada, se realizaron las siguientes actividades durante el trimestre:
1. Elaboración de memorando para solicitud de contrato y trámites relacionados. Se realizaron las siguientes actividades:
Solicitud de creación del expediente en orfeo con número 20211670192200021E.
Elaboración y radicación en orfeo y MGI del memorando 20211670294413 y de los alcances 20211670357423 y 20211670384413, con el cargue de la correspondiente documentación actualizada en orfeo.
Seguimiento continuo del trámite en MGI.
Elaboración de memorando de cambio de supervisor para incluirlo en el contrato a realizar (radicado 20211670358103)
2. Legalización del contrato.
Se realizó el seguimiento continuo para la firma de la minuta, con su correspondiente envío y el de la póliza suscrita con el objetivo de legalización del contrato.
El contrato suscrito entre la Universidad Nacional de Colombia (entidad ejecutora de la propuesta seleccionada) y la Fiduprevisora corresponde al número 428-2021.
Se hace la observación que no se publica banco de financiables o elegibles, ya que en este caso, se comunica a los proponentes si fueron seleccionados o no.</t>
    </r>
    <r>
      <rPr>
        <b/>
        <sz val="12"/>
        <rFont val="Arial Narrow"/>
        <family val="2"/>
      </rPr>
      <t xml:space="preserve">
10.4 Invitación para consolidación de iniciativas de I+D en Recobro Mejorado de Hidrocarburos 4to trimestre: </t>
    </r>
    <r>
      <rPr>
        <sz val="12"/>
        <rFont val="Arial Narrow"/>
        <family val="2"/>
      </rPr>
      <t>En relación a las actividades realizadas se señalan las siguientes:
1. Se realizó la estructuración final del nuevo TdR a través de una mesa de trabajo con la ANH. (16/11/2021)
2. Se presenta la última versión del TdR ante el Comité Coordinador y Cooperativo del convenio 884-2019 (25/11/2021)
3. Se solicitaron conceptos por parte de los diferentes equipos técnicos en relación con los términos de referencia. (14/12/2021)
4. Se presentó la versión preliminar de los Términos de Referencia ante el Comité Viceministerial - Sesión #45  (16/12/2021)
5. Se recibieron recomendaciones por parte del Comité Viceministerial (21/12/2021) 
6. Se recibieron conceptos de jurídica, financiera y registro en el mes de diciembre. Se encuentra pendiente concepto de planeación.
Estado actual: En estructuración de términos de referencia. 
No se abrió la invitación en el 2021 teniendo en cuenta que los lineamientos por parte de la entidad aliada se recibieron en el cuarto trimestre. Por parte de la Agencia Nacional de Hidrocarburos se solicitó abrir la invitación en el primer trimestre de 2022.</t>
    </r>
    <r>
      <rPr>
        <b/>
        <sz val="12"/>
        <rFont val="Arial Narrow"/>
        <family val="2"/>
      </rPr>
      <t xml:space="preserve">
 11.4 Invitación para fortalecer las capacidades de investigación en Universidades Regionales de menor grado de desarrollo 4to trimestre (Invitación fortalec. de capacidades Huila): </t>
    </r>
    <r>
      <rPr>
        <sz val="12"/>
        <rFont val="Arial Narrow"/>
        <family val="2"/>
      </rPr>
      <t xml:space="preserve">Durante el cuarto trimestre se realizaron las siguientes actividades:
1. Se realizó panel de evaluación con evaluadores internacionales. En este panel la propuesta 89290 se recomienda como ELEGIBLE para contratación. (04/10/2021)
2. Se recibieron comentarios del Acta de panel por parte de los evaluadores (14/10/2021)
3. Se elaboró el memorando de contratación y justificación de contratación del proyecto elegible. (27/10/2021)
4. Se realizó mesa técnica con el equipo jurídico y financiero para revisión del memorando de solicitud de contratación (2/11/2021)
5. Se realizó mesa técnica con ANH donde se expusieron las recomendaciones y observaciones que hicieron los expertos sobre la propuesta 89290. (19/11/2021)
6.  Se presentó la propuesta elegida y las recomendaciones de los expertos al Comité Coordinador y Operativo del Convenio 735-2018. El Comité aprobó realizar un oficio a la Universidad Surcolombiana y una posterior reunión informando los cambios que se recomiendan para la propuesta, teniendo en cuenta los comentarios de los evaluadores. (25/11/2021)
7. Se proyectó oficio dirigido al investigador principal de la propuesta con las recomendaciones pertinentes. (07/12/2021 al 11/12/2021)
8. Se envió oficio a la Universidad Surcolombiana (16/12/2021)
9. En el comité de gestión de recursos del 28/12/2021 se aprobó la contratación del proyecto: “Proyecto regional para el fortalecimiento en técnicas de recobro mejorado de crudo pesado y extrapesado mediante la estimulación térmica a través de pirólisis in situ”, Código 1124-1028-89290”. Con la Universidad Surcolombiana, por un valor a financiar $1.041.580.390 y una duración de Veinticuatro (24) meses a partir del primer desembolso.  </t>
    </r>
    <r>
      <rPr>
        <b/>
        <sz val="12"/>
        <rFont val="Arial Narrow"/>
        <family val="2"/>
      </rPr>
      <t xml:space="preserve">
12.4 Invitación a presentar propuestas para la ejecución de proyectos de generación de nuevo conocimiento geocientífico 4to trimestre: No fue realizada la invitación debido a que la Agencia Nacional de Hidrocarburos (entidad aportante de los recursos), no definió el instrumento de CteI a desarrollar, ni sus especificaciones. Se anexa formato de solicitud de ajustes a la planeación institucional.
</t>
    </r>
    <r>
      <rPr>
        <sz val="12"/>
        <rFont val="Arial Narrow"/>
        <family val="2"/>
      </rPr>
      <t>13.4 Transferencia de Tecnología- 4to trimestre: El Convenio Especial de Cooperación, cuyo objeto es: “Aunar esfuerzos para formular, desarrollar y apoyar programas e iniciativas de transferencia y escalamiento al mercado de tecnología(s), mediante el diseño de un mecanismo de ciencia, tecnología e innovación que permita el apoyo, y fortalecimiento de empresas, encadenamientos productivos y/o empresas de base tecnológica” se encuentra legalizado. Se espera abrir la invitación para seleccionar las empresas objeto de transferencia  de tecnología en febrero de 2021</t>
    </r>
    <r>
      <rPr>
        <b/>
        <sz val="12"/>
        <rFont val="Arial Narrow"/>
        <family val="2"/>
      </rPr>
      <t xml:space="preserve">
14.4 Generación de capacidades para la producción en Colombia de reactivos para la prevención de enfermedades infecciosas desatendidas y demás enfermedades transmisibles 4to trimestre: Esta convocatoria abrió inscripción de propuestas el 16 de marzo de 2021 y cerró en  14 de mayo. En total, se recibieron 16 propuestas. El período de revisión de requisitos se dio entre el 18 y el 21 de mayo y como resultado se obtuvo que, de las 16 propuestas registradas, 12 cumplieron con todos los requisitos para continuar con el proceso de evaluación. Como resultado de la evaluación, quedaron financiables</t>
    </r>
    <r>
      <rPr>
        <b/>
        <u/>
        <sz val="12"/>
        <rFont val="Arial Narrow"/>
        <family val="2"/>
      </rPr>
      <t xml:space="preserve"> 4 propuestas</t>
    </r>
    <r>
      <rPr>
        <b/>
        <sz val="12"/>
        <rFont val="Arial Narrow"/>
        <family val="2"/>
      </rPr>
      <t xml:space="preserve"> en el banco preliminar de elegibles por valor de $ $4.076.063.381; sin embargo se esperaba financiar 12 proyectos por lo cual no fue posible la ejecución de los recursos programadas., por este mecanismo.  El saldo paso a financiar otros proyectos de Ciencia y Tecnología en Salud, previamente aprobado por el Comité del FIS.
También es importante mencionar que a pesar de que quedaron 4 financiables solo se contrataron 3 porque uno de los contratos desistió de la financiación.</t>
    </r>
    <r>
      <rPr>
        <sz val="12"/>
        <rFont val="Arial Narrow"/>
        <family val="2"/>
      </rPr>
      <t xml:space="preserve">
</t>
    </r>
    <r>
      <rPr>
        <b/>
        <sz val="12"/>
        <rFont val="Arial Narrow"/>
        <family val="2"/>
      </rPr>
      <t>15.4 Convocatoria fortalecimiento de capacidades regionales de investigación en salud 4to trimestre:</t>
    </r>
    <r>
      <rPr>
        <sz val="12"/>
        <rFont val="Arial Narrow"/>
        <family val="2"/>
      </rPr>
      <t xml:space="preserve"> Se publicó el 16 de marzo del 2021 y cerró el 11 de junio del 2021, en total se registraron 85 propuestas, de las cuales 70 propuestas pasaron al proceso de evaluación, resultando elegibles 18 propuestas. Se generó el banco preliminar de elegibles el cual fue publicado el 9 de agosto, se recibieron y respondieron todas las aclaraciones al banco, no se reportaron cambios al banco producto de estas solicitudes; el 8 de septiembre se publicó el banco definitivo de elegibles y una vez publicado se procedió a la contratación de los 18 proyectos, que fueron desembolsados al cierre de la vigencia fiscal 2021.  El saldo de recursos resultante de esta convocatoria se destinó a la financiación de otros proyectos de Ciencia y Tecnología en Salud, previamente aprobado por el Comité del FIS.
Producto de esta convocatoria se seleccionar 18 proyectos elegibles 5 de la región Caribe, 1 de Orinoquía, 3 de la región Pacífica, 1 de Amazonía y 8 proyectos de la región Andina.  En encuesta realizada a los investigadores principales de estos 18 proyectos se les pidió que determinaran si los proyectos impactarían en poblaciones indígenas a lo que respondieron que las selecciones muestrales se realizarían en poblaciones en las que participan 12 pueblos indígenas: comunidad Indígena U´wa, Embera Catio de Boyacá, el Pueblo indígena Wayuu, en Córdoba el pueblo indígena Zenú y en el Huila comunidades Yanaconas, los paeces, los kokonucos, los Totoroes , los Ingas los guambianos, los Espera y los Siapidara. La encuesta también informa la población especifica en condición de vulnerabilidad a impactar como: Mujeres embarazadas, desplazados vicimas del conflicto armado, migrantes en condición de pobreza, niños menores de 5 años y adultos mayores. Dentro de los municipios pedet a impactar se encuentran los siguientes:
Córdoba: Tierralta, Montelíbano, Valencia, Puerto Libertador; Antioquia: Caucasia, El Bagre, Nechí, Tarazá; Cauca Santander de Quilichao, Argelia, López de Micay, Piendamó y Patía; Caquetá: Florencia y la Montañita; Norte de Santander: Tibú, Sardinata, El Tarra; Casanare: Maní; Nariño: Tumaco.
El banco de elegibles contó con la participación de 206 investigadores: 18 investigadores principales y 188 coinvestigadores. De esta participación de investigadores 109 fueron mujeres y 97 hombres, y de estos 47 eran jóvenes investigadores menores de 28 años. Según la encuesta dentro de la participación de esos investigadores y coinvestigadores, 10 se consideran de grupo poblacional indígena y 3 negro, mulato, afrodescendiente, afrocolombiano. 
</t>
    </r>
    <r>
      <rPr>
        <b/>
        <sz val="12"/>
        <rFont val="Arial Narrow"/>
        <family val="2"/>
      </rPr>
      <t xml:space="preserve">16.4 Investigación Traslacional y Medicina Personalizada 4to Trimestre: Se publicó el 16 de marzo del 2021 y cerró el pasado 07 de julio del 2021. Como resultado del proceso de revisión de requisitos, cumplieron 228 propuestas, se desarrolló el proceso de evaluación  generando 96 proyectos elegibles, 44 proyectos de la modalidad 1 y 52 de la modalidad 2, el banco preliminar de propuestas elegibles fue publicado el día 14 de septiembre, se surtió el periodo de aclaraciones del 15 al 22 de septiembre y el banco definitivo de elegibles se publicó el día 1 de octubre. Se financiaron 13 propuestas en total, cuyos recursos fueron desembolsados antes del cierre de la vigencia .  El saldo pasó a financiar otros proyectos de Ciencia y Tecnología en Salud, previamente aprobado por el Comité del FIS.
Los saldos provenientes de las otras convocatorias de salud, por valor de $7.932.532.968 financiadas con recursos FIS, se destinaron a la financiación de 9 proyectos adicionales de esta convocatoria, completando así un total </t>
    </r>
    <r>
      <rPr>
        <b/>
        <u/>
        <sz val="12"/>
        <rFont val="Arial Narrow"/>
        <family val="2"/>
      </rPr>
      <t>22 proyectos financiados</t>
    </r>
    <r>
      <rPr>
        <b/>
        <sz val="12"/>
        <rFont val="Arial Narrow"/>
        <family val="2"/>
      </rPr>
      <t xml:space="preserve"> de la convocatoria 897  para la vigencia 2021.
17.4 Política de CTeI en Salud 4to trimestre: Para el diseño y formulación de la política pública en CTI para la salud se ha organizado equipos de asistencia técnica tanto al interior de Minciencias como con entidades del orden nacional y demás actores del ecosistema.  El equipo de asistencia técnica sectorial estará conformado por: 
Ministerio de Salud y protección Social
Instituto Nacional de Salud
Instituto Nacional de Cancerología
IETS 
DNP
MinHacienda 
OMS/OPS 
Misión de Sabios
Con todas las anteriores entidades se establecieron diálogos solicitando el apoyo y la asistencia técnica al respecto, obteniendo su respaldo para adelantar las actividades de asistencia técnica a Minciencias con relación al diseño y formulación de la política. 
Adicionalmente, los actores del ecosistema representados por instituciones de educación superior, grupos de investigación, centros de I+D+i, empresas del sector privado, sociedad civil organizada, agremiaciones científicas, entre otros, participarán de forma activa en los consensos sobre el documento técnico, a través de talleres regionales que permitan agrupar a los actores del ecosistema y recibir sus retroalimentaciones. Para lo anterior, se contará con el apoyo de los CODECTIs y la Ruta Regional del Ministerio. Se ha elaborado un plan de trabajo para la construcción, revisión y validación de cada uno de los capítulos que conformarán el documento y sus anexos.
18.4 Invitación a presentar propuestas para realizar la evaluación institucional y de impactos de la inversión del Fondo de Investigación en Salud (FIS)4to trimestre:</t>
    </r>
    <r>
      <rPr>
        <sz val="12"/>
        <rFont val="Arial Narrow"/>
        <family val="2"/>
      </rPr>
      <t xml:space="preserve"> Este contrato se encuentra en proceso de contratación, se han desarrollado varias reuniones con el área jurídica para ajustar el memorando de solicitud de elaboración de contrato, una vez ingrese el el personal del equipo de salud,  se radicará la solicitud de contratación por el  equipo de salud. Durante el mes de diciembre se vencieron los documentos legales de la entidad, por lo que se debe iniciar un nuevo proceso de contratación en enero.</t>
    </r>
  </si>
  <si>
    <r>
      <rPr>
        <b/>
        <sz val="12"/>
        <rFont val="Arial Narrow"/>
        <family val="2"/>
      </rPr>
      <t>Hitos octubre</t>
    </r>
    <r>
      <rPr>
        <sz val="12"/>
        <rFont val="Arial Narrow"/>
        <family val="2"/>
      </rPr>
      <t xml:space="preserve">
Para el mes de octubre del año 2021 se cuenta con el seguimiento de 11 convocatorias, 5 invitaciones y 1 convenio.
La convocatoria “Generación de capacidades para la producción en Colombia de reactivos, insumos, y metodologías para la prevención, diagnóstico, tratamiento de enfermedades infecciosas desatendidas y demás enfermedades transmisibles - 895-2021“:
Como resultado del proceso de evaluación, de las 12 propuestas que pasaron a panel de evaluación, resultaron 4 propuestas con la puntuación suficiente para ser incluidas en el banco preliminar de propuestas elegibles, que fue publicado en la página oficial del Ministerio el pasado 12 de julio de 2021.
En el periodo de solicitud de aclaraciones al banco preliminar de elegibles, cerró el 16 de julio. El periodo para respuesta a estas aclaraciones cerró el 22 de julio, se recibieron varios derechos de petición, pero ninguno generó cambios al banco preliminar, se procedió a preparar la caracterización del banco definitivo de elegibles, este banco fue presentado en el Comité de Gestión de Recursos de la CTeI del 13 de agosto para aprobación fue publicado el 17 de agosto con la resolución 1565 del 17 de agosto del 2021. Una vez publicado el banco definitivo se procedió a contactar a los elegibles para el proceso de contratación, se solicitó revisión presupuestal y respuesta a las aclaraciones del panel de evaluación, así como la elaboración de plan de trabajo, según formato establecido. Actualmente nos encontramos en el proceso de contratación con las entidades, específicamente en el proceso de expedición de pólizas, para continuar con la legalización de los contratos, algunos ya se encuentran en trámite de desembolso.
La convocatoria 896 “CONVOCATORIA FORTALECIMIENTO DE CAPACIDADES REGIONALES DE INVESTIGACIÓN EN SALUD”:  
Se realizó la parametrización y revisión del formulario de evaluación en la plataforma del SIGP, que ya se encuentra disponible para el diligenciamiento por los evaluadores.
De las 85 propuestas registradas 70 propuestas pasaron al proceso de evaluación, de las cuales resultaron elegibles 18 propuestas. Se generó el banco preliminar de elegibles el cual fue publicado el 9 de agosto, se recibieron y respondieron todas las aclaraciones al banco, no se reportaron cambios al banco producto de estas solicitudes por lo que se procedió a caracterizar el banco preliminar para posteriormente presentar ante el comité de Gestión de Recursos de la CTeI. El 8 de septiembre se publicó el banco definitivo de elegibles. Se generaron los memorandos de solicitud de contratación. Actualmente nos encontramos en el proceso de contratación con las entidades, específicamente en el proceso de expedición de pólizas, para continuar con la legalización de los contratos, algunos ya se encuentran en trámite de desembolso.
Convocatoria para la financiación de proyectos de CTeI en salud que promuevan la medicina personalizada y la investigación traslacional – 897 de 2021:  Se tenía como fecha de cierre el 2 de julio de 2021, sin embargo, en las últimas horas del cierre de la convocatoria, se presentaron dificultades técnicas relacionadas con una falla de comunicación entre los servidores que no permitía la subida de documentos, por lo que se tomó la decisión de abrir nuevamente la convocatoria el día 6 de julio de 2021, en el horario de 1:00 pm a 6:00 pm.
El día 6 de julio de 2021, persistieron los problemas técnicos durante todo el día, por lo tanto, no fue posible abrir la convocatoria. Una vez solucionado el problema, al finalizar el día, se emitió nuevamente un comunicado en la página web de la convocatoria y en los canales oficiales, informando que se habilitaría la plataforma SIGP nuevamente el día 7 de julio de 2021, en el horario de 1:00 pm a 6:00 pm.
Como resultado del proceso de revisión de requisitos, cumplieron 228 propuestas, se desarrolló el proceso de evaluación y como resultado se generaron 96 proyectos elegibles, 44 proyectos de la modalidad 1 y 52 de la modalidad 2, el banco preliminar de propuestas elegibles fue publicado el día 14 de septiembre, se surtió el periodo de aclaraciones del 15 al 22 de septiembre y el banco definitivo de elegibles debe ser publicado el día 1 de octubre. Actualmente nos encontramos en el proceso de contratación con las entidades, específicamente en el proceso de expedición de pólizas, para continuar con la legalización de los contratos.
Invitación para presentar propuestas de investigación que promuevan e integren las capacidades nacionales de CTeI para el desarrollo de un prototipo de vacuna contra el Covid-19: Se construyeron los términos de referencia de la invitación y sus anexos, se pasaron para revisión de la Dirección de Generación de Conocimiento, se realizaron los ajustes solicitados y se socializó en el Comité Viceministerial el jueves 24 de junio, antes de pasar a solicitar la revisión de conceptos, con el fin de contar con las sugerencias del Viceministerio y de los gestores.
Los TDRs fueron enviados para revisión de conceptos por parte de todas las dependencias (jurídica, planeación, registro y financiera), adicionalmente, fueron revisados por el área experta en propiedad intelectual de Minciencias, en cabeza de Sandra Martínez. Las consideraciones enviadas fueron incorporadas a los TDRs, se aprobaron en Comité de Gestión de Recursos del 22 de septiembre y fueron publicados con fecha de apertura del 22 de septiembre, la invitación cerró 14 de octubre. Según revisión de requisitos de las 4 propuestas presentadas solo 3 cumplieron requisitos, las tres propuestas fueron llevadas a panel de evaluación, en este panel los expertos consideraron que ninguna de las propuestas cumple con los requisitos científicos para que los proyectos sean financiados ya que según informan hay muchos vacíos en las propuestas. Actualmente, nos encontramos en revisión jurídica de resultados para presentar en comité de Gestión de Recursos del próximo 2 de noviembre.
Convocatoria Fortalecimiento de Centros Autónomos I+D+i: El 30 de abril de 2021 se aperturó la convocatoria 905 con el objeto de fortalecer los centros de investigación autónomos e institutos públicos de I+D, fomentando sus capacidades científicas, tecnológicas y sus planes estratégicos institucionales para contribuir con su competitividad y sostenibilidad en sus áreas estratégicas de acuerdo con sus vocaciones. A través de esta se habilitaron dos mecanismos, así:
Mecanismo 1: Centros de investigación autónomos o institutos públicos de I+D que cuenten con reconocimiento vigente por parte del Ministerio de Ciencia, Tecnología e Innovación, para la financiación de los Planes Estratégicos Institucionales.
Mecanismo 2: Centros de investigación autónomos o institutos públicos de I+D, en calidad de entidad ejecutora, tanto reconocidos como no reconocidos, que se presenten bajo la figura de alianza con al menos una Institución de Educación Superior Acreditada, para la financiación de las tesis de doctorado de estudiantes matriculados.
Al cierre de la Convocatoria se recibieron 12 propuestas para el mecanismo 1 y 21 para el mecanismo 2, de las cuales, luego de la revisión de cumplimiento de requisitos, cumplieron los términos 12 propuestas de fortalecimiento institucional en el mecanismo 1 y 6 tesis de doctorado en el mecanismo 2. Posterior a esto, entre el 10 de agosto y el 13 de septiembre de 2021, se surtió el proceso de evaluación por pares externos, publicándose el banco preliminar de elegibles el 14 de septiembre de 2021. De acuerdo con los resultados, se financiarían 12 propuestas por el mecanismo 1, y 6 tesis en el mecanismo 2, de estas 4 se encuentran en el foco 4 de la misión de sabios- Bioeconomía, biotecnología y medio ambiente, y dos en el foco 7 de Ciencias de la vida y de la salud.
El avance del proceso se tiene a la fecha de la siguiente manera:
Modalidad 1
3 solicitudes de contrato ya están en el área jurídica
1 trámite está en ajustes de documentación de la entidad
2 están aún por enviar ya que no ha llegado la documentación completa de las entidades
 Modalidad 2
5 solicitudes se remitieron al área jurídica
1 entidad desistió de continuar el proceso (CRECE)
Cabe mencionar que de la modalidad 2, jurídica no enviará la instrucción de elaboración de contrato a la fiduciaria hasta que el convenio 404 sea prorrogado. Este trámite ya se solicitó también y lo tiene jurídica en la DIR.
Convocatoria Plataforma Transatlántica: Se encuentra en proceso de evaluación, se presentaron 65 propuestas y 47 están siendo evaluadas, dado que cumplieron con las condiciones requeridas en el marco de la convocatoria. A espera de resultados por parte del aliado en Brasil.
Convocatoria Innovación para la Función Pública: Se efectuó el proceso de evaluación por pares ciegos, 1 propuesta fue seleccionada, perteneciente a la Universidad de los Andes y de momento se están haciendo trámites para el proceso de firma del contrato por parte de la DIR.
Convocatoria ONDAS primera infancia: La invitación se encuentra abierta y cierra el 27 de octubre del presente año.
Convocatoria Conectando Conocimiento Banco de Elegibles: La totalidad de los contratos se encuentran legalizados, desembolsados y en ejecución.
Convocatoria Indexación de revistas: Apertura de la Convocatoria de indexación de revistas científicas colombianas: Agosto 20 del 2021. Se ha respondido alrededor de 1000 solicitudes relacionadas con la Convocatoria Publindex.
Convocatoria de Grupo de investigación e investigadores: A la fecha se han atendido alrededor de 6000 solicitudes sobre el proceso de reconocimiento y medición de grupos e investigadores. Además, el equipo de cienciometría se está preparando técnicamente para el cierre del proceso que será el 20 de octubre de 2021 a las 4:00pm.
Una vez cerrada la Convocatoria se iniciará con el proceso de revisión y normalización de información previo a la publicación de resultados preliminares.
Invitación a presentar propuestas para la ejecución de proyectos de I+D+i orientados al fortalecimiento del portafolio I+D+i de la ARC según prioridades y necesidades de la ARC-2020:  Se abrió la invitación de administrador el 27 de agosto 202 (Enlace: https://minciencias.gov.co/convocatorias/invitacion-para-presentacion-propuestas/invitacion-presentar-propuesta-para-9) . El cierre del mecanismo fue para el 24 de septiembre. Se planteó la revisión de requisitos para septiembre 27 al 01 octubre.
Entrega de las propuestas que cumplieron requisitos por parte del equipo de registro: (14/10/ 2021) 2 propuestas cumplieron requisitos.
Evaluación de propuestas: (26/10/2021) Se realizó la evaluación de acuerdo con los criterios de evaluación de la invitación.
Estado actual: se encuentra pendiente presentar los resultados al comité del convenio para aprobación y selección del administrador.
 Invitación a presentar propuestas para la ejecución de proyectos de I+D+i orientados a la generación de nuevo conocimiento en Yacimientos No Convencionales en Colombia: Se presentaron los resultados al comité Viceministerial el 23 de julio 2021. Se presentaron los resultados de la evaluación. Se aprobaron los resultados de la evaluación en el comité de Gestión de Recursos 30 julio 2021 y se notificaron los resultados a los proponentes. Se revisó el memorando de solicitud de contratación en la mesa técnica jurídica-financiera. El 25 de agosto 2021. Se aprobó la contratación en el comité de Gestión de Recursos el 31 de agosto 2021.
Estado actual: En contratación. Minuta enviada a firmas de la entidad el 19/10/2021.
Convocatoria Regional de Investigación Aplicada para Fomentar la Integración de los Actores del Ecosistema CTeI de Risaralda: Se recibió el desembolso por valor de $1.354.570.440 el día 02 de agosto 2021. Se solicitaron CDRs derivados para iniciar la contratación el 10 de agosto 2021. Se realizó memorando de solicitud de elaboración de contratos para el 26 de agosto 2021.
Estado Actual: En contratación.
1) CONTRATO 424-2021: Solicitud de póliza. 20/10/2021
2) CONTRATO 427-2021: Minuta de contrato o convenio derivado enviada a firmas beneficiario. 25/10/2021
3) CONTRATO 435-2021: Solicitud de póliza. 27/10/2021
4) CONTRATO 425-2021: Contrato o convenio derivado legalizado y envío de oficio a beneficiarios. 25/10/2021
5) CONTRATO 426-2021: Solicitud de póliza. 25/10/2021
6) CONTRATO 429-2021: Minuta de contrato o convenio derivado enviada a firmas beneficiario. 25/10/2021
Invitación a presentar propuesta para ejecución de un proyecto I+D en recobro mejorado de hidrocarburos pesados y extrapesados que promueva el fortalecimiento de capacidades en esta temática para la región del Huila: El mecanismo se abrió el 6 de agosto del 2021 (Enlace: https://minciencias.gov.co/convocatorias/invitacion-para-presentacion-propuestas/invitacion-presentar propuestas-para-la-7). El cierre del mecanismo fue para el 10 de septiembre 2021. La revisión de los requisitos fue para el 13 al 15 de septiembre 2021. Se reporta el 16 de septiembre 2021 que 1 propuesta cumplió con los requisitos.
Panel de evaluación: (04/10/2021) La propuesta tuvo un puntaje superior a 70 puntos y se consideró como elegible.
Comité convenio: se aprobaron los resultados de la invitación en el comité del convenio (15/10/2021). Se solicitó mesa jurídica para revisión del memorando de elaboración de contrato
Estado actual: Se encuentra pendiente asignación de mesa jurídica, para poder inscribir en comité de gestión de recursos y presentar la solicitud de aprobación de resultados y contratación.
Invitación para consolidación de iniciativas de I+D en Recobro Mejorado de Hidrocarburos: Se realizó la estructuración de TdR con base a los lineamientos. Estado actual: Pendiente sesión comité coordinador para aprobar términos.
Convenio SINCHI-MINCIENCIAS: El convenio fue legalizado el 11 de octubre con el número 585 de 2021. Se deben adelantar los trámites para la solicitud del desembolso.
</t>
    </r>
    <r>
      <rPr>
        <b/>
        <sz val="12"/>
        <rFont val="Arial Narrow"/>
        <family val="2"/>
      </rPr>
      <t xml:space="preserve">Hitos noviembre
</t>
    </r>
    <r>
      <rPr>
        <sz val="12"/>
        <rFont val="Arial Narrow"/>
        <family val="2"/>
      </rPr>
      <t xml:space="preserve">Para el mes de noviembre del año 2021 se cuenta con el seguimiento de 11 convocatorias, 5 invitaciones y 1 convenio.
La convocatoria “Generación de capacidades para la producción en Colombia de reactivos, insumos, y metodologías para la prevención, diagnóstico, tratamiento de enfermedades infecciosas desatendidas y demás enfermedades transmisibles - 895-2021“:
Una vez publicado el banco definitivo se procedió a contactar a los elegibles para el proceso de contratación, se solicitó revisión presupuestal y respuesta a las aclaraciones del panel de evaluación, así como la elaboración de plan de trabajo, según formato establecido. Ya se realizó la contratación de los tres contratos apoyados y ya todos se encuentran desembolsados.
La convocatoria 896 “CONVOCATORIA FORTALECIMIENTO DE CAPACIDADES REGIONALES DE INVESTIGACIÓN EN SALUD”:  
La convocatoria 896 “CONVOCATORIA FORTALECIMIENTO DE CAPACIDADES REGIONALES DE INVESTIGACIÓN EN SALUD”, Se realizó la parametrización y revisión del formulario de evaluación en la plataforma del SIGP, que ya se encuentra disponible para el diligenciamiento por los evaluadores.
De las 85 propuestas registradas 70 propuestas pasaron al proceso de evaluación, de las cuales resultaron elegibles 18 propuestas. Se generó el banco preliminar de elegibles el cual fue publicado el 9 de agosto, se recibieron y respondieron todas las aclaraciones al banco, no se reportaron cambios al banco producto de estas solicitudes por lo que se procedió a caracterizar el banco preliminar para posteriormente presentar ante el comité de Gestión de Recursos de la CTeI. El 8 de septiembre se publicó el banco definitivo de elegibles. Se generaron los memorandos de solicitud de contratación. Actualmente nos encontramos en el proceso de contratación con las entidades, de los 18 contratos a la fecha ya se realizó la contratación y desembolso de 16 y estamos pendientes de que se legalicen los dos faltantes en los próximos días.
Convocatoria para la financiación de proyectos de CTeI en salud que promuevan la medicina personalizada y la investigación traslacional – 897 de 2021:  
En cuanto a la “Convocatoria para la financiación de proyectos de CTeI en salud que promuevan la medicina personalizada y la investigación traslacional – 897 de 2021”. Como resultado del proceso de revisión de requisitos, cumplieron 228 propuestas, se desarrolló el proceso de evaluación y como resultado se generaron 96 proyectos elegibles, 44 proyectos de la modalidad 1 y 52 de la modalidad 2, el banco preliminar de propuestas elegibles fue publicado el día 14 de septiembre, se surtió el periodo de aclaraciones del 15 al 22 de septiembre y el banco definitivo de elegibles se publicó el día 1 de octubre. Actualmente nos encontramos en el proceso de contratación con las entidades, específicamente en el proceso de expedición de pólizas, para continuar con la legalización de los contratos ya se han contratado y desembolsado 10 contratos, estamos pendientes de la legalización de los 3 faltantes.
Invitación para presentar propuestas de investigación que promuevan e integren las capacidades nacionales de CTeI para el desarrollo de un prototipo de vacuna contra el Covid-19:
Según revisión de requisitos de las 4 propuestas presentadas solo 3 cumplieron requisitos, las tres propuestas fueron llevadas a panel de evaluación, en este panel los expertos consideraron que ninguna de las propuestas cumple con los requisitos científicos para que los proyectos sean financiados ya que según informan hay muchos vacíos en las propuestas y falta solidez científica. El resultado fue aprobado en comité de Gestión de Recursos de la CTeI y se declara desierta.
Convocatoria Fortalecimiento de Centros Autónomos I+D+i: 
en el mes de noviembre se legalizó la contratación de cuatro proyectos del listado final de elegibles de los cuales dos corresponden al Mecanismo 1 y dos en el segundo mecanismo. Así mismo, se elaboraron las minutas de siete proyectos, de los cuales cinco se encuentran en etapa de aprobación de póliza de cumplimiento y uno en proceso de expedición de CDR y para el último la minuta fue remitida al ejecutor para firma.
De los cuatro contratos legalizados se solicitó el desembolso al Fondo Francisco José de Caldas, emitiendo las correspondientes solicitudes en MGI.
Convocatoria Plataforma Transatlántica: Se encuentra en proceso de evaluación, se presentaron 65 propuestas y 47 están siendo evaluadas, dado que cumplieron con las condiciones requeridas en el marco de la convocatoria. A espera de resultados por parte del aliado en Brasil.
Convocatoria Innovación para la Función Pública: Se efectuó el proceso de evaluación por pares ciegos, 1 propuesta fue seleccionada, perteneciente a la Universidad de los Andes y de momento se están haciendo trámites para el proceso de firma del contrato por parte de la DIR.
Convocatoria ONDAS primera infancia: La invitación se encuentra abierta y cierra el 27 de octubre del presente año.
Convocatoria Conectando Conocimiento Banco de Elegibles: La totalidad de los contratos se encuentran legalizados, desembolsados y en ejecución.
Convocatoria Indexación de revistas: Apertura de la Convocatoria de indexación de revistas científicas colombianas se dio en agosto 20 del 2021. Se cerró el viernes 29 de octubre y estos son los datos iniciales:
No. de revistas inscritas: 521
No. de revistas con Aval institucional: 501
No. de revistas no avaladas: 20
No. de revistas con revisión de criterios Fase I: 433
Acorde con el cronograma establecido, actualmente se está realizando la revisión de los criterios establecidos en la Fase II “Validación del proceso de evaluación y de la visibilidad”.
De las 433 revistas que cumplieron la Fase I, hay 340 publicaciones con información declarada de los Sistemas de Indexación y Resumen – SIR acorde con lo registrado en el aplicativo Publindex con sus respectivos soportes, los cuales están siendo validados.
En la Fase III “Impacto de la revista científica”, se tiene la información de las revistas indexadas en los índices bibliográficos citacionales el Journal Citation Reports (JCR) y Scimago Journal Rank (SJR) con sus respectivos cuartiles y se está revisando el cálculo del indicador del H5 por su gran área de conocimiento para las 433 revistas.
Convocatoria de Grupo de investigación e investigadores: Actualmente el equipo de cienciometría se encuentra en la etapa de revisión de productos participantes de la Convocatoria y normalización de información, para correr criterios de clasificación y reconocimiento y entregar resultados preliminares el día 25 de enero del año 2022.
El proceso se está adelantando aproximadamente con 682.524 currículos certificados 19321 grupos de investigación.
Invitación a presentar propuestas para la ejecución de proyectos de I+D+i orientados al fortalecimiento del portafolio I+D+i de la ARC según prioridades y necesidades de la ARC-2020:  Se abrió la invitación de administrador el 27 de agosto 202 (Enlace: https://minciencias.gov.co/convocatorias/invitacion-para-presentacion-propuestas/invitacion-presentar-propuesta-para-9) . El cierre del mecanismo fue para el 24 de septiembre. Se planteó la revisión de requisitos para septiembre 27 al 01 octubre.
Entrega de las propuestas que cumplieron requisitos por parte del equipo de registro: (14/10/ 2021) 2 propuestas cumplieron requisitos.
Evaluación de propuestas: (26/10/2021) Se realizó la evaluación de acuerdo con los criterios de evaluación de la invitación.
Selección proponente: Se realizó la presentación de los resultados en el comité del convenio y fue seleccionado el administrador.10/11/2021
Selección proponente: Se aprobaron los resultados en el comité de gestión de recursos. 11/11/2021
Notificación de resultados: Se notificaron los resultados a los proponentes. 12/11/2021
Estado actual: se encuentra pendiente realizar mesa técnica para revisión de memorando de contratación
Invitación a presentar propuestas para la ejecución de proyectos de I+D+i orientados a la generación de nuevo conocimiento en Yacimientos No Convencionales en Colombia: Se presentaron los resultados al comité Viceministerial el 23 de julio 2021. Se presentaron los resultados de la evaluación. Se aprobaron los resultados de la evaluación en el comité de Gestión de Recursos 30 julio 2021 y se notificaron los resultados a los proponentes. Se revisó el memorando de solicitud de contratación en la mesa técnica jurídica-financiera. El 25 de agosto 2021. Se aprobó la contratación en el comité de Gestión de Recursos el 31 de agosto 2021.
Envío de Minuta a firmas de la entidad:19/10/2021
Minuta de contrato recibida firmada por parte de la entidad: 01/12/2021
Solicitud de pólizas a la entidad 01/12/2021
Estado actual: En contratación. Pendiente legalización de póliza
Convocatoria Regional de Investigación Aplicada para Fomentar la Integración de los Actores del Ecosistema CTeI de Risaralda: Se recibió el desembolso por valor de $1.354.570.440 el día 02 de agosto 2021. Se solicitaron CDRs derivados para iniciar la contratación el 10 de agosto 2021. Se realizó memorando de solicitud de elaboración de contratos para el 26 de agosto 2021.
Estado Actual: En contratación.
1) CONTRATO 424-2021: Contrato o convenio derivado legalizado y envío de oficio a beneficiarios. 25/11/2021
2) CONTRATO 427-2021: Contrato o convenio derivado legalizado y envío de oficio a beneficiarios. 29/11/2021
3) CONTRATO 435-2021: Contrato o convenio derivado legalizado y envío de oficio a beneficiarios. 29/11/2021
4) CONTRATO 425-2021: Contrato o convenio derivado legalizado y envío de oficio a beneficiarios. 25/10/2021
5) CONTRATO 426-2021: Contrato o convenio derivado legalizado y envío de oficio a beneficiarios. 08/11/2021
6) CONTRATO 429-2021: Contrato o convenio derivado legalizado y envío de oficio a beneficiarios. 19/11/2021
Invitación a presentar propuesta para ejecución de un proyecto I+D en recobro mejorado de hidrocarburos pesados y extrapesados que promueva el fortalecimiento de capacidades en esta temática para la región del Huila: El mecanismo se abrió el 6 de agosto del 2021 (Enlace: https://minciencias.gov.co/convocatorias/invitacion-para-presentacion-propuestas/invitacion-presentar propuestas-para-la-7). El cierre del mecanismo fue para el 10 de septiembre 2021. La revisión de los requisitos fue para el 13 al 15 de septiembre 2021. Se reporta el 16 de septiembre 2021 que 1 propuesta cumplió con los requisitos.
Panel de evaluación: (04/10/2021) La propuesta tuvo un puntaje superior a 70 puntos y se consideró como elegible.
Comité convenio: se aprobaron los resultados de la invitación en el comité del convenio (15/10/2021). Se realizó mesa jurídica para revisión del memorando de elaboración de contrato.
Estado actual: Se encuentra pendiente el acta de la mesa jurídica para presentar en el comité de gestión de recursos la solicitud de aprobación de resultados y contratación.
Invitación para consolidación de iniciativas de I+D en Recobro Mejorado de Hidrocarburos: Se realizó la estructuración de TdR con base a los lineamientos. Se aprobaron los términos de referencia en el comité del convenio. 25/11/2021. Estado actual: Pendiente solicitud de conceptos por parte de los diferentes equipos técnicos en relación con los términos de referencia
Convenio SINCHI-MINCIENCIAS: El convenio fue legalizado el 11 de octubre con el número 585 de 2021.
</t>
    </r>
    <r>
      <rPr>
        <b/>
        <sz val="12"/>
        <rFont val="Arial Narrow"/>
        <family val="2"/>
      </rPr>
      <t xml:space="preserve">Hitos diciembre
</t>
    </r>
    <r>
      <rPr>
        <sz val="12"/>
        <rFont val="Arial Narrow"/>
        <family val="2"/>
      </rPr>
      <t>Para el mes de noviembre del año 2021 se cuenta con el seguimiento de 11 convocatorias, 5 invitaciones, 3 convenios y la implementación Misión Sabios.
Convocatoria 895-2021Generación de capacidades para la producción en Colombia de reactivos, insumos, y metodologías para la prevención, diagnóstico, tratamiento de enfermedades infecciosas desatendidas y demás enfermedades transmisibles”:
Una vez publicado el banco definitivo se procedió a contactar a los elegibles para el proceso de contratación, se solicitó revisión presupuestal y respuesta a las aclaraciones del panel de evaluación, así como la elaboración de plan de trabajo, según formato establecido. Ya se realizó la contratación de los tres contratos elegibles y ya todos se encuentran desembolsados.
Convocatoria 896-2021 CONVOCATORIA FORTALECIMIENTO DE CAPACIDADES REGIONALES DE INVESTIGACIÓN EN SALUD”:
se publicó el 16 de marzo del 2021 y cerró el pasado 11 de junio del 2021, en total se registraron 85 propuestas, de las 85 propuestas registradas 70 propuestas pasaron al proceso de evaluación, de las cuales resultaron elegibles 18 propuestas. Se generó el banco preliminar de elegibles el cual fue publicado el 9 de agosto, se recibieron y respondieron todas las aclaraciones al banco, no se reportaron cambios al banco producto de estas solicitudes por lo que se procedió a caracterizar el banco preliminar para posteriormente presentar ante el comité de Gestión de Recursos de la CTeI. El 8 de septiembre se publicó el banco definitivo de elegibles. Una vez publicado el banco definitivo se procedió a contactar a los elegibles para el proceso de contratación, se solicitó revisión presupuestal y respuesta a las aclaraciones del panel de evaluación, así como la elaboración de plan de trabajo, según formato establecido. Ya se realizó la contratación de los dieciocho contratos elegibles y ya todos se encuentran desembolsados.
Convocatoria 897-2021“Convocatoria para la financiación de proyectos de CTeI en salud que promuevan la medicina personalizada y la investigación traslacional – 897 de 2021:
Como resultado del proceso de revisión de requisitos, cumplieron 228 propuestas, se desarrolló el proceso de evaluación y como resultado se generaron 96 proyectos elegibles, 44 proyectos de la modalidad 1 y 52 de la modalidad 2, el banco preliminar de propuestas elegibles fue publicado el día 14 de septiembre, se surtió el periodo de aclaraciones del 15 al 22 de septiembre y el banco definitivo de elegibles se publicó el día 1 de octubre. Actualmente nos encontramos en el proceso de contratación con las entidades, específicamente en el proceso de expedición de pólizas, para continuar con la legalización de los contratos ya se han contratado y desembolsado 13 contratos, 4 contratos con solicitud de desembolso, 2 en legalización y 3 en aprobación de minuta.
Invitación para presentar propuestas de investigación que promuevan e integren las capacidades nacionales de CTeI para el desarrollo de un prototipo biológico o biotecnológico para la prevención del Covid-19:
Según revisión de preliminar de las cuatro propuestas presentadas solo tres cumplieron requisitos, las tres propuestas fueron llevadas a panel de evaluación, en este panel los expertos consideraron que ninguna de las propuestas cumplía con los requisitos científicos para que los proyectos fueran financiados, justifican que hay muchos vacíos en las propuestas y falta solidez científica. El resultado fue aprobado en comité de Gestión de Recursos de la CTeI y se declara desierta el 1 de octubre, los recursos están liberados y quedaron disponibles para ser empleados en otras iniciativas.
Convocatoria Fortalecimiento de Centros Autónomos I+D+i: Durante el mes de diciembre del 2021 se continuó con el proceso de contratación e inicio de los proyectos aprobados para financiar como resultado de la convocatoria 905-2021. En este sentido, se realizó el desembolso de $ 899.371.995 correspondientes a tres contratos, así:
ContratoInstitución/OperadorValor desembolsado
459-2021CENTRO DE LA CIENCIA Y LA INVESTIGACIÓN FARMACEUTICA$ 349.391.995
462-2021CENTRO INTERNACIONAL DE FISICA - CIF$ 350.000.000
467-2021MINDTECH S.A.S.$ 199.980.000
Así mismo, se legalizaron tres contratos y se encuentran en trámite de desembolso por un total de $749.432.647 discriminados así:
Contrato Institución/Operador Valor en trámite de desembolso 474-2021         CORPORACIÓN PARA EL DESARROLLO DE LA DIGNIDAD HUMANA $ 199.935.000
458-2021 INSTITUTO DE INVESTIGACIONES MARINAS Y COSTERAS JOSE BENITO VIVES DE ANDREIS INVEMAR $ 200.000.000
447-2021 CORPORACIÓN CENTRO DE INVESTIGACIÓN EN PALMA DE ACEITE                                                                       $ 349.497.647
Por otra parte, un contrato se encuentra en aprobación de póliza de cumplimiento, uno en firma del beneficiario, dos están en ajuste de póliza y por último el Centro de Estudios Regionales Cafeteros y Empresariales - CRECE desistió del proceso de contratación.
Convocatoria Plataforma Transatlántica: Se encuentran 21 propuestas en procesos de panel de evaluación. Es importante resaltar que la financiación de esta estrategia disminuyó a un valor de $1.500 millones, por ende, se financiarán 3 proyectos, no 6.
Convocatoria Innovación para la Función Pública: La propuesta se encuentra en proceso de contratación por parte de la DIR, se contempla iniciar la implementación en el mes de enero de 2022.
Convocatoria ONDAS primera infancia: Ya terminó el proceso de evaluación, quedó seleccionada la propuesta presentada por la Universidad Autónoma de Bucaramanga, de momento se hará la socialización interna de los resultados del proceso de selección en el marco de la convocatoria.
Convocatoria Conectando Conocimiento Banco de Elegibles: La totalidad de los contratos se encuentran legalizados, desembolsados y en ejecución.
Convocatoria Indexación de revistas: Acorde con el cronograma establecido, actualmente se está realizando la revisión de los criterios en la Fase III “Impacto de la revista científica”, con los cuartiles del indicador del H5 por su gran área de conocimiento para las 433 revistas.
Convocatoria de Grupo de investigación e investigadores: A la fecha se está normalizando la información participante de la Convocatoria de grupos de investigación e investigadores y revisando los requerimientos de existencia y calidad de los productos científicos, así mismo se está corriendo el algoritmo y los modelos matemáticos, para entregar resultados preliminares el día 25 de enero de 2022.
Invitación a presentar propuestas para la ejecución de proyectos de I+D+i orientados al fortalecimiento del portafolio I+D+i de la ARC según prioridades y necesidades de la ARC-2020:  Se abrió la invitación de administrador el 27 de agosto 2021 (Enlace: https://minciencias.gov.co/convocatorias/invitacion-para-presentacion-propuestas/invitacion-presentar-propuesta-para-9) . El cierre del mecanismo fue para el 24 de septiembre. Se planteó la revisión de requisitos para septiembre 27 al 01 octubre.
Entrega de las propuestas que cumplieron requisitos por parte del equipo de registro: (14/10/ 2021) 2 propuestas cumplieron requisitos.
Evaluación de propuestas: (26/10/2021) Se realizó la evaluación de acuerdo con los criterios de evaluación de la invitación.
Selección proponente: Se realizó la presentación de los resultados en el comité del convenio y fue seleccionado el administrador.10/11/2021
Selección proponente:</t>
    </r>
  </si>
  <si>
    <r>
      <rPr>
        <b/>
        <sz val="12"/>
        <rFont val="Arial Narrow"/>
        <family val="2"/>
      </rPr>
      <t>1. Elaboración y registro del reporte artículos científicos publicados:</t>
    </r>
    <r>
      <rPr>
        <sz val="12"/>
        <rFont val="Arial Narrow"/>
        <family val="2"/>
      </rPr>
      <t xml:space="preserve"> El resultado final para el 4º trimestre fue de </t>
    </r>
    <r>
      <rPr>
        <u/>
        <sz val="12"/>
        <rFont val="Arial Narrow"/>
        <family val="2"/>
      </rPr>
      <t>15.646 artículos publicados</t>
    </r>
    <r>
      <rPr>
        <sz val="12"/>
        <rFont val="Arial Narrow"/>
        <family val="2"/>
      </rPr>
      <t xml:space="preserve">, el cual corresponde con la meta proyecta para el año 2021 de artículos científicos publicados por colombianos en revistas de alto impacto en los índices bibliográficos citacionales mundiales.
El Índice de citaciones de impacto en producción científica y colaboración internacional  para el año 2021 es </t>
    </r>
    <r>
      <rPr>
        <u/>
        <sz val="12"/>
        <rFont val="Arial Narrow"/>
        <family val="2"/>
      </rPr>
      <t>0,91</t>
    </r>
    <r>
      <rPr>
        <sz val="12"/>
        <rFont val="Arial Narrow"/>
        <family val="2"/>
      </rPr>
      <t xml:space="preserve">. El resultado de este indicador se reporta en el mes de diciembre del año 2021 y reporta la revisión bibliográfica de la producción colombiana respecto a la ciencia mundial.
</t>
    </r>
    <r>
      <rPr>
        <b/>
        <sz val="12"/>
        <rFont val="Arial Narrow"/>
        <family val="2"/>
      </rPr>
      <t>2. Revisión y ajuste de los modelos cienciométricos vigentes:</t>
    </r>
    <r>
      <rPr>
        <sz val="12"/>
        <rFont val="Arial Narrow"/>
        <family val="2"/>
      </rPr>
      <t xml:space="preserve"> Convocatoria 894 del 2021 , al cierre de la convocatoria se encontraron 682.524 currículos registrados y certificados en la Plataforma ScienTI - Colombia.
La distribución por áreas de conocimiento de las personas participantes se muestra a continuación.
- No registrada 392.754
- Ciencias Naturales 44.107
- Ingeniería y Tecnología 66.773
- Ciencias Médicas y de la Salud 40.091
- Ciencias Agrícolas 12.923
- Ciencias Sociales 97.716
- Humanidades 28.160 
Para el proceso de reconocimiento de investigadores participan los currículos certificados de personas que tienen una vinculación activa en grupos de investigación avalados, por al menos una institución y los currículos independientes certificados, inscritos y avalados por la institución a la que pertenecen.
CURRÍCULOS INDIVIDUALES INSCRITOS Y AVALADOS 3.227
CURRÍCULOS VINCULADOS A GRUPOS AVALADOS 90.976 
TOTAL PARTICIPANTES  94.203
Con Respecto a los grupos de investigación, se encontraron un total de 19.321 grupos registrados y certificados en la plataforma, de los cuales 8.651 están avalados por al menos una institución. La distribución por áreas de conocimiento de los grupos que participan en el Reconocimiento se muestra a continuación:
Ciencias Agrícolas 353 336 Ciencias Médicas y de la Salud 1189 1147 Ciencias Naturales 1202 1173 Ciencias Sociales 2331 2213 Humanidades 650 623 Ingeniería y Tecnología 1371 1321.
</t>
    </r>
    <r>
      <rPr>
        <b/>
        <sz val="12"/>
        <rFont val="Arial Narrow"/>
        <family val="2"/>
      </rPr>
      <t>3. Publindex - 2021 :</t>
    </r>
    <r>
      <rPr>
        <sz val="12"/>
        <rFont val="Arial Narrow"/>
        <family val="2"/>
      </rPr>
      <t xml:space="preserve">Se realizo la actualización del listado de revistas extranjeras homologadas para la vigencia 2022, información que fue publicada en el portal de Publindex en la sección de Homologación; así como la visualización de la consulta individual ya sea por el título o por el ISSN de la revista.
</t>
    </r>
    <r>
      <rPr>
        <b/>
        <sz val="12"/>
        <rFont val="Arial Narrow"/>
        <family val="2"/>
      </rPr>
      <t>4. Currículo del Editor:</t>
    </r>
    <r>
      <rPr>
        <sz val="12"/>
        <rFont val="Arial Narrow"/>
        <family val="2"/>
      </rPr>
      <t xml:space="preserve">El en informe final del Nivel 3 del Currículo de Editor, se visualizan los resultados de aprobación y participación con una aprobación de un 78% para la 2da cohorte y  44% para 3ra cohorte. Debido a que los participantes estaban finalizando actividades académicas que se cruzaron con el programa de formación virtual. 
</t>
    </r>
    <r>
      <rPr>
        <b/>
        <sz val="12"/>
        <rFont val="Arial Narrow"/>
        <family val="2"/>
      </rPr>
      <t>5. Web semántica 3.0:</t>
    </r>
    <r>
      <rPr>
        <sz val="12"/>
        <rFont val="Arial Narrow"/>
        <family val="2"/>
      </rPr>
      <t xml:space="preserve"> En el cuarto trimestre del 2021, se adelantó la revisión jurídica y financiera del proyecto, previa aprobación del Convenio en el Comité de Dirección de Recursos de la CTI.
Se enviaron a la Fiduprevisora, los documentos del convenio y se iniciaron a gestionar las firmas. Sin embargo, en el proceso de revisión jurídica de las partes, se acordó dar por finalizado el Convenio del proyecto Web Semántica, según recomendaciones de la alta dirección del Ministerio. A la fecha del reporte de esta iniciativa, las direcciones participantes están gestionando comunicación formal sobre la decisión tomada respecto a la finalización del Convenio.
</t>
    </r>
    <r>
      <rPr>
        <b/>
        <sz val="12"/>
        <rFont val="Arial Narrow"/>
        <family val="2"/>
      </rPr>
      <t>6. Visibilidad y seguimiento a la producción científica mundial</t>
    </r>
    <r>
      <rPr>
        <sz val="12"/>
        <rFont val="Arial Narrow"/>
        <family val="2"/>
      </rPr>
      <t>: Durante el 4to Trimestre se destaca el trabajo realizado por la Comisión Negociadora del Consorcio Colombia al lograr los primeros acuerdos transformativos de Latinoamérica. Esto quiere decir que, además de acceder a información científica gestionada por editoriales mundiales, podremos publicar y compartir con todo el mundo en acceso abierto un volumen significativo de autores colombianos. El Consorcio Colombia igualmente adelanta proyectos estratégicos que buscan disminuir brechas y favorecen el desarrollo de los procesos académicos y de investigación en todas las regiones del país. Uno de los proyectos más ambiciosos que se fijó el Consorcio, fue lograr la firma de acuerdos transformativos, de tal manera que un número importante de publicaciones colombianas del más alto nivel puedan estar abiertas y disponibles a todas las personas que deseen conocerlas, sin asumir cobros por su lectura. Es por esto que se presentan al país los primeros logros de acuerdos transformativos de Latinoamérica con las casas editoriales Elsevier, Springer Nature y Taylor &amp; Francis, logros que resultaron de negociaciones muy duras que tomaron alrededor de 3 meses.
Los acuerdos entran en rigor a partir del 1 de enero de 2022 y se prolongarán por un periodo de 3 años, en los cuales se pretende transformar entre el 40% y el 70% de las publicaciones de artículos en suscripción pasándolos a acceso abierto.</t>
    </r>
  </si>
  <si>
    <r>
      <rPr>
        <b/>
        <sz val="12"/>
        <rFont val="Arial Narrow"/>
        <family val="2"/>
      </rPr>
      <t xml:space="preserve">1. Formulación y diseño de política de la internacionalización de la CTeI y diplomacia científica: </t>
    </r>
    <r>
      <rPr>
        <sz val="12"/>
        <rFont val="Arial Narrow"/>
        <family val="2"/>
      </rPr>
      <t xml:space="preserve">En relación a la política pública de internacionalización de la CTeI y Diplomacia Científica, teniendo en cuenta que el proceso de contratación de la asesoría especializada que acompañará al Ministerio en el proceso de formulación de la política pública se realizará a través del Convenio de cooperación especial 405 - 2021 , celebrado con la OEI,  se procedió a  revisar los términos de referencia  ya diseñados para ajustarlos a las nuevas condiciones de contratación y de cronograma. Este trabajo se realizó con el acompañamiento técnico de Sandra Guerra,  Asesora de la Dirección de Capacidades para temas de política pública. Adicionalmente se llevaron a cabo reuniones con la OEI para determinar el mejor mecanismo para la selección de un proponente para esta asesoría.
De acuerdo a la orientación del Ministro, se procedió a solicitar una propuesta a la Universidad Externado para la asesoría especializada que acompañará al Ministerio en el proceso de formulación de la política pública, de acuerdo con los criterios técnicos establecidos en la invitación por el Ministerio. Se recibió la propuesta técnica y económica por un valor de 250 millones de pesos,  la cual fue aprobada  tanto por el Ministerio como por la OEI, decidiendo avanzar en el trámite contractual que  se realizará a través del Convenio de cooperación especial 405 - 2021 , celebrado con la OEI.  Se proyecta  que el proceso contractual se haya perfeccionado al 10 de diciembre. 
Tras la aprobación de la propuesta técnica y financiera realizada por la Universidad Externado, por un valor de 250 millones de pesos se avanzó en el trámite contractual entre la Universidad y la OEI, en el marco del Convenio de cooperación especial 405 - 2021. El contrato fue suscrito el pasado 13 de diciembre y será ejecutado durante el primer semestre del 2022.
</t>
    </r>
    <r>
      <rPr>
        <b/>
        <sz val="12"/>
        <rFont val="Arial Narrow"/>
        <family val="2"/>
      </rPr>
      <t>2. Fomento de la diplomacia científica, tecnológica y de innovación (Estructuración y lanzamiento de nodos de diplomacia científica)</t>
    </r>
    <r>
      <rPr>
        <sz val="12"/>
        <rFont val="Arial Narrow"/>
        <family val="2"/>
      </rPr>
      <t xml:space="preserve">
El 30 de noviembre de 2021 se realizó la suscripción del  Acta de Intención en materia de Diplomacia Científica entre  Minciencias y Cancillería, así como el anexo sobre implementación del programa piloto de los nodos de Diplomacia Científica con la cual  se formalizan los</t>
    </r>
    <r>
      <rPr>
        <u/>
        <sz val="12"/>
        <rFont val="Arial Narrow"/>
        <family val="2"/>
      </rPr>
      <t xml:space="preserve"> 9 Nodos de diplomacia científica</t>
    </r>
    <r>
      <rPr>
        <sz val="12"/>
        <rFont val="Arial Narrow"/>
        <family val="2"/>
      </rPr>
      <t xml:space="preserve"> en las Embajadas de Colombia en Alemania, Brasil, Corea, España, Estados Unidos, Francia, India, Israel y Suiza, en los que se implementarán los planes de trabajo.
</t>
    </r>
    <r>
      <rPr>
        <b/>
        <sz val="12"/>
        <rFont val="Arial Narrow"/>
        <family val="2"/>
      </rPr>
      <t>3. Programa de movilidad de investigadores e innovadores y apoyo a proyectos de investigación.</t>
    </r>
    <r>
      <rPr>
        <sz val="12"/>
        <rFont val="Arial Narrow"/>
        <family val="2"/>
      </rPr>
      <t xml:space="preserve">
Respecto a las acciones encaminadas al apoyo a mecanismos para el fortalecimiento de proyectos de investigación entre Colombia con otros países 4to trimestre, relacionado a la Convocatoria 899 del 2021, </t>
    </r>
    <r>
      <rPr>
        <u/>
        <sz val="12"/>
        <rFont val="Arial Narrow"/>
        <family val="2"/>
      </rPr>
      <t xml:space="preserve">se tienen 24 proyectos apoyados </t>
    </r>
    <r>
      <rPr>
        <sz val="12"/>
        <rFont val="Arial Narrow"/>
        <family val="2"/>
      </rPr>
      <t xml:space="preserve">y los siguientes documentos soporte:
1. Las resoluciones que relacionan la publicación de los bancos definitivos de elegibles de la convocatoria 899 del 2021. 
- Resolución 2213 del 2021 para los capítulos uno, dos y tres.
- Resolución 2084 del 2021 para el capítulo cuatro
- Resolución 2330 del 2021 para el capítulo tres , de adición
- Resolución 2333 del 2021 para el capítulo cuatro , de corrección
2. Los bancos definitivos de elegibles de acuerdo con las resoluciones anteriormente nombradas
</t>
    </r>
    <r>
      <rPr>
        <b/>
        <sz val="12"/>
        <rFont val="Arial Narrow"/>
        <family val="2"/>
      </rPr>
      <t xml:space="preserve">4. Presencia en escenarios internacionales para la generación de alianzas o redes de cooperación científica o fortalecimiento de la CTeI del país: </t>
    </r>
    <r>
      <rPr>
        <sz val="12"/>
        <rFont val="Arial Narrow"/>
        <family val="2"/>
      </rPr>
      <t xml:space="preserve">Para el 2021 se registran </t>
    </r>
    <r>
      <rPr>
        <u/>
        <sz val="12"/>
        <rFont val="Arial Narrow"/>
        <family val="2"/>
      </rPr>
      <t>14 alianzas de cooperación con diferentes actores internacionales</t>
    </r>
    <r>
      <rPr>
        <sz val="12"/>
        <rFont val="Arial Narrow"/>
        <family val="2"/>
      </rPr>
      <t xml:space="preserve">.
En el cuarto trimestre de 2021, el grupo de Internacionalización de Minciencias adelantó gestiones para la generación de alianzas y suscripción de instrumentos de cooperación con diferentes actores internacionales.
Memorando de Entendimiento entre el Ministerio de Ciencia, Tecnología e Innovación de Colombia y el Ministerio de Ciencia, Tecnología e Innovación Productiva de Argentina: Se respondieron las observaciones de la versión del MoU remitida por el Mincyt y se está a la espera de recibir la contrapropuesta. Se le ha hecho seguimiento al MoU pero no se ha obtenido respuesta. 
Memorando de Entendimiento entre el Ministerio de Ciencia, Tecnología e Innovación de Colombia y el Consejo Nacional de Fundaciones Estaduales de Apoyo a la Investigación (CONFAP) de Brasil: Se desarrolló una reunión el 13 de julio de 2021, que permitió tener más claridad frente al proceso. Minciencias envió una contrapropuesta al CONFAP y se avanzó en el proceso de negociación, de manera que el MoU se suscribió en el marco de la visita oficial a Brasil el 19 de octubre de 2021. 
Memorando de Entendimiento Minciencias – IICA: Se retroalimentó el borrador del texto remitido por el IICA y se está a la espera de recibir los comentarios. 
Memorando de Entendimiento Minciencias – BCIE: El texto del MoU ha pasado por diferentes revisiones jurídicas. El 15 de diciembre se remitió al banco la versión con los últimos comentarios de la OAJ y se espera recibir respuesta frente a los mismos en enero de 2021. 
Carta de colaboración entre la Organización de Estados Iberoamericanos para la Educación, la Ciencia y la Cultura (OEI), y el Ministerio de Ciencia, Tecnología e Innovación para la asistencia técnica en materia de sistemas de monitoreo y evaluación de políticas públicas de ciencia, tecnología e innovación. 
Tras la notificación de ser beneficiario de la convocatoria FORCYT en el componente de monitoreo y evaluación, la OEI envió a Minciencias la versión de la carta de colaboración para formalizar el proceso de asistencia técnica. Tras la revisión y la concertación del texto, el Ministro Tito Crissien y el Secretario General de la OEI Mariano Jabonero firmaron la carta en Lisboa el 17 de noviembre, en el marco de la visita de Minciencias a Portugal. 
Departamento de Educación, Competencias y Empleo del Gobierno Australiano (DESE): La OAJ aceptó los comentarios del DESE y brindó el visto bueno del contenido del instrumento. Esta razón se comunicó al DESE y se espera poder suscribir este instrumento en el mes de enero o febrero. 
Protocolo al Acuerdo de Cooperación de 2012 entre el Ministerio de Ciencia, Tecnología e Innovación de Colombia (Minciencias) y la Organización Europea  para la Investigación  Nuclear (CERN) sobre cooperación Científica y Técnica entre las Instituciones  colombianas y el CERN en física de altas energías y campos relacionados. 
En el marco de la visita a Suiza en el mes de noviembre, el Ministro Tito Crissien firmó el protocolo y las adendas para la participación de Colombia en los experimentos del CERN.
Convenio especial de cooperación no. 80740-431-2021 celebrado entre la Fiduciaria La previsora s.a. - fiduprevisora s.a., actuando como vocera y administradora del fondo nacional de financiamiento para la ciencia, la tecnología y la Innovación, la Universidad Nacional y la Embajada de Francia.
Suscrito el 2 de noviembre de 2021 con el fin de aunar esfuerzos técnicos, administrativos y financieros para promover la cooperación científica en el marco de los programas Nexo Global del Ministerio de Ciencia, Tecnología e Innovación y  “Programme d'initiation à la recherche pour le premier cycle” de la Universidad Nacional de Colombia, para el fomento de las vocaciones científicas de estudiantes colombianos de pregrado a partir de la realización de movilidades académicas con énfasis en investigación en Instituciones de Educación Superior en Francia.
Generación de redes internacionales: El 13 de mayo, Minciencias participó en la Asamblea General Extraordinaria del CYTED. Durante la reunión se aprobaron 15 redes temáticas, beneficiarias de la convocatoria 2021. Se registra participación de grupos de investigación y privados colombianos en 13 de ellas.
</t>
    </r>
    <r>
      <rPr>
        <b/>
        <sz val="12"/>
        <rFont val="Arial Narrow"/>
        <family val="2"/>
      </rPr>
      <t xml:space="preserve">5. Producción asociada y circulación de productos comunicativos en escenarios internacionales: </t>
    </r>
    <r>
      <rPr>
        <sz val="12"/>
        <rFont val="Arial Narrow"/>
        <family val="2"/>
      </rPr>
      <t xml:space="preserve">Para cumplir con la segunda coproducción planeada para el año 2021, con el equipo de Divulgación e Internacionalización se estaba evaluando la propuesta de Red Tal para la segunda coproducción del 2021. No obstante, por la naturaleza de la propuesta y por temas presupuestales se decidió que resultaba más estratégico pensar en otra alternativa para la coproducción.
A razón de lo anterior, durante el último trimestre se gestionó con el equipo de Divulgación, Comunicaciones e Internacionalización una propuesta que pretenda utilizar el material estratégico del Ministerio para adaptarlo a público internacional, y así, contribuir al posicionamiento y visibilización de la ciencia, la tecnología e innovación del país en escenarios internacionales.
De tal manera, la propuesta que se formuló con las 3 áreas mencionadas previamente fue subtitular a inglés y francés los documentales cortos de “Alas, Cantos y Colores” y “Pequeños Grandes Momentos de la Naturaleza”.
 Posteriormente, se socializó este proyecto con el Director Andrés Calderón, el cual aprobó y actualmente se están solicitando las cotizaciones pertinentes para poder solicitar al administrador de proyectos el pago e inicio del proceso. Teniendo en cuenta lo anterior, se espera que esta segunda coproducción esté lista para los primeros meses del 2022.
</t>
    </r>
    <r>
      <rPr>
        <b/>
        <sz val="12"/>
        <rFont val="Arial Narrow"/>
        <family val="2"/>
      </rPr>
      <t>6. Gestión de la oferta y demanda de cooperación internacional de la CTeI</t>
    </r>
    <r>
      <rPr>
        <sz val="12"/>
        <rFont val="Arial Narrow"/>
        <family val="2"/>
      </rPr>
      <t xml:space="preserve">
En el tercer trimestre del 2021, el Grupo de Internacionalización avanzó en la construcción de la matriz de identificación de demandas y ofertas de cooperación internacional en CTeI. La matriz será el principal insumo para la construcción del mapa de demandas y ofertas de cooperación internacional y cuenta con insumos de los 32 departamentos y Bogotá, especialmente enfocados hacia las necesidades.
Queda como producto la matriz resultante del ejercicio junto a evidencias de reuniones con Minciencias Lab, el equipo de regionalización y capacidades regionales para evidenciar las sinergias y necesidades adicionales a las que la matriz puede contribuir.
</t>
    </r>
    <r>
      <rPr>
        <b/>
        <sz val="12"/>
        <rFont val="Arial Narrow"/>
        <family val="2"/>
      </rPr>
      <t>7 Acceso a beneficios de escenarios internacionales de cooperación mediante del pago de cuotas de afiliación y/o membresías)</t>
    </r>
    <r>
      <rPr>
        <sz val="12"/>
        <rFont val="Arial Narrow"/>
        <family val="2"/>
      </rPr>
      <t xml:space="preserve">
Se realizaron gestiones necesarias al interior del Ministerio para la obtención de la aprobación del uso de rendimientos financieros del Fondo Francisco José de Caldas, para el pago de las contribuciones o membresías a organismos internacionales, pero el Ministerio se encuentra en espera de un concepto del Consejo de Estado para la utilización de rendimientos.</t>
    </r>
  </si>
  <si>
    <r>
      <rPr>
        <b/>
        <sz val="12"/>
        <rFont val="Arial Narrow"/>
        <family val="2"/>
      </rPr>
      <t>1.4 Expediciones científicas 4to trimestre:</t>
    </r>
    <r>
      <rPr>
        <sz val="12"/>
        <rFont val="Arial Narrow"/>
        <family val="2"/>
      </rPr>
      <t xml:space="preserve"> En el cuarto trimestre el Convenio Especial de Cooperación No 248 continua en ejecución. Dicho convenio tiene por objeto “Aunar esfuerzos técnicos, administrativos y financieros para la realización de la Expedición Científica Seaflower – Isla Cayos de Bajo Nuevo y Bajo Alicia, la segunda fase de la Expedición Científica Seaflower – Old Providence &amp; Santa Catalina y la Expedición Científica Pacífico – Golfo de Tortugas, en el marco del Programa Colombia Bio” por un valor de $814.800.000 correspondientes al PGN 2021 para el rubro “Transferencias corrientes - servicio de apoyo para la realización de expediciones científicas”.
En este sentido, el pasado 19 de noviembre del año en curso inició la Expedición Bahía Málaga, la cual se desarrolló hasta el 13 de diciembre de 2021, donde 24 instituciones del orden nacional e internacional desplegaron actividades científicas de trece proyectos de investigación. Esta zona priorizada hace parte del Golfo Tortugas en el Pacífico Colombiano.
Adicionalmente, se realizó la contratación de tres (3) proyectos, derivados de la “Invitación a presentar propuestas para el desarrollo de expediciones científicas bio y fortalecimiento de colecciones biológicas” No 1030-2021:
*Contrato No 480-2021: Usos tradicionales y potenciales de la Biodiversidad en el Noroccidente de Antioquia: sustancias bioactivas y su aplicación terapéutica.
*Contrato No 470-2021: Diversidad de insectos y vertebrados, biosonidos y etnobiología en las vertientes norte y occidental de la Sierra Nevada de Santa Marta.
*Contrato N 466-2021: Expedición San Basilio de Palenque-Bio: caracterización química de la biodiversidad de plantas, una apuesta al conocimiento ancestral para la industria farmacéutica.
Por otra parte, la "Expedición Científica a la Chorrera (Amazonas), última expresión del Escudo Guayanés en el suroccidente de la Amazonia colombiana" se encuentra en procesos pre- contractuales.
Así las cosas, se cuenta para el cuarto trimestre con </t>
    </r>
    <r>
      <rPr>
        <u/>
        <sz val="12"/>
        <rFont val="Arial Narrow"/>
        <family val="2"/>
      </rPr>
      <t>siete (7) expediciones científicas nacionale</t>
    </r>
    <r>
      <rPr>
        <sz val="12"/>
        <rFont val="Arial Narrow"/>
        <family val="2"/>
      </rPr>
      <t xml:space="preserve">s.
Las anteriores expediciones, aportan a las metas establecidas para el cuarto trimestre y por tanto a las metas de cuatrienio.
</t>
    </r>
    <r>
      <rPr>
        <b/>
        <sz val="12"/>
        <rFont val="Arial Narrow"/>
        <family val="2"/>
      </rPr>
      <t xml:space="preserve"> 2.4 Proyectos financiados 4to trimestre:</t>
    </r>
    <r>
      <rPr>
        <sz val="12"/>
        <rFont val="Arial Narrow"/>
        <family val="2"/>
      </rPr>
      <t xml:space="preserve"> La tarea relacionada con la Misión de Bioeconomía a continuación, se presentan las principales actividades desarrolladas durante el cuarto trimestre del año 2021:
Implementación y Desarrollo de la Misión de Bioeconomía
Talleres regionales de Bioeconomía.
Contratación de propuestas financiables Convocatoria 903
Respecto a los Proyectos de Turismo Científico de Naturaleza, se financiaron 4 proyectos.
</t>
    </r>
    <r>
      <rPr>
        <b/>
        <sz val="12"/>
        <rFont val="Arial Narrow"/>
        <family val="2"/>
      </rPr>
      <t>3.4 Curaduría de colecciones biológicas 4to trimestre:</t>
    </r>
    <r>
      <rPr>
        <sz val="12"/>
        <rFont val="Arial Narrow"/>
        <family val="2"/>
      </rPr>
      <t xml:space="preserve"> En el marco de la “Invitación a presentar propuestas para el desarrollo de expediciones científicas bio y fortalecimiento de colecciones biológicas”, se financiarán 5 proyectos por valor de $395.837.103 relacionados con fortalecimiento de colecciones biológicas.
</t>
    </r>
    <r>
      <rPr>
        <b/>
        <sz val="12"/>
        <rFont val="Arial Narrow"/>
        <family val="2"/>
      </rPr>
      <t xml:space="preserve">4.4 Seguimiento a las acciones de la iniciativa estratégica 4to trimestre: </t>
    </r>
    <r>
      <rPr>
        <sz val="12"/>
        <rFont val="Arial Narrow"/>
        <family val="2"/>
      </rPr>
      <t xml:space="preserve">Ante la iniciativa que busca realizar estudios técnicos para promover la bioeconomía del país y formalizar acuerdos especiales de cooperación enfocados en la gestión de la biodiversidad, se han desarrollado las siguientes gestiones:
Talleres regionales en Bioeconomía
En el marco del Contrato No 418 de 2021 se acordaron realizar talleres presenciales con un cupo limitado de asistentes y luego talleres virtuales con una participación más amplia de representante de las cuatro aspas de la Hélice. Los talleres iniciaron con la sesión de Caribe en Barranquilla, Manizales con zona Eje Cafetero, Bogotá´ (Zona Centro), Villavicencio Orinoquia) y Bucaramanga (Santanderes). Están programados otros cuatro Talleres presenciales (Leticia, Amazonas – San Andrés – Medellín- Cali, Pacifico) y los nueve talleres virtuales para el año 2022. Estas agendas complementaran el documento de la Misión Nacional de Bioeconomía.
Creación de empresas de base tecnológica tipo Spin-off basados en biotecnología, bioeconomía o tecnologías convergentes
Derivado del Convenio No 212-2021 que tiene por objeto ““Aunar esfuerzos técnicos, administrativos y financieros para fomentar y apoyar la creación emprendimientos de base tecnológica tipo Spin-Off basados en Biotecnología, Bioeconomía o tecnologías convergentes con esta, que logren impulsar una economi´a sostenible fundamentada en la biomasa y biodiversidad”, se encuentran en ejecución 16 propuestas.
Consultorías, Foro de Bioeconomía, Evaluación de Impacto, Sácale Jugo a tu patente
Se realizara´ el Foro de Bioeconomía para realizar el lanzamiento del Plan de Acción de la Misión Nacional de Bioeconomía, así´ como consultorías enfocadas en dicha Misión, la actualización del Portafolio BIO, la evaluación de impacto del Programa, y la estrategia de Sa ‘cale jugo a tu patente. No obstante, a la fecha no se han realizado las gestiones contractuales, toda vez que depende de la gestión que se encuentra realizando la Dirección de Inteligencia de Recursos para la invitación del Administrador de Proyectos.
Los recursos disponibles para la financiación de todas las iniciativas $4.504.269.318 de transferencia de tecnología son por $407.085.100 provenientes del PGN 2021 para el rubro “Transferencias corrientes - servicio de apoyo para la transferencia de conocimiento y tecnología”.
Los recursos se encuentran en el Administrador de Proyectos seleccionado por la Dirección de Inteligencia de recursos y se espera la instrucción de dicha dirección para iniciar los procesos de contratación.
</t>
    </r>
    <r>
      <rPr>
        <b/>
        <sz val="12"/>
        <rFont val="Arial Narrow"/>
        <family val="2"/>
      </rPr>
      <t>5.4 Seguimiento a las acciones de la iniciativa estratégica 3er trimestre:</t>
    </r>
    <r>
      <rPr>
        <sz val="12"/>
        <rFont val="Arial Narrow"/>
        <family val="2"/>
      </rPr>
      <t xml:space="preserve"> Respecto a la iniciativa de elaboración y divulgación de material multiformato y la estrategia de divulgación (preliminar) para el programa Colombia BIO, se han realizado avances con la siguiente acción: 
Documental Rengifo.
La ejecución de la estrategia será realizada a través del Administrador de Proyectos seleccionado por la Dirección de Inteligencia de Recursos de la CTeI del Ministerio y se espera la instrucción de dicha dirección para iniciar el proceso de contratación</t>
    </r>
  </si>
  <si>
    <r>
      <rPr>
        <b/>
        <sz val="12"/>
        <rFont val="Arial Narrow"/>
        <family val="2"/>
      </rPr>
      <t>1.4 Seguimiento a registro y calificación de proyectos 4to trimestre</t>
    </r>
    <r>
      <rPr>
        <sz val="12"/>
        <rFont val="Arial Narrow"/>
        <family val="2"/>
      </rPr>
      <t>: El 15 de diciembre de 2021 se realizó la tercera sesión del Consejo Nacional de Beneficios Tributarios en Ciencia, Tecnología e Innovación (CNBT), presidido por Minciencias, en el cual se otorgaron beneficios tributarios por inversión en CTeI a 352 empresas, por un total de</t>
    </r>
    <r>
      <rPr>
        <u/>
        <sz val="12"/>
        <rFont val="Arial Narrow"/>
        <family val="2"/>
      </rPr>
      <t xml:space="preserve"> $1.9 billones</t>
    </r>
    <r>
      <rPr>
        <sz val="12"/>
        <rFont val="Arial Narrow"/>
        <family val="2"/>
      </rPr>
      <t xml:space="preserve"> de pesos, distribuidos de la siguiente manera: i) 0.76 billones otorgados a proyectos plurianuales ii) 1.13 billones otorgados a proyectos nuevos evaluados en la Convocatoria 904-2021 iii) 1.986 millones otorgados por la vinculación de personal con título de doctorado a empresas mediante la Ventanilla Abierta 902-2021. Con estos resultados, se incentiva la ejecución de 218 proyectos calificados como de ciencia, tecnología e innovación, en 24 departamentos del país. Los productos esperados de estos proyectos se resumen así: i) 129 artículos científicos sometidos o aprobados para la generación de nuevos conocimientos y 14 patentes registradas ii) 302 nuevos procesos o productos, 127 software y 67 prototipos industriales iii) 2036 productos para la apropiación social del conocimiento iv) vinculación de 82 estudiantes de pregrado, maestría y doctorado. Igualmente se incentivó la vinculación de (11) doctores a (7) empresas del país a través de la Ventanilla Abierta 902-2021.  En ese sentido, se da cumplimiento al 100% de la meta planteada para la vigencia 2021.
</t>
    </r>
    <r>
      <rPr>
        <b/>
        <sz val="12"/>
        <rFont val="Arial Narrow"/>
        <family val="2"/>
      </rPr>
      <t>2.4 Seguimiento a solicitudes 4to trimestre:</t>
    </r>
    <r>
      <rPr>
        <sz val="12"/>
        <rFont val="Arial Narrow"/>
        <family val="2"/>
      </rPr>
      <t xml:space="preserve"> La Ventanilla abierta para presentación de solicitudes que accederán a beneficios tributarios por la vinculación de personal con título de doctorado a empresas, orientada a la aprobación de beneficios tributarios siempre que la vinculación sea posterior al 25 de Mayo de 2019, y que se lleve a cabo con el fin de desarrollar actividades de investigación, desarrollo tecnológico o de innovación cumpliendo con los criterios y condiciones definidos en los artículos 158-1, 256 y 256-1 del Estatuto Tributario, correspondientes a los beneficios tributarios de deducción y descuento y crédito fiscal, respectivamente, arrojó a la fecha 21-12-2021, siete (7) solicitudes registradas y aprobadas, las cuales presentan:
o   83954: Vinculación de un profesional con título de doctorado, por un valor de $72.000.000, sobre el cual, la empresa PROEXCAR SAS, desea obtener el beneficio tributario de deducción y descuento. Esta propuesta fue aprobada y notificada mediante la resolución 2466 de 2021.
o   89636: Vinculación de un profesional con título de doctorado, por un valor de $185.684.326, sobre el cual, la empresa ROCOL INTERNATIONAL SAS, desea obtener el beneficio tributario de deducción y descuento. Esta propuesta fue aprobada y notificada mediante la resolución 2465 de 2021.
o   89142: Vinculación de un profesional con título de doctorado, por un valor de $294.500.000, sobre el cual, la empresa MEALS DE COLOMBIA S.A.S, desea obtener el beneficio tributario de deducción y descuento. Esta propuesta fue aprobada y se encuentra en proceso de notificación.
o   89846: Vinculación de un profesional con título de doctorado, por un valor de $27.290.411, sobre el cual, la empresa BIOTECNOLOGIA Y GENETICA S.A.S., desea obtener el beneficio tributario de crédito fiscal. Esta propuesta fue aprobada y se encuentra en proceso de notificación.
o   89654: Vinculación de un profesional con título de doctorado, por un valor de $135.314.749, sobre el cual, la empresa ECODIESEL COLOMBIA S. A ., desea obtener el beneficio tributario de deducción y descuento. Esta propuesta fue aprobada y se encuentra en proceso de notificación.
o   89342: Vinculación de cinco profesionales con título de doctorado, por un valor de $1.208.382.672, sobre el cual, la empresa ECOPETROL S. A., desea obtener el beneficio tributario de deducción y descuento. Esta propuesta fue aprobada y se encuentra en proceso de notificación.
o   89895: Vinculación de un profesional con título de doctorado, por un valor de $62.888.400, sobre el cual, la empresa BIOINTECH SAS., desea obtener el beneficio tributario de deducción y descuento. Esta propuesta fue aprobada y se encuentra en proceso de notificación.
Finalmente se destaca que se ha otorgado un total de $1.986.060.558 para la vigencia 2021, para un total de 11 profesionales con título de doctorado vinculado a empresas.
</t>
    </r>
    <r>
      <rPr>
        <b/>
        <sz val="12"/>
        <rFont val="Arial Narrow"/>
        <family val="2"/>
      </rPr>
      <t>3.4 Seguimiento a registro y calificación de proyectos 4to trimestre:</t>
    </r>
    <r>
      <rPr>
        <sz val="12"/>
        <rFont val="Arial Narrow"/>
        <family val="2"/>
      </rPr>
      <t xml:space="preserve"> Se notificaron cuatrocientos cuarenta y tres (443) proyectos los cuales tuvieron gestión por parte de la Secretaría del CNBT, de acuerdo a la convocatoria para el registro de propuestas que accederán al beneficio tributario de ingresos no constitutivos de renta y/o ganancia ocasional año 2020, con el propósito de que los contribuyentes de renta postulen sus propuestas para la calificación como de carácter científico, tecnológico y de innovación, y  que puedan acceder a los beneficios tributarios estipulados en el artículo 57-2, de acuerdo con el artículo segundo del Acuerdo 26 de 2021.
</t>
    </r>
    <r>
      <rPr>
        <b/>
        <sz val="12"/>
        <rFont val="Arial Narrow"/>
        <family val="2"/>
      </rPr>
      <t xml:space="preserve">4.4 Seguimiento a registro y calificación de proyectos 4to trimestre: </t>
    </r>
    <r>
      <rPr>
        <sz val="12"/>
        <rFont val="Arial Narrow"/>
        <family val="2"/>
      </rPr>
      <t xml:space="preserve">En el cuarto trimestre se adelantaron:
La apertura de la convocatoria para el registro de propuestas que accederán a los ingresos no constitutivos de Renta y/o ganancia ocasional para el año 2021, con el fin de que los contribuyentes de renta postulen sus propuestas para la calificación como de carácter científico, tecnológico y de innovación, y puedan acceder a los beneficios tributarios estipulados en el artículo 57-2, se dio de acuerdo con el artículo tercero del acuerdo No 26 de 2021.
Los términos de referencia y la resolución "Por la cual se ordena la apertura de la Convocatoria para el Registro de Propuestas que Accederán al Beneficio Tributario de Ingresos No Constitutivos de Renta y/o Ganancia Ocasional año 2021" fueron aprobados y publicados en el micrositio del Ministerio de Ciencia, Tecnología e Innovación. La convocatoria se encuentra abierta, a la espera de postulaciones, hasta el 15 de marzo de 2022.
A la fecha la plataforma SIGP, registra cuarenta y nueve (49) proyectos registrados, de los cuales dos (5) proyectos fueron radicados.
</t>
    </r>
    <r>
      <rPr>
        <b/>
        <sz val="12"/>
        <rFont val="Arial Narrow"/>
        <family val="2"/>
      </rPr>
      <t xml:space="preserve">5.4 Seguimiento a registro y calificación de proyectos 4to trimestre: </t>
    </r>
    <r>
      <rPr>
        <sz val="12"/>
        <rFont val="Arial Narrow"/>
        <family val="2"/>
      </rPr>
      <t xml:space="preserve">La Convocatoria para el registro de propuestas que accederán a la exención del IVA (ventanilla abierta) para acceder a los beneficios tributarios estipulados en el artículo 428-1 del Estatuto Tributario, la cual tiene como propósito el fortalecimiento de las capacidades e infraestructura de instituciones de educación y centros de investigación y desarrollo tecnológico reconocidos por  MINCIENCIAS, para el desarrollo de proyectos con la adquisición de equipos, elementos e insumos que les permita realizar investigaciones de alto impacto para el país y la comunidad educativa.
De acuerdo con lo anterior, la ventanilla abierta durante el cuarto trimestre del año 2021, recibió la postulación de 5 proyectos calificados como de investigación científica, desarrollo tecnológico e innovación, cuyo propósito es la obtención de resultados relevantes para el desarrollo del país, acceso al beneficio tributario de exención de IVA.
A la fecha, en la vigencia 2021 mediante acto administrativo se ha otorgado el beneficio tributario de exención de IVA a 28 proyectos calificados como de ciencia, tecnología e innovación, para la importación de 209 equipos, que suman un total de 731.427,04 US referidos a las exenciones de impuestos recomendadas.
</t>
    </r>
    <r>
      <rPr>
        <b/>
        <sz val="12"/>
        <rFont val="Arial Narrow"/>
        <family val="2"/>
      </rPr>
      <t>6.4 Seguimiento a solicitudes de donación 4to trimestre:</t>
    </r>
    <r>
      <rPr>
        <sz val="12"/>
        <rFont val="Arial Narrow"/>
        <family val="2"/>
      </rPr>
      <t xml:space="preserve"> Para el cuarto trimestre, no se recibió ninguna donación para el Fondo Francisco José de Caldas, sin embargo, si se otorgó el beneficio tributario por donación a becas universitarias del programa del Ministerio de Educación Nacional, por un total de $4.136.732.131, impactando a (7) universidades del país ubicadas en Bogotá, Antioquia y Valle del Cauca. El Consejo Nacional de Beneficios Tributarios (CNBT) autorizó la continuidad del programa de beneficios tributarios por donación a becas y para la financiación de iniciativas orientadas al cumplimiento de la Misión de Sabios y el Conpes 4069 de 2021 “política nacional de ciencia, tecnología e innovación 2022-2031” a través de donaciones al Fondo Francisco José de Caldas. </t>
    </r>
  </si>
  <si>
    <r>
      <rPr>
        <b/>
        <sz val="12"/>
        <rFont val="Arial Narrow"/>
        <family val="2"/>
      </rPr>
      <t xml:space="preserve">1.4 Pactos por la Innovación 4to trimestre: </t>
    </r>
    <r>
      <rPr>
        <sz val="12"/>
        <rFont val="Arial Narrow"/>
        <family val="2"/>
      </rPr>
      <t xml:space="preserve">Con el objetivo de implementar la estrategia en las diferentes regiones del país para generar capacidades en gestión de la innovación en las empresas. Se vincula a las organizaciones con la realización del autodiagnóstico y desarrolla un portafolio de beneficios en conjunto con aliados.
De manera transversal a todos los convenios: 
Para el beneficio de misiones empresariales se realizaron reuniones con el fin de realizar la validación de los aspectos de contratación del operador logístico y elección de destinos según propuestas metodológicas.
Se generó el documento de Términos de Referencia Estándar con sus respectivos anexos. 
Con referencia a los Convenios Especiales de Cooperación suscritos para el despliegue de Pactos por la Innovación se tiene: 
Convenio especial de cooperación 761-2019 con Cámara de Comercio de Barranquilla
Para el beneficio de Innovación abierta se elaboró con ayuda del área jurídica la construcción del contrato de cofinanciación al clúster de espacios habitables, se realizaron mesas de trabajo con la entidad asesora Inventta, con el fin de socializar el estado de avance del clúster de espacios habitables. Además, se desarrolla el Otrosi de la entidad asesora Inventta.
Para el beneficio de Articulación de servicios OTRI se desarrolló el evento de cierre del programa donde se hizo entrega de los certificados a las empresas que participaron del programa de Articulación Otri.
Convenio especial de cooperación 762-2019 con Cámara de Comercio de Bucaramanga
Para el beneficio de sistemas de innovación empresarial se realizó seguimiento, gestión y tramite a la empresa Bucarrates para la radicación de la documentación para el primer desembolso para la cofinanciación, se gestionó ante Minciencias la aprobación de los formatos de presupuesto y actividades para la implementación del proyecto de innovación, se realizó seguimiento a la entidad asesora 10X al cumplimiento del valor agregado videos experiencias empresariales. se realizó el seguimiento a la firma de los otrosís N° 2 a las empresas Laboratorios Megalens y Tesicol, en el marco del reconocimiento para la cofinanciación del proyecto de innovación, además del seguimiento a la implementación de los proyectos de innovación, y se realizó acompañamiento y validación a los informes técnicos y financieros correspondientes al primer desembolso para estas empresas.
Para el beneficio de Colinnova, se llevó a cabo reunión con la alianza liderada por Extrucol para ampliar realimentación recibida al proceso de evaluación del proyecto de innovación colaborativa, se realizó seguimiento a la empresa líder Penagos de la firma y constitución de las pólizas de garantías del convenio, se generó solicitud a la empresa Penagos del plan de trabajo para la implementación del proyecto, se llevó a cabo reunión mensual de seguimiento y se gestionó ante el comité de compras de la CCB aprobación para generar otrosí al contrato de prestación de servicio con la Entidad Asesora Corporación Enlace.
Para el beneficio de comunidades de innovación se generó encuesta de Medición Satisfacción a las 32 empresas beneficiarias, se realizó el cierre de este beneficio en el evento de relacionamiento de pactos por la innovación, se tramitó factura correspondiente al último desembolso del contrato de prestación de servicios de la entidad asesora Escala.
Para el beneficio de misiones empresariales se llevó a cabo el comité de aprobación del operador y destino para la misión empresarial, se realizaron las respectivas actividades para ajustar la misión empresarial a Brasil el 6 de febrero del 2022. se publicó resultados de la agencia de viajes para la compra de tiquetes y hospedaje para el grupo de empresarios que participará en la misión empresarial internacional.
Convenio especial de cooperación 763-2019 con Cámara de Comercio de Cúcuta
Para el beneficio de articulación se llevó a cabo la conferencia de economía circular dada por el experto Juan Alejandro Álvarez, para los empresarios del sector construcción.
Para el beneficio de misiones empresariales se socializó el formato aportado por MINCIENCIAS, a las 3 empresas beneficiarias.
Para el beneficio de Sistemas de innovación empresarial se sostuvo reuniones vía teléfono con Martha de la empresa VAOX y con el Ingeniero Jhon Segovia de la empresa GLOBALTRONIK para dar instrucciones acerca de la presentación del informe final del prototipo.
Para el beneficio de innovación abierta se acompañó en la inscripción de 10 empresas de los sectores priorizados y se realizó el panel de evaluación para seleccionar la empresa asesora.
Convenio especial de cooperación 764-2019 con Cámara de Comercio de Manizales
Se dio apertura al programa de aceleración en proyectos de I+D+i para el eje cafetero, con 21 empresarios.
Se continuó con el proceso de legalización de acuerdos del programa de COLINNOVA, se realizaron visitas a las empresas dando claridad en los lineamientos de seguimiento a la ejecución. Se continua la implementación de los cinco proyectos financiados en el eje cafetero con recursos de COLINNOVA.
Como estrategia de reactivación de la comunidad de innovación, se realizó un encuentro presencial para afianzar las relaciones de confianza de las mismas.
Convenio especial de cooperación 765-2019 con Cámara de Comercio de Cartagena
Para el beneficio de jóvenes I+i Seguimiento Avances ejecución del plan de trabajo de los 5 jóvenes (fase de implementación), revisión y reuniones caso de terminación de contrato entre la joven investigadora y la empresa Almacén Carlos Vélez.
Para el beneficio de Innovación abierta realización de Demoday y evento de cierre presencial en Cartagena, difusión en free press y redes sociales del evento de cierre, aplicación de la segunda y última encuesta de satisfacción.
Para el beneficio de misiones empresariales se realizó la firma de acuerdos entre la Cámara de Comercio de Cartagena y empresas beneficiarias de la Misión a Barcelona, trámites administrativos y financieros para contratar los proveedores y/o compra directa de tiquetes, alojamiento y operador de la misión (Camacoes), realización de la misión en la ciudad de Barcelona del 25-29 de octubre, donde participaron 2 empresas de Santa Marta y 4 empresas de Cartagena.
Para el beneficio Colinnova se realizaron trámites administrativos y financieros por parte de la Cámara de Comercio de Cartagena con las alianzas ganadoras de financiación, realización de Demoday y evento de cierre presencial en Cartagena el martes 5 de octubre de 2021.
Convenio especial de cooperación 007-2020 con Cámara de Comercio de Santa Marta
Para conexiones de valor se realiza el evento escalando el emprendimiento e inspírate.
Para el beneficio de comunidad de innovación se realizaron consultorías y asesorías especializadas con empresas participantes del beneficio con una duración de 1 hora c/u en los temas especializados de innovación, se realiza la publicación de los resultados del espacio de pitch &amp; networking, se realiza la verificación y consolidación de conexiones generadas, se realiza el informe final de los resultados obtenidos del beneficio del kit de innovación.
Convenio especial de cooperación 688-2020 con Confecámaras
Contratación de la Alianza No. 15 a nivel nacional, Alianza Aeronáutica correspondiente a la Cámara de Comercio de Aburra Sur, para la ejecución de los proyectos en innovación colaborativa seleccionados en los paneles de evaluación, acompañamiento y seguimiento a los 15 Convenios regionales y los 15 proyectos en innovación colaborativa que se están desarrollando en los departamentos intervenidos por el Programa Colinnova. Suscripción del Otro Si no. 1 prórroga al Convenio Especial de Cooperación No. 80740-688-2020 el 17 de diciembre de 2021.
Convenio especial de cooperación 864-2020 con Cámara de Comercio de Pasto
se realizaron los siguientes Workshop con las empresas beneficiarias de la estrategia de Pactos por la Innovación en el Departamento de Nariño, en la cual se prestó el acompañamiento respectivo. El día 14 de octubre de 2021, se informa que se realizó desayuno de trabajo con empresarios de la ciudad con el fin de dar a conocer la estrategia de Comunidad de Innovación y se realizó capacitación para diligenciamiento del autodiagnóstico. El día 01 de octubre se realizó la publicación de los resultados de la convocatoria para el operador de Comunidad de Innovación, resultando seleccionado la firma Neurocity de la Cámara de Comercio de Manizales. El viernes 22 de octubre se publicó en la página WEB de la Cámara de Comercio de Pasto, los Términos de Referencia para la Convocatoria de Comunidad de Innovación, después de la elaboración y aprobación de estos por parte del comité técnico.
se realizó la publicación de los resultados de las 32 empresas seleccionadas para el beneficio de comunidad de innovación. Se llevó a cabo el evento denominado evento de lanzamiento del programa comunidad de innovación y encuentro de empresas beneficiarias del programa sistemas de innovación en Nariño.
Convenio especial de cooperación 795-2019 con Cámara de Comercio de Villavicencio
Se realizó justificación y solicitud de contrato para el contrato Rueda de negocios virtual, así como la documentación requerida para iniciar trámite administrativo para contrato de Rueda de Negocios virtual con la empresa Génie Latam SAS BIC. Se gestionó la cotización con la empresa Iris Consultoría Informática para que presente propuesta a Misión Empresarial a Nuevo León Monterrey México. Reunión con jefe financiero, jefe de competitividad y abogado para evaluar alternativas para adelantar proceso de Misión Empresarial, se ajustó el y aprobó el cronograma de ejecución de rueda de negocios internacional virtual (méxico) y se apoyó el desarrollo y seguimiento a la ejecución de la misión Medellin.
Convenios Especiales de Cooperación con la Cámara de Comercio de Tumaco (229-2021)
Se desarrollan y publican los términos de referencia de la convocatoria del programa de prototipado para las empresas asesoras y para las empresas beneficiarias. Se realiza el panel de evaluación de las entidades asesoras y se publican los términos de referencia para la convocatoria de empresas beneficiarias.
Convenios Especiales de Cooperación con la Cámara de Comercio de Ibagué (239-2021)
Se publicaron los términos de referencia para la contratación de la entidad experta, se publicaron los términos de referencia para la selección de las 22 empresas beneficiarias del proceso, se realizó el panel de selección de la empresa asesora para el beneficio de sistemas de innovación empresarial. Se diseñó y publicó la adenda de la convocatoria para la selección de empresas beneficiarias del programa de sistemas de innovación empresarial.
Convenio Especial de Cooperación 419-2021 con ACOPI
Se realizaron los procesos comunicativos para obtener 300 firmantes de pactos por la innovación. Así mismo se han adelantado reuniones con la persona encargada de la OTSI de Minciencias para adelantar el proceso de actualización de la hoja de ruta. Se diseñó la propuesta de contenido de los talleres.
</t>
    </r>
    <r>
      <rPr>
        <b/>
        <sz val="12"/>
        <rFont val="Arial Narrow"/>
        <family val="2"/>
      </rPr>
      <t xml:space="preserve"> 2.4 Gestión Territorial - Operación Proyecto Oferta Institucional de Innovación Empresarial 4to trimestre: 
</t>
    </r>
    <r>
      <rPr>
        <sz val="12"/>
        <rFont val="Arial Narrow"/>
        <family val="2"/>
      </rPr>
      <t xml:space="preserve">ATLÁNTICO
Durante el cuarto trimestre del año 2021, el proyecto que tiene por objeto Implementación de Sistemas de Gestión de Innovación en empresas del Atlántico, Innovación Más País Atlántico, operado por la Cámara de Comercio de Barranquilla, orientó sus actividades en el proceso de seguimiento a la implementación de los proyectos de innovación de las 50 empresas del módulo II de Sistemas de Innovación, proyectos que a la fecha de fin de este trimestre ya se encuentran finalizados y en proceso de cierre. También se realizaron actividades de seguimiento a la implementación de los proyectos de innovación de 46 empresas beneficiarias del módulo I de Formación y Cultura de Innovación, 7 de estos proyectos ya finalizaron, hay 2 proyectos que están en proceso para ser evaluados, y hay 2 cupos de cofinanciación pendientes por otorgar a las empresas que se seleccionaron en la última convocatoria. Adicionalmente, se realizó el proceso para la firma de la segunda prórroga del convenio, por seis meses, donde la fecha de fin del convenio es del 26 de mayo de 2022, lo anterior como plan de acción por el retiro de algunas de las empresas beneficiarias del módulo 1 de Formación y Cultura.
El 01 de octubre se realizó un comité técnico donde la Cámara de Comercio de Barranquilla presentó los resultados de la convocatoria para la selección de 5 empresas como beneficiarias en el módulo 1 y solicitó la aprobación de la publicación del banco preliminar de elegibles, con 4 empresas que cumplieron requisitos mínimos. El 04 de octubre se publicó el banco preliminar de elegibles.
El 11 de octubre se llevó a cabo un comité técnico donde la Cámara de Comercio de Barranquilla presentó los resultados finales de la convocatoria para la selección de 5 empresas como beneficiarias en el módulo 1 y solicitó la aprobación de la publicación del banco definitivo de elegibles, el cual fue publicado el 12 de octubre.
En el mes de diciembre Minciencias realizará el certificado semestral de aportes de contrapartida en especie, como parte de sus compromisos en el convenio.
ANTIOQUIA
Durante el cuarto trimestre del año 2021, se llevaron a cabo las actividades enmarcadas en la revisión técnica y financiera; así como la emisión de observaciones a los proyectos de innovación priorizados y presentados por las 50 empresas beneficiaras del módulo 2, de los cuales 27 de ellos fueron aprobados por Minciencias, el restante de los 23 proyectos fueron evaluados por Minciencias pero aun no cuentan con el voto de aprobación dado que no se ha realizado la subsanación de las observaciones emitidas por el equipo técnico de la entidad.
Para ello MINCIENCIAS participó en pitchs realizados por los empresarios, mesas técnicas con las entidades y comités técnicos del convenio.
Frente al tema contractual del convenio especial de cooperación 4600009838, en el marco del comité técnico realizado el 13 de septiembre de 2021 fue aprobada la primera prórroga del convenio en mención hasta el 30 de julio de 2022, para lo cual durante el presente trimestre la Gobernación de Antioquia, Acopi Antioquia y Minciencias realizaron todos los trámites administrativos a fin de perfeccionar y legalizar la minuta de otrosí, la cual fue fechada el 29 de noviembre de 2021. 
Minciencias ha realizado orientación técnica al operador frente a la ejecución del convenio dado su rol de orientador dentro de este.
En el mes de diciembre Minciencias envió el certificado cuatrimestral de aportes de contrapartida en especie, como parte de sus compromisos en el convenio.
BOGOTÁ
Durante el cuarto trimestre del año 2021, se realizaron las actividades correspondientes a:  realizar el seguimiento al entrenamiento de alto nivel en innovación para las 20 empresas beneficiarias a cargo de la entidad experta 10X Thinking y actividades de entrega de información, requisitos y requerimientos para el proceso de priorización de los proyectos de innovación que las empresas presentarán para ser cofinanciados con los hasta $55.000.000 que están disponibles para cada empresa. También se realizaron actividades de gestión de actualización de vigencias de pólizas de los contratos derivados.
Con respecto a las actividades de la etapa de entrenamiento de alto nivel en innovación: a la fecha se han realizado 1 evento de lanzamiento, 21 talleres grupales, 5 webinar y 21 asesorías individuales de seguimiento por empresa. Durante el trimestre la entidad experta 10X Thinking realizó las actividades del entrenamiento de alto nivel en innovación, cumpliendo así el plan operativo propuesto.
Con respecto a las actividades con el aliado cooperante ANDI: el 05 de octubre se realizó la sesión de presentación de objetivos de la red de confianza a las entidades que conforman el ecosistema de innovación de Bogotá. El 11 de noviembre se realizó la primera sesión de la red de confianza. La ANDI acompañó en las sesiones de proyectos priorizados con las empresas, con el ánimo de realizar el levantamiento de las necesidades y retos de las empresas, como parte de las actividades de preparación de la Rueda de negocios.
La ANDI informó que el evento Innovation Land, que se esperaba se realizar en noviembre de 2021, se realizará en mayo de 2022.
En cuanto a los compromisos del convenio directamente con la Secretaría Distrital de Desarrollo Económico, se entregaron los reportes mensuales para cargue en GESPROY de octubre y noviembre de 2021, el reporte del mes de diciembre se encuentra en proceso de elaboración. Se realizaron mesas de seguimiento semanales. En el mes de diciembre se firmó la prórroga No.1 del convenio, extendiendo la fecha de fin hasta el 30 de abril de 2023.  
El 06 de octubre se realizó un comité técnico donde se revisó el estado actual y los avances del convenio¿, se analizó el estado de la modificación del convenio y se revisó el estado actual de los reportes del proyecto en GESPROY.
El 21 de diciembre se realizó un comité técnico donde se revisó el estado actual y los avances del convenio¿, los logros y resultados en 2021, la solicitud de traslado presupuestal y los avances preparación Rueda de Negocios.
CAUCA
Durante el presente periodo, se dio continuidad al acompañamiento de la consultora experta en formulación de proyectos a fin que orientará la formulación de los proyectos de innovación priorizados por las empresas beneficiarias. Posteriormente las empresas beneficiarias hicieron la entrega de sus proyectos de innovación priorizados, momento en el cual inicio el proceso de evaluación técnica y financiera, así como la emisión de las observaciones de acuerdo a la normatividad del SGR para la financiación de proyectos de CTeI, a fin que estas fueran subsanadas por las empresas beneficiarias; a lo anterior se denomino iteración y para los 9 proyectos que fueron aprobados en el marco de los comités técnicos No 11 y 12, se llevaron a cabo tres iteraciones.
Frente a las actividades ejecutadas por la entidad experta VT S.A.S, está impartió el valor agregado a las empresas beneficiarias así:  se llevaron a cabo 14 webinars adicionales en temas transversales a fin de potencializar las capacidades en gestión de la innovación de las empresas beneficiarias, el plan de fortalecimiento tecnológico, el escenario de prospección post covid, la entrega del kit de innovación, así como la entrega de los certificados de Pearson.
El equipo técnico de Minciencias, realizó a los empresarios dos socializaciones frente a las generalidades de los proyectos de innovación y el formato en donde las empresas beneficiarias deberán realizar la formulación y entrega del proyecto de innovación priorizado. 
Respecto a las actividades del aliado cooperante ANDI, se realizó la tercera sesión presencial de la red de confianza del Departamento de Cauca y en el marco del décimo primer comité técnico del convenio se aprobó la solicitud de prórroga del convenio suscrito con el aliado cooperante a fin de extender la fecha de finalización del convenio del 21 de abril de 2022 al 31 de julio de 2022.
Frente a la estrategia de medición de resultados en ACTI, se realizó la activación del segundo componente en la plataforma de INVERACTI para las 15 empresas beneficiarias del programa.
En el marco del décimo comité técnico del convenio se presentó y aprobó la solicitud de prórroga al convenio especial de cooperación 2611-2019, en donde se extendió la ejecución de dicho convenio del 24 de julio de 2022 al 31 de marzo de 2023, para lo cual se solicitud el traslado entre actividades MGA a fin de realizar la optimización de los recursos del proyecto. Por lo anterior, desde Minciencias se iniciaron los trámites administrativos a fin de emitir la minuta de otrosí la cual fue enviada al Departamento para la firma del Gobernador el 9 de diciembre de 2021. Por último, por los ajustes realizados entre actividades MGA, fue necesario realizar la reprogramación del GESPROY. 
En cuanto a los compromisos del convenio directamente con el Departamento del Cauca se entregaron a tiempo los reportes mensuales de ejecución técnica y financiera para cargue en GESPROY de septiembre, octubre y noviembre del año en curso.
CALDAS
De acuerdo a los compromisos del Convenio 843-2018 se realizaron durante el periodo comprendido entre octubre y diciembre de 2021 las siguientes actividades en el marco de los diferentes contratos y convenios derivados:
Del 19 al 28 de octubre de 2021 se llevaron a cabo las segundas visitas presenciales de seguimiento a la implementación de los proyectos de innovación en las empresas beneficiarias. Adicionalmente, en el marco de estas visitas se hizo seguimiento a la ejecución y el registro de inversiones en InverACTI por parte de las empresas beneficiarias.
El 27 de octubre se llevó a cabo el comité de presentación de avance de los proyectos priorizados por las empresas beneficiarias. Adicionalmente, en el mes de noviembre se realizó la mesa de trabajo y comité técnico extraordinario del convenio marco, en donde se presentó la solicitud de retiro del programa por parte de la empresa Formapol S.A.S.
Se reporta la finalización de los contratos con las siguientes empresas:776-2019 Caja de Compensación Familiar de Caldas – CONFA, 780-2019 Inversiones Furtino - Calzado Triunfo, 772-2019 Central Hidroeléctrica de Caldas – CHEC. 779-2019 Formapol. 771-2019 INDUMA. 784-2019 Maquiempanadas. 794-2019 Punto Eléctrico. 777-2019 Revlog. 790-2019 San Martin Lacteos. 785-2019 Servicios Especiales de Salud – SES y 789-2019 Super de Alimentos, no obstante, aun se encuentra pendiente la presentación de informes por parte de las empresas beneficiarias.
Se realiza periódicamente el seguimiento a la implementación de los proyectos de innovación de las empresas beneficiarias. Adicionalmente, se realizó el segundo desembolso a la empresa Revolg S.A.S. por un valor total de $53.992.592.33 y el ultimo desembolso de la entidad experta VT S.A.S por un valor de $157.500.000,00.
CUNDINAMARCA
Durante el cuarto trimestre del año 2021, en las actividades del proyecto Innovación Empresarial Más País Cundinamarca en el marco del convenio especial de cooperación No. 784-2017, se llevaron a cabo las legalizaciones de las liquidaciones de 6 contratos derivados con empresas beneficiarias: Scandroots Colombia S.A.S, Bichopolis S.A.S, Exiplast S.A.S, Fajobe S.A.S, Grúas y Equipos Hune S.A.S/Pronto Rental S.A.S y Colsein S.A.S.
Adicionalmente, se encuentra en proceso de declaración de posible incumplimiento el contrato derivado 428-2018 suscrito con la empresa MCT S.A.S, dado que la empresa no cumplió con cursar todas las etapas del programa, para ello se han indicado los procesos de liquidación del contrato y la reclamación ante la aseguradora.
Así mismo se realizaron mesas de trabajo con el Departamento de Cundinamarca en donde se aclararon dudas frente a los procesos de liquidación de los contratos derivados y se atendieron diversos requerimientos de envió de información a la supervisión del Departamento a fin de remitir documentación referente a la operación y cierre del convenio en mención.
HUILA
Teniendo en cuenta que el proyecto Desarrollo de capacidades en gestión de la innovación empresarial en el departamento del Huila, mediante adición No 1 fue   ampliado en tiempo por 6 meses más (7 de octubre de 2021 al 06 de abril de 2022), durante el cuarto trimestre del 2021 tres  empresas beneficiarias del proyecto cumplieron técnica y financiera la ejecución total de sus prototipos, logrando de esta manera que 5 de 20 empresas beneficiarias del proyecto a corte del 30 de diciembre cumplieran su ejecución total al 100% .
NARIÑO
Durante el cuarto trimestre del año 2021, en las actividades del proyecto Innovación Empresarial Más País Nariño en el marco del convenio especial de cooperación No. 788-2017, se llevaron a cabo las legalizaciones de las liquidaciones de 1 contrato derivado con empresas beneficiarias: Genhospi S.A.S.
RISARALDA
Para el trimestre comprendido entre octubre y diciembre de 2021 en el proyecto Innovación Más País Risaralda se dio continuidad a los procesos necesarios para el cierre final de los contratos relacionados con los entrenamientos de alto nivel, acompañados por las entidades expertas Corporación Industrial Minuto de Dios (CIMD) y Unión Temporal Zabala Tecnalia (UTZT).
En cuanto al seguimiento de la implementación de los proyectos priorizados, se realizaron sesiones de seguimiento a la implementación de los proyectos de manera presencial y virtual. Por último, se apoyó el proceso de estructuración y gestión de prórrogas solicitadas por trece (13) empresas beneficiarias que requirieron tiempo adicional para la implementación de proyectos priorizados.
En el marco de las sesiones de seguimiento se ha llevado a cabo el seguimiento al proceso de registro de Inversiones en Actividades de Ciencia, Tecnología e Innovación (InverACTi) en la plataforma destinada para tal fin llegando a un total de 282 registros.
VALLE DEL CAUCA
Se realizó el acompañamiento por parte de Miniencias para orientar el diligenciamiento de los componentes #2 Registro de Inversiones y #3 Medición de Resultados.
</t>
    </r>
    <r>
      <rPr>
        <b/>
        <sz val="12"/>
        <rFont val="Arial Narrow"/>
        <family val="2"/>
      </rPr>
      <t>3.4 Seguimiento a la ejecución de la estrategia 4to trimestre: En el cuarto trimestre de 2021 se alcanza un total de 119 empresas con capacidad en gestión de innovación</t>
    </r>
  </si>
  <si>
    <r>
      <rPr>
        <b/>
        <sz val="12"/>
        <rFont val="Arial Narrow"/>
        <family val="2"/>
      </rPr>
      <t xml:space="preserve">1.4 Seguimiento a la ejecución de la estrategia 4to trimestre: </t>
    </r>
    <r>
      <rPr>
        <sz val="12"/>
        <rFont val="Arial Narrow"/>
        <family val="2"/>
      </rPr>
      <t xml:space="preserve">Las Bases del Plan Nacional de Desarrollo PND 2018-2022 establecen como indicador en materia de patentes el “Registro de solicitudes de patentes por residentes en Oficina Nacional”. Durante los años 2019 y 2020, así como en los meses de enero a noviembre de 2021, se llevó a cabo el reporte del indicador únicamente del registro de solicitudes de patentes de invención por residentes en Oficina Nacional.
Sobre el particular, cabe aclarar que, en Colombia, conforme a la normatividad de la propiedad industrial, las patentes cubren dos tipologías, i) patentes de invención y ii) patentes de modelo de utilidad.
En este sentido, el indicador antes mencionado no hace distinción alguna respecto de las solicitudes de patentes de invención y las patentes de modelo de utilidad presentadas por residentes en Oficina Nacional. 
En virtud de lo anterior, el Ministerio de Ciencia, Tecnología e Innovación ha decidido reportar para el año 2021 el número de solicitudes de patente de invención como el número de solicitudes de patentes de modelo utilidad por residentes en Oficina Nacional. 
De acuerdo con el reporte formal que realiza la SIC en su página oficial (https://drive.google.com/file/d/1QPzTd3Jl6QEa7SJ0gQAT66bz47uneUAs/view ), se reporta que para lo corrido del año 2021 (enero a diciembre) se han radicado un total de 563 solicitudes de patente ante dicha Entidad.
De enero a diciembre de 2021 se obtuvo 432 solicitudes de patente de invención y 131 solicitudes de patente de modelo de utilidad, presentadas por residentes en Oficina Nacional, para un total de 563 solicitudes de patentes presentadas por residentes en Oficina Nacional.
A continuación, se muestra la distribución por departamento de radicación de patente a nivel nacional:
•	Antioquia: 87 solicitudes de patente.
•	Arauca: 2 solicitudes de patente.
•	Atlántico: 23 solicitudes de patente.
•	Bogotá D.C: 221 solicitudes de patente.
•	Bolívar: 8 solicitud de patente.
•	Boyacá: 8 solicitud de patente.
•	Caldas: 16 solicitudes de patente.
•	Caquetá: 2 solicitudes de patente.
•	Cauca: 6 solicitudes de patente.
•	Cesar: 1 solicitud de patente.
•	Córdoba: 1 solicitud de patente.
•	Cundinamarca: 27 solicitudes de patente.
•	Huila: 9 solicitudes de patente.
•	La Guajira: 5 solicitud de patente.
•	Magdalena: 3 solicitudes de patente.
•	Meta: 4 solicitudes de patente.
•	Nariño: 2 solicitudes de patente.
•	Norte de Santander: 10 solicitudes de patente.
•	Putumayo: 2 solicitudes de patente.
•	Quindío: 16 solicitudes de patente.
•	Risaralda: 13 solicitudes de patente.
•	Santander: 33 solicitudes de patente.
•	Sucre: 1 solicitud de patente.
•	Tolima: 10 solicitudes de patente.
•	Valle del Cauca: 53 solicitudes de patente.
Lo anterior evidencia que el 39% de las radicaciones de patente se encuentra focalizado en Bogotá D.C, seguido por Antioquia con el 15%, Valle del Cauca con el 9% y Santander con el 4%, siendo estos los departamentos que lideran la radicación de patente con el 70% de territorio nacional.
El presente reporte se realiza teniendo en cuenta el periodo de espera que le toma a la Superintendencia de Industria y Comercio - SIC realizar la consolidación de la información recaudada a nivel nacional de estas solicitudes de patente, de tal manera que el rezago presentado hasta el momento queda solventado con esta presentación de reporte, con el soporte formal que genera la SIC.
</t>
    </r>
    <r>
      <rPr>
        <b/>
        <sz val="12"/>
        <rFont val="Arial Narrow"/>
        <family val="2"/>
      </rPr>
      <t>2.4 Seguimiento a la ejecución de la estrategia 4to trimestre:</t>
    </r>
    <r>
      <rPr>
        <sz val="12"/>
        <rFont val="Arial Narrow"/>
        <family val="2"/>
      </rPr>
      <t xml:space="preserve"> De acuerdo con la iniciativa Sácale jugo a tu patente”, la cual tiene como objeto “Promover la explotación, comercialización y transferencia de las invenciones protegidas o en proceso de protección por patente”. Como resultado de esta iniciativa, fueron beneficiadas 75 invenciones a las que se les brindó capacitaciones teórico - prácticas en gestión de la propiedad intelectual, orientadas principalmente en procesos de explotación y comercialización de tecnologías, de las cuales, tras un proceso de evaluación, se seleccionaron</t>
    </r>
    <r>
      <rPr>
        <u/>
        <sz val="12"/>
        <rFont val="Arial Narrow"/>
        <family val="2"/>
      </rPr>
      <t xml:space="preserve"> 30 tecnologías </t>
    </r>
    <r>
      <rPr>
        <sz val="12"/>
        <rFont val="Arial Narrow"/>
        <family val="2"/>
      </rPr>
      <t>a las cuales se les brinda un acompañamiento en el alistamiento tecnológico y gestión comercial. Un resultado adicional de este acompañamiento.</t>
    </r>
  </si>
  <si>
    <r>
      <rPr>
        <b/>
        <sz val="12"/>
        <rFont val="Arial Narrow"/>
        <family val="2"/>
      </rPr>
      <t xml:space="preserve">1.4 Acuerdos de transferencia de tecnología y/o conocimiento 4to trimestre: </t>
    </r>
    <r>
      <rPr>
        <sz val="12"/>
        <rFont val="Arial Narrow"/>
        <family val="2"/>
      </rPr>
      <t>1. La convocatoria para la creación de empresas de base tecnológica tipo spin-off basados en biotecnología, bioeconomía o tecnologías convergentes corte I, cerró el pasado 15 de agosto de 2021, luego del proceso de revisión de requisitos y el cual cuenta con 19 propuestas que cumplen la totalidad de los requisitos exigidos.  La publicación del banco definitivo de propuestas elegibles para esta corte contó con 10 propuestas elegibles.
2. El segundo corte de la convocatoria para la creación de empresas de base tecnológica tipo spin-off basados en biotecnología, bioeconomía o tecnologías convergentes cerro el pasado 24 de octubre. Luego del proceso de revisión de requisitos y evaluación de las propuestas recibidas en el corte II, se realizó la publicación del banco definitivo de propuestas elegibles, el cual para esta corte contó con 6 propuestas elegibles.
3. Así las cosas, se cuenta con 16 propuestas de Emprendimiento de Base tecnológico poyados por Minciencias en 2021, cumpliendo con la meta de   16 acuerdos de transferencia de tecnología y/o conocimiento apoyados por Minciencias para el 2021.</t>
    </r>
  </si>
  <si>
    <r>
      <rPr>
        <b/>
        <sz val="12"/>
        <rFont val="Arial Narrow"/>
        <family val="2"/>
      </rPr>
      <t xml:space="preserve">1.4 Diseño y formulación de política de CTeI - 4to trimestre: 
</t>
    </r>
    <r>
      <rPr>
        <sz val="12"/>
        <rFont val="Arial Narrow"/>
        <family val="2"/>
      </rPr>
      <t xml:space="preserve">Periodo de Reporte
Cuarto trimestre del año 2021: Del 01 de octubre al 31 de diciembre de 2021.
II.Actividades realizadas:
Esta iniciativa estratégica comprende todas las acciones de formulación de política que se realizan desde el despacho del Viceministerio de Talento y Apropiación Social del Conocimiento (TASC). Durante el cuarto trimestre del año en curso, se realizaron las siguientes actividades frente al diseño de la política Conpes de CTI 2021:
En octubre el DNP remitió la nueva versión ajustada del documento al ministro y los viceministros de Minciencias, esperando definir los pasos a seguir para cumplir con la meta de formulación del documento. Así mismo, desde el DNP fue remitido a todas las carteras de gobierno involucradas los ajustes en redacción del PAS, con plazo límite de reacción al 12 de octubre.
El 12 de octubre, la OAPII envió a DNP la versión revisada del PAS Minciencias. Sin embargo, en esa revisión, el viceministerio de CIP agregó comentarios generales al documento, nuevas acciones y modificó acciones que ya habían sido aprobadas por otras entidades. Por ello, el viernes 15 se adelantó una jornada técnica con todo el equipo DNP, para revisar las nuevas inclusiones y propuestas. Como resultado, el viceministerio de conocimiento se mantuvo en incluir 2 nuevas acciones y modificar los hitos/redacción/indicadores de 4 acciones más. El 19 de octubre el equipo de el Vice CIP y OAPII enviaron a DNP complementos a sus aportes.
En la semana del 19 al 22 de octubre, el equipo DNP remitió el documento para revisión del grupo CONPES, donde les solicitaron definir indicadores de impacto para los 7 objetivos estratégicos de la política. El viernes 22 de octubre DNP solicitó revisar y/o proponer estos indicadores y dar respuesta a la mayor brevedad.
El borrador de documento CONPES fue publicado desde el pasado 22 de octubre hasta el pasado 5 de noviembre. Los comentarios fueron recibidos en el correo electrónico GrupoCONPES@dnp.gov.co. DNP clasifico la totalidad de los comentarios recibidos.
Posterior a la clasificación, DNP remitió 189 comentarios para análisis y validación de Minciencias, de los cuales 25 fueron trabajados en conjunto con las direcciones técnicas y los dos viceministerios.
El 17 de noviembre se realizó una mesa de trabajo entre el DNP y el ministerio para socializar la implementación de estos comentarios en el documento.
Con base en las modificaciones del documento, se realizaron las últimas mesas de concertación con el DPS y con MinCultura para validar las acciones interinstitucionales del PAS.
El documento fue presentado a Sesión de Pre-Conpes y SIS-Conpes en el mes de Diciembre. Como resultado de estas sesiones de trabajo se aprobó el documento de política.
El 27 de diciembre, mediante el consecutivo 4069 el grupo Conpes aprobó el documento de política.
III.Actividades realizadas:
Se anexan los siguientes documentos:  
Conpes 4069 versión presentada y aprobada.
Formato de soporte al indicador.
</t>
    </r>
    <r>
      <rPr>
        <b/>
        <sz val="12"/>
        <rFont val="Arial Narrow"/>
        <family val="2"/>
      </rPr>
      <t>2.4 Apoyo en la gestión de lineamientos, evaluaciones de políticas y capacidades regionales de CTeI del VMIN TyASC - 4to Trimestre:</t>
    </r>
    <r>
      <rPr>
        <sz val="12"/>
        <rFont val="Arial Narrow"/>
        <family val="2"/>
      </rPr>
      <t xml:space="preserve"> I.Periodo de Reporte
Cuarto trimestre del año 2021: Del 01 de octubre al 31 de diciembre de 2021.
II.Introducción
Esta iniciativa estratégica comprende todas las acciones que requieren del acompañamiento del Viceministerio de Talento y Apropiación Social del Conocimiento para garantizar la inclusión lineamientos de política de CTeI.  Durante el cuarto trimestre del año 2021 se apoyaron las siguientes actividades:
Gestión administrativa relacionada con Misión de Sabios
Apoyo en la implementación de la política de Apropiación Social del Conocimiento en el marco de la CTeI
OCDE
Seguimiento al desarrollo de evaluaciones de impacto.
Otros
III.Aclaraciones
Para este trimestre se consignan los soportes de las actividades en el aplicativo GINA en la siguiente carpeta comprimida:
•   Soportes Apoyo a la gestión Lineamiento de política T-VI
</t>
    </r>
    <r>
      <rPr>
        <b/>
        <sz val="12"/>
        <rFont val="Arial Narrow"/>
        <family val="2"/>
      </rPr>
      <t xml:space="preserve">3.4 Coordinación de la implementación de las recomendaciones Misión de Sabios - 4to trimestre: </t>
    </r>
    <r>
      <rPr>
        <sz val="12"/>
        <rFont val="Arial Narrow"/>
        <family val="2"/>
      </rPr>
      <t xml:space="preserve">
I.Periodo de Reporte
Cuarto trimestre del año 2021: Del 01 de Octubre al 31 de Diciembre de 2021.
II.Introducción
Esta iniciativa estratégica comprende todas las acciones que corresponden a la coordinación de la implementación de las recomendaciones de la Misión Internacional de Sabios, que comprende las siguientes líneas de acción:
Seguimiento a la implementación de las recomendaciones transversales.
Implementación y Desarrollo de la Misión de Bioeconomía
Apoyo a la estructuración de otras misiones
III.Aclaraciones
Los soportes del presente reporte se consignan en el aplicativo GINA en la carpeta comprimida “Soportes MIS T-IV”.</t>
    </r>
  </si>
  <si>
    <r>
      <rPr>
        <b/>
        <sz val="12"/>
        <rFont val="Arial Narrow"/>
        <family val="2"/>
      </rPr>
      <t>1.4 Evaluación y Rediseño de la politica de Reconocimiento de Actores del Sistema Nacional de Ciencia, Tecnología e Innovación. Cuarto Trimestre:</t>
    </r>
    <r>
      <rPr>
        <sz val="12"/>
        <rFont val="Arial Narrow"/>
        <family val="2"/>
      </rPr>
      <t xml:space="preserve"> De acuerdo con el cronograma de la actividad estratégica, finalizo el cierre de la invitación, se recibieron cuatro (4) propuestas que cumplieron con los requisitos. Las propuestas se sometieron a un panel de evaluación externo se adjunta Matriz ( Anexo 1). El comité de evaluación recomendó, la propuesta que tuvo el mayor puntaje, la cual fue la Unión Temporal Unisimón-FUNCESI. Esta propuesta se sometió a aprobación por parte del Comité de Gestión de Recursos de Minciencias. (Anexo 2). Con esta aprobación se inició el proceso de contratación el cual se encuentra en perfeccionamiento y legalización (Anexo 3) No. 691-2021 del Estudio Evaluación y Rediseño de la Política para el Reconocimiento de Actores. En la vigencia 2022, se contará con los productos que permitirán llevar a cabo el rediseño de la política de reconocimiento de actores del SNCTel.
</t>
    </r>
    <r>
      <rPr>
        <b/>
        <sz val="12"/>
        <rFont val="Arial Narrow"/>
        <family val="2"/>
      </rPr>
      <t>2.4 Formulación Modelo de Gobernanza y Financiación para la Optimización de la gestión, operación y uso de infraestructuras compartidas 4to trimestre:</t>
    </r>
    <r>
      <rPr>
        <sz val="12"/>
        <rFont val="Arial Narrow"/>
        <family val="2"/>
      </rPr>
      <t xml:space="preserve">Se realizó el panel de expertos para evaluación de las cuatro (4) propuestas que se presentaron en respuesta a la invitación, según consta en el acta de la reunión del panel que se adjunta como anexo 2.
Se sometieron a aprobación por parte del Comité de Gestión de Recursos del Minciencias los resultados del proceso de evaluación de las propuestas presentadas, según consta en el acta No. 69 de dicho comité (Anexo 1).
Se adjuntan la agenda del panel de expertos (Anexo 4) y la presentación de los resultados del proceso de evaluación que se realizó en la sesión No. 69 del Comité de Gestión de Recursos de Minciencias (Anexo 3).
Como resultado del proceso de evaluación, cuyos resultados fueron aprobados por el comité en cuestión, se seleccionó la propuesta "Propuesta de estudio para el diagnóstico de las capacidades del país en materia de infraestructuras de investigación y la formulación de un modelo de gobernanza y financiación dirigido a incrementar el uso y mejorar la gestión y operación de infraestructuras compartidas de investigación en el país", cuyo proponente es la Unión Temporal OCyT-Technopolis.
</t>
    </r>
    <r>
      <rPr>
        <b/>
        <sz val="12"/>
        <rFont val="Arial Narrow"/>
        <family val="2"/>
      </rPr>
      <t>3.4 Identificación Necesidades y Prioridades para el Marco Regulatorio de Ciencia, Tecnología e Innovación 4to trimestre:</t>
    </r>
    <r>
      <rPr>
        <sz val="12"/>
        <rFont val="Arial Narrow"/>
        <family val="2"/>
      </rPr>
      <t xml:space="preserve"> En el marco del contrato 012-2021 suscrito entre la Fiduprevisora y La Universidad del Valle se diseñó la encuesta tipo Delphi, relacionada con necesidades, problemas y oportunidades del Marco Regulatorio Colombiano en Ciencia Tecnología e Innovación. Esta se envió a expertos seleccionados de la base de datos de Minciencias.  Anexo 1. Link de encuesta. La encuesta fue validada en una consulta con directores técnicos, gestores y asesores del Ministerio y revisada por parte de la Asesora Jurídica externa contratada para revisar los decretos 393 y 591 de 1991. En base a revisión se generó una nueva versión para realizar la consulta entre el 07 y 21 de diciembre de 2021. Igualmente se diseñó una encuesta para 10 expertos internacionales en el tema de Marco Regulatorio, la cual realizó el 10 de diciembre del 2021 (Anexo 2). presentación encuesta experto. Por acuerdo entre las dos partes se solicitó una prórroga al contrato para dar cumplimiento con los informes a presentar para el tercer desembolso. Anexo 4 Alcance prorroga.   El 21 de diciembre se realizó el segundo desembolso. (Anexo 3) soporte de pago. Todos los productos entregados mediante este contrato serán la base de insumos para que desde el VCIP se estructuren las iniciativas normativas identificadas y su sanción.</t>
    </r>
  </si>
  <si>
    <r>
      <rPr>
        <b/>
        <sz val="12"/>
        <rFont val="Arial Narrow"/>
        <family val="2"/>
      </rPr>
      <t>Gestión del Plan Anual de Adquisiciones 4to. Trimestre:</t>
    </r>
    <r>
      <rPr>
        <sz val="12"/>
        <rFont val="Arial Narrow"/>
        <family val="2"/>
      </rPr>
      <t xml:space="preserve"> La Secretaría General dio cumplimiento al 100% con el entregable del 4to trimestre de 2021, relacionado con el Plan Anual de Adquisiciones – PAA vigencia 2021, adelantando las gestiones pertinentes para su cumplimiento, toda vez, que se llevaron a cabo los respectivos seguimientos del PAA en el Comité de Desempeño Sectorial e Institucional y contaron con los avales correspondientes. Asimismo, se encuentra publicado el PAA en SECOP, ya que este plan consolida todos los procesos de contratación pública que la entidad realizará durante la vigencia siguiendo los lineamientos técnicos, conceptuales y metodológicos de la Agencia Nacional de Contratación Pública, Colombia Compra Eficiente para la aplicación de los principios del Buen Gobierno y el cumplimiento de los fines del Estado.
</t>
    </r>
    <r>
      <rPr>
        <b/>
        <sz val="12"/>
        <rFont val="Arial Narrow"/>
        <family val="2"/>
      </rPr>
      <t>Fortalecer los procesos del cambio asociados al Direccionamiento y Control Administrativo 4to. Trimestre:</t>
    </r>
    <r>
      <rPr>
        <sz val="12"/>
        <rFont val="Arial Narrow"/>
        <family val="2"/>
      </rPr>
      <t xml:space="preserve"> La Secretaría General dio cumplimiento al 100% con el entregable del 4to trimestre de 2021 relacionado al proceso de Direccionamiento y Control Administrativo, adelantando las gestiones pertinentes para su cumplimiento, toda vez, que con la colaboración de la Oficina de Comunicaciones, la Líder de Atención al Ciudadano y el Enlace de Calidad de la Secretaría General se adelantó una campaña publicitaria para reforzar el componente disciplinario, de manera que, la Secretaría General envió cuatro (4) piezas publicitarias con tips de responsabilidad dirigidos a los servidores públicos y contratistas del Ministerio de Ciencia Tecnología e Innovación.
Lo anterior, teniendo en cuenta que una vez analizada la información del trimestre anterior, se determinó que con el objeto de ejercer una función preventiva se debían llevar a cabo estrategias de comunicación para socializar con la comunidad Minciencias con el fin de mejorar el tiempo de respuesta de las PQRDS.
</t>
    </r>
    <r>
      <rPr>
        <b/>
        <sz val="12"/>
        <rFont val="Arial Narrow"/>
        <family val="2"/>
      </rPr>
      <t>Fortalecer los procesos del cambio asociados a la contratación 4to. Trimestre:</t>
    </r>
    <r>
      <rPr>
        <sz val="12"/>
        <rFont val="Arial Narrow"/>
        <family val="2"/>
      </rPr>
      <t xml:space="preserve"> La Secretaría General dio cumplimiento con cada uno de los entregables del 4to trimestre de 2021 y adelantó las gestiones requeridas para mantener actualizados los procedimientos y/o documentos, relacionados con el proceso de Gestión Contractual, asimismo, dio cumplimiento a lo establecido en el Plan Institucional de Capacitaciones dictando la socialización de la Guía de Supervisión e Interventoría de Contratos y Convenios y por último, realizaron las revisiones aleatorias correspondientes.
</t>
    </r>
    <r>
      <rPr>
        <b/>
        <sz val="12"/>
        <rFont val="Arial Narrow"/>
        <family val="2"/>
      </rPr>
      <t>Contribuir a un Minciencias más transparente 4to. Trimestre:</t>
    </r>
    <r>
      <rPr>
        <sz val="12"/>
        <rFont val="Arial Narrow"/>
        <family val="2"/>
      </rPr>
      <t xml:space="preserve"> La Secretaría General adelantó en el 4to trimestre, las gestiones pertinentes para dar cumplimiento con la iniciativa estratégica de Contribuir a un Minciencias más transparente con un 91.57%, por lo cual, se diligenció el formato D101PR04F01 Formato Soporte de Indicador Programático - Requisitos de Transparencia ITEP - ATM y se encuentran relacionadas en dicho formato las evidencias, así como la Dirección URL / repositorio institucional donde se encuentran las mismas.
No obstante, es importante mencionar que los criterios en los cuales no cumple la Secretaría General es debido a la falta de información y se hace la aclaración que si bien la Secretaría General solicitó oportunamente al responsable los insumos, a la fecha no han sido entregados los mismos. 
Por último, se informa que la Secretaría General hará el seguimiento del asunto y en caso de ser necesario se tomarán las medidas correctivas. </t>
    </r>
  </si>
  <si>
    <r>
      <rPr>
        <b/>
        <sz val="12"/>
        <rFont val="Arial Narrow"/>
        <family val="2"/>
      </rPr>
      <t>1.4 Afianzar la cultura de servicio al ciudadano al interior de la entidad y la relación con los ciudadanos, haciendo un efectivo monitoreo y seguimiento a PQRDS 4to Trimestre:</t>
    </r>
    <r>
      <rPr>
        <sz val="12"/>
        <rFont val="Arial Narrow"/>
        <family val="2"/>
      </rPr>
      <t xml:space="preserve"> La encuesta de satisfacción del segundo semestre de 2021: 
- El 100% de los Ciudadanos que contestaron la Encuesta, el 77% manifiesta que pertenece grupos de interés pertenece a la Academia. 
- El 4% de los Ciudadanos Encuestados, informan que tienen una Condición Especial (Grupo Étnico, Grupos Etarios y Personas en situación de Discapacidad)
- El 83% de los Ciudadanos califica entre excelente y bueno los trámites del Ministerio de Ciencia, Tecnología e Innovación
- El 81% de los Ciudadanos califica entre excelente y bueno los servicios del Ministerio de Ciencia, Tecnología e Innovación
- De acuerdo con la Calificación Atención Al Ciudadano en Canales de Atención, los ciudadanos califican entre excelente y bueno, Accesibilidad por el canal presencial con (69%), Accesibilidad por el canal telefónico con (72%), Accesibilidad por página web con (83%), Accesibilidad por el canal de ventanilla con (68%) y Accesibilidad por el canal correo electrónico con (82%).
- De acuerdo con los resultados de la encuesta aplicada en el  Segundo Semestre de 2021, el 76% de los ciudadanos encuestados calificaron entre Excelente y Bueno los servicios prestados por el Ministerio de Ciencia, Tecnología e Innovación.
La Secretaría General - Atención al ciudadano dio cumplimiento al 100% con el entregable del 4to trimestre de 2021, adelantando las gestiones pertinentes con una campaña publicitaria para reforzar el componente disciplinario y de respuestas a PQRDS, de manera que, la Secretaría General envió cuatro (4) piezas publicitarias con tips de responsabilidad dirigidos a los servidores públicos y contratistas del Ministerio de Ciencia Tecnología e Innovación. Lo anterior, teniendo en cuenta que una vez analizada la información del trimestre anterior, se determinó que con el objeto de ejercer una función preventiva se debían llevar a cabo estrategias de comunicación para socializar con la comunidad Minciencias con el fin de mejorar el tiempo de respuesta de las PQRDS.
En relación a los informes, se indicaqn los datos más relevantes: 
- Comparando las PQRSD del IV Trimestre de 2021 con el IV Trimestre de 2020, se presenta una disminución de 2.067 solicitudes recibidas en la entidad, pasando de un total de 19.308 solicitudes a 17.241
- Comparando las PQRSD del II Semestre de 2021, se presenta un aumento de 3.440 solicitudes recibidas en la entidad, pasando de un total de 39.051 solicitudes a 42.491.
• Para este periodo se recibieron 42.491 Solicitudes de las cuales el equipo de Atención al ciudadano contesto 27.527 es decir el 65% del total recibido
• Al comparar el periodo de II Semestre de 2021 con II Semestre del año 2020, se presenta un aumento de 3.440 peticiones.
• El 55.35% de los ciudadanos radiaron su solicitud a través del correo electrónico
• El 50% de las solicitudes recibidas corresponden a Convocatorias.
• Para este periodo se remitieron a las áreas técnicas 14.964 solicitudes, un aumento de 3.040 solicitudes escaladas en comparación al II Semestre de 2020 con 11.924.
• El 46.2% de las solicitudes escaldadas se remitieron a la Dirección de Inteligencia de Recursos de la CTeI
• Del total de solicitudes recibidas por el Ministerio 42.491 el 88.30% se respondieron de 1 a 3 días hábiles.
• Del total de solicitudes escaladas 14.964, las áreas técnicas responden el 96.90% de las solicitudes entre los 15 primeros días hábiles de acuerdo a los términos de ley.
• Para el II Semestre de 2021 del total de solicitudes 42.491 recibidas, se reciben 141 reclamos, comparando este dato con el II Semestre de 2020 se mantienen los datos.
• Para el II Semestre de 2021 del total de solicitudes 42.491 recibidas, se reciben 5 quejas, comparando este dato con el II Semestre de 2020 se presenta un aumento de 1 solicitud.
• De total de PQRDS escaldas a las áreas técnicas están cumpliendo con el 99.67% en Oportunidad de Respuesta.
Para la vigencia 2021 la entidad recepcionó un total de 83.184 PQRDS de las cuales 65% fue atendido entre los primeros tres días de su recepción, por el equipo de atención al ciudadano y PQRDS escaladas a las áreas técnicas 29.163. 
La oportunidad de respuesta de 1 a 3 días es de 88.47%
El 47% de lo recepcionado se relaciona con convocatorias 
El canal mas utilizado por los ciudadanos es el correo electrónico con un porcentaje de 57.30%
</t>
    </r>
    <r>
      <rPr>
        <b/>
        <sz val="12"/>
        <rFont val="Arial Narrow"/>
        <family val="2"/>
      </rPr>
      <t xml:space="preserve">2.4 Contribuir a una Minciencias más transparente 4to Trimestre: </t>
    </r>
    <r>
      <rPr>
        <sz val="12"/>
        <rFont val="Arial Narrow"/>
        <family val="2"/>
      </rPr>
      <t xml:space="preserve">Se cumple al 100% de la tarea de los requisitos
El formulario web se encuentra ajustado a las necesidades de la operación de PQRDS (peticiones, quejas, reclamos, denuncias y sugerencias) con el fin de centralizar en ORFEO todas las solicitudes recibidas por correo electrónico, página web y ventanilla, permitiendo así la formulación de PQRDS de manera anónima.
Se está realizando de manera periódica la Encuesta de Satisfacción y se tiene en la entidad el documento de Procedimientos Manual de Atención al Ciudadano para el manejo de protocolos de atención.
Se realizan las publicaciones de los respectivos informes en el Micrositio de Atención al Ciudadano
Se implementa el chat en la página del Ministerio
Se realiza la encuesta de satisfacción para respuesta a PQRDS con la posibilidad de recibir retroalimentación y seguimiento por parte del peticionario
</t>
    </r>
    <r>
      <rPr>
        <b/>
        <sz val="12"/>
        <rFont val="Arial Narrow"/>
        <family val="2"/>
      </rPr>
      <t>3.4 Contribuir a un Minciencias más moderno 4to Trimestre:</t>
    </r>
    <r>
      <rPr>
        <sz val="12"/>
        <rFont val="Arial Narrow"/>
        <family val="2"/>
      </rPr>
      <t xml:space="preserve"> El indicador de Gobierno Digital cumple al 100% de la tarea de los requisitos.
La Entidad cuenta con la caracterización de Usuarios, en la Encuesta de Satisfacción se realiza la satisfacción de los trámites.
Dentro de la Encuesta la entidad está midiendo el uso de Datos abiertos en la calificación de los Servicios  </t>
    </r>
  </si>
  <si>
    <r>
      <rPr>
        <b/>
        <sz val="12"/>
        <rFont val="Arial Narrow"/>
        <family val="2"/>
      </rPr>
      <t>1.4 Transformando la gestión documental 4to trimestre:</t>
    </r>
    <r>
      <rPr>
        <sz val="12"/>
        <rFont val="Arial Narrow"/>
        <family val="2"/>
      </rPr>
      <t xml:space="preserve"> Dentro del programa estratégico “por una gestión administrativa y financiera moderna e innovadora – 2021” establecido por la Dirección Administrativa y Financiera, se creó la iniciativa No.2 denominada – transformando la gestión documental,  en la cual se establecieron actividades encaminadas a la optimización de los procesos priorizados de gestión documental aportando a la política de gobierno digital.
Con corte al primer trimestre de la vigencia 2021, se presentó un avance del 100%, teniendo en cuenta que se cumplieron con las actividades planeadas, lo anterior representado en el desarrollo actividades como: el proceso de convalidación de las Tablas de Valoración Documental, avance de los tramites digitales en el sistema Orfeo, acompañamientos y/o capacitación en temas de gestión documental.
Con corte al segundo trimestre de la vigencia 2021, se presenta un avance del 100% teniendo en cuenta que se desarrollaron actividades orientadas a: i) Tablas de Valoración Documental, logrando la convalidación por parte del AGN, del fondo documental correspondiente al Fondo Francisco José de Caldas; ii) trámites digitales del sistema Orfeo, se lograron tener en producción dos funcionalidades nuevas, requeridas para el ejercicio de organización de los expedientes 2016 al 2019. iii) las capacitaciones y acompañamientos,  en los cuales para el segundo trimestre nos arroga un total de 98 personas que recibieron orientaciones en materia de gestión documental.
Con corte al tercer trimestre de la vigencia 2021, se presenta un avance del 100% teniendo en cuenta que se desarrollaron actividades orientadas a: i) Tablas de Valoración Documental, las cuales se presentaron a pre comité, para los fondos correspondientes a: a) Instituto Colombiano para el Desarrollo de la Ciencia y la Tecnología “FRANCISCO JOSÉ DE CALDAS”  b) Departamento Administrativo de Ciencia, Tecnología e Innovación “COLCIENCIAS, II) trámites digitales del sistema Orfeo. Se realizaron las pruebas funcionales de la firma digital en ambiente de pruebas y se solicitaron algunos ajustes frente a lo evidenciado. Adicionalmente se realizó seguimiento a las instrucciones impartidas en el mes de marzo para el cierre de trámites vigencia 2019 – 2020. III) En cuanto acompañamientos y capacitaciones, para el tercer trimestre se realizaron seis (6) capacitaciones en materia de gestión documental con 57 asistentes dela comunidad del Ministerio.
Para el cuarto trimestre, se presenta un avance del 100% teniendo en cuenta el desarrollo de las siguientes actividades:
Tablas de Valoración Documental, se obtuvo la convalidación por parte del Comité de evaluación de documentos del AGN de las TVD de los fondos correspondientes al Instituto Colombiano para el Desarrollo de la Ciencia y la Tecnología “FRANCISCO JOSÉ DE CALDAS”  ii) Departamento Administrativo de Ciencia, Tecnología e Innovación “COLCIENCIAS.
Trámites digitales del sistema Orfeo, donde se finiquitó el estado de pruebas por parte del equipo de gestión documental, quedando pendiente la salida a producción del nuevo desarrollo para el primer trimestre de 2022; adicionalmente se realizó un requerimiento a la OTSI para disponer del espacio suficiente en el sistema con el fin de incorporar la información contenida en CD, DVD, usb, discos, que recibe la entidad por medo de la ventanilla única de correspondencia.
En cuanto acompañamientos y capacitaciones, para el cuarto trimestre se realizaron cinco (5) capacitaciones en materia de gestión documental con 88 asistentes dela comunidad del Ministerio.
De acuerdo a lo anterior, se cumple con las actividades propuestas y por lo tanto no se requieren acciones de mejora.
</t>
    </r>
    <r>
      <rPr>
        <b/>
        <sz val="12"/>
        <rFont val="Arial Narrow"/>
        <family val="2"/>
      </rPr>
      <t>2.4 Modernización de servicios financieros priorizados 4to Trimestre:</t>
    </r>
    <r>
      <rPr>
        <sz val="12"/>
        <rFont val="Arial Narrow"/>
        <family val="2"/>
      </rPr>
      <t xml:space="preserve"> Durante el cuarto trimestre en cumplimiento del plan de acción de la vigencia 2021 relacionado con la modernización de servicios financieros priorizados desde el GIT de Apoyo Financiero y Presupuestal se adelantaron actividades relacionadas con:
Mejora del formulario de recepción de cuentas.
Revisión propuesta para la modernización en la recepción de las solicitudes de comisión de servicios y gastos de desplazamiento que requieren los usuarios internos del Ministerio de Ciencia, Tecnología e Innovación – MINCIENCIAS.
Descripción del reporte:
Dentro de la revisión de los aspectos por mejorar dentro del proceso de recepción de cuentas, se evidenció que al momento de aprobar las cuentas radicadas en el formulario la persona que recibia el mensaje no podía identificar la cuenta que había sido aprobado, dado que el mensaje solo referenciaba la aprobación pero no vinculaba la información del contrato o pago que había sido aprobado.  Es por esto, que en coordinación con la Oficina de Tecnologías de la Información OTIC se coordino una mesa de trabajo con el proveedor Xertica en la cual se expuso la problemática y se definieron los ajustes a realizar en el formulario.
 En el mes de noviembre se participaron en las mesas de trabajo con Xertica y el 18 de noviembre se entregó el desarrollo por parte del proveedor, garantizando de esa manera la inclusión del texto correspondiente al detalle del pago al momento de la aprobación.
2. El GIT de Apoyo Financiero y Presupuestal recibe mediante correo electrónico las solicitudes de comisión de servicios y gastos de desplazamiento requeridas por la Comunidad Minciencias para el cumplimiento de la misión asignada.  En una iniciativa de la Oficina Asesora de Tecnologías de la Información con apoyo de la Secretaria General y la Dirección Administrativa y Financiera en el mes de noviembre y diciembre se participo en mesas de trabajo de levantamiento de las actividades que se realizan para la recepción, tramité y legalización de las comisiones de servicio y gastos de desplazamiento en el Ministerio de Ciencia, Tecnología e Innovación. 
Lo anterior, tiene por fin revisar la posibilidad de implementar mediante el uso de herramientas tecnológicas la recepción de las solicitudes y realizar seguimiento a las mismas buscando la opción que las mismas se gestionen a través del aplicativo que hoy en día usa la mesa de servicios.
Por lo anterior, se incluye en el presente reporte las listas de asistencia a las mesas de trabajo realizadas con la Oficina OTIC y la presentación de las actividades de viáticos y gastos de desplazamiento como trabajo inicial a la iniciativa que se abordará en la vigencia 2022.
Con las acciones descritas se da por finalizado el plan de acción de la vigencia 2021 el cual presento un cumplimiento del 100% de las actividades programadas para garantizar la modernización de los servicios financieros.
</t>
    </r>
    <r>
      <rPr>
        <b/>
        <sz val="12"/>
        <rFont val="Arial Narrow"/>
        <family val="2"/>
      </rPr>
      <t xml:space="preserve">3.4 Implementación de un Sistema de Gestión electrónica de documentos de Archivo SGDEA Fase I 4to trimestre: </t>
    </r>
    <r>
      <rPr>
        <sz val="12"/>
        <rFont val="Arial Narrow"/>
        <family val="2"/>
      </rPr>
      <t xml:space="preserve">Dentro del programa estratégico “por una gestión administrativa y financiera moderna e innovadora – 2021” establecido por la Dirección Administrativa y Financiera, se creó la iniciativa No.3 denominada – Implementación de un Sistema de Gestión Electrónica de Documentos de Archivo SGDEA, con la cual se busca desarrollar actividades de análisis organizacional, normativo, tecnológico, y documental, orientadas a la definición de estrategias de implementación del SGDEA para el Ministerio.
Con corte al primer trimestre de la vigencia 2021, se elaboraron los estudios previos, estudio de mercado y análisis del mercado, matriz de riesgos para contratar: “Elaboración del diagnóstico institucional de archivo del Ministerio de Ciencia, Tecnología e Innovación, lo cual servirá de insumo para el mejoramiento de la infraestructura tecnológica de la entidad en cuanto a la creación, uso y administración de documentos y expedientes electrónicos” con el Archivo General de la Nación, cumpliendo así con las actividades planeadas.
Con corte al segundo trimestre de la vigencia 2021, se suscribe el contrato 401 de 2021 con el Archivo General de la Nación, el cual inicia su ejecución el 28 de mayo de 2021. Durante la primera reunión de inicio de contrato, se establecen los canales de comunicación y se resuelven inquietudes técnicas y administrativas, por parte del contratista. Por medio del plan de dirección y el cronograma, entregado al Ministerio se establecen los criterios  frente a aspectos de alcance, riesgos, comunicaciones, calidad y riesgos; así como el establecimiento del tiempo a cada una de las actividades, lo cual garantizan los entregables conforme a la calidad y oportunidad requerida.
con corte al tercer trimestre de la vigencia 2021, en el marco de ejecución del contrato 401 de 2021 con el Archivo General de la Nación, se realizó el levantamiento de información mediante la construcción de 9 instrumentos de recolección con el fin de abordar los componentes documentales y tecnológicos, adicionalmente se realizaron las tres (3) mediciones de condiciones ambientales, con las cuales se generó el Informe de resultados de condiciones ambientales.  
Para el cuarto trimestre se consolida el informe de diagnóstico del componente documental y tecnológico, en el  cual  se describen  las debilidades, fortalezas, amenazas, oportunidades,  conforme al levantamiento de  información realizada a las dependencias como la OTSI, atención al ciudadano, oficina de planeación e Innovación Institucional, lo cual permitió generar  las  actividades necesarias que se deben desarrollar en la siguiente fase con el fin de continuar con la implementación del SGDEA fase II. Lo anterior se tomará como insumo para la planificación de las actividades priorizadas para la vigencia 2022.
De acuerdo a lo anterior, se cumple con las actividades propuestas y por lo tanto no se requieren acciones de mejora.
</t>
    </r>
    <r>
      <rPr>
        <b/>
        <sz val="12"/>
        <rFont val="Arial Narrow"/>
        <family val="2"/>
      </rPr>
      <t xml:space="preserve">4.4 Gestión del Plan Institucional de Archivos PINAR 4to trimestre: </t>
    </r>
    <r>
      <rPr>
        <sz val="12"/>
        <rFont val="Arial Narrow"/>
        <family val="2"/>
      </rPr>
      <t xml:space="preserve">Conforme a las actividades establecidas y priorizadas para la vigencia 2021 dentro del Plan Institucional de Archivos PINAR, para el cuarto trimestre de la vigencia 2021, se obtiene un 100% de avance, teniendo en cuenta las siguientes actividades desarrolladas:
Se dio continuidad al proceso de convalidación de las TRD ante el Archivo General de la Nación atendiendo a nivel interno las observaciones emitidas mediante concepto técnico del AGN, quedando pendiente la programación de la mesa técnica, las cuales se iniciaran una vez la entidad se estabilice frente a expedición de la normativa interna que da cuenta de la estructura orgánica y sus funciones, dada la promulgación de la Ley 2162 de 2021 por la cual se crea el Ministerio de Ciencia, Tecnología e Innovación.
Se realizó un requerimiento a la Oficina Tecnologías y Sistemas de Información, en el marco de ampliar la capacidad del sistema Orfeo, con el fin que se pueda colocar los anexos de las comunicaciones oficiales que se reciben en unidades de almacenamiento como CD, USB, discos duros; a fin de contar con información completa en el sistema.
Durante el cuarto trimestre en el marco de la ejecución del contrato 401 de 2021, suscrito con el Archivo General de la Nación, se consolido el diagnostico del  componente documental y tecnológico y el mapa de ruta que permita a la entidad continuar desarrollando acciones para la implementación del SGDEA fase II
</t>
    </r>
    <r>
      <rPr>
        <b/>
        <sz val="12"/>
        <rFont val="Arial Narrow"/>
        <family val="2"/>
      </rPr>
      <t xml:space="preserve">5.4 Gestión del Plan de Austeridad y de Gestión Ambiental 4to Trimestre: </t>
    </r>
    <r>
      <rPr>
        <sz val="12"/>
        <rFont val="Arial Narrow"/>
        <family val="2"/>
      </rPr>
      <t xml:space="preserve">Durante el cuarto trimestre de 2021 se dio cumplimiento al 100% del Plan anual de Gestión ambiental a las actividades contempladas para dicho periodo. PLAN DE AUSTERIDAD EN EL GASTO Y GESTIÓN AMBIENTAL 2021 correspondiente al cuarto trimestre (1 de octubre a 31 de diciembre), se encuentra en proceso de consolidación y se publicará en la página institucional, en la primera quincena de enero/2022
</t>
    </r>
    <r>
      <rPr>
        <b/>
        <sz val="12"/>
        <rFont val="Arial Narrow"/>
        <family val="2"/>
      </rPr>
      <t>6.4 Automatización y modernización de servicios logísticos priorizados 4to trimestre:</t>
    </r>
    <r>
      <rPr>
        <sz val="12"/>
        <rFont val="Arial Narrow"/>
        <family val="2"/>
      </rPr>
      <t xml:space="preserve"> Se realiza el seguimiento al Plan Estratégico “Automatización y modernización de servicios logísticos priorizados”, el cual permite dar cuenta de los avances efectuados con el fin de optimizar el servicio o actividad de mayor complejidad y el cronograma de actividades proyectado para ejecutar la tarea definida en ese sentido.
</t>
    </r>
    <r>
      <rPr>
        <b/>
        <sz val="12"/>
        <rFont val="Arial Narrow"/>
        <family val="2"/>
      </rPr>
      <t>7.4 Contribuir a un Minciencias más transparente 4to Trimestre:</t>
    </r>
    <r>
      <rPr>
        <sz val="12"/>
        <rFont val="Arial Narrow"/>
        <family val="2"/>
      </rPr>
      <t xml:space="preserve"> Durante el periodo comprendido entre el 1 de enero y el 30 de diciembre de 2021 la Dirección Administrativa y Financiera – Grupo Interno de Trabajo de Apoyo Financiero y Presupuestal ha dado cumplimiento a los tres requisitos de transparencia ITEP, presentando un cumplimiento al 100% de la meta, así:
1. Publicación de presupuesto en ejercicio
En la página web del Ministerio se encuentra publicada:
Resolución 0008-2021 Incorporación y Desagregación Presupuesto Funcionamiento 2021
Resolución 0003-2021 Incorporación y Desagregación Presupuesto Funcionamiento 2021
Resolución 0002-2021 Incorporación y Desagregación Presupuesto Inversión 2021
De igual manera se encuentran publicadas las resoluciones de los traslados presupuestales internos realizados al mes de noviembre de 2021.  Es importante indicar que los traslados presupuestales internos del mes de diciembre se publican en el mes de enero de 2022 por dicha razón la información de la página web se encuentra actualizada al mes de noviembre.
2. Publicación histórico de Presupuesto
En la página web del Ministerio se encuentra publicada el histórico del presupuesto asignado y ejecutado por el Departamento Administrativo de Ciencia, Tecnología e Innovación (2013-2019) y por el Ministerio de Ciencia, Tecnología e Innovación vigencia 2020 y enero a noviembre de 2021
3. Publicación de ejecución del presupuesto
En la página web del Ministerio se encuentra publicada la ejecución presupuestal del Ministerio de Ciencia, Tecnología e Innovación del mes de la vigencia 2020 y enero a noviembre de 2021.
</t>
    </r>
    <r>
      <rPr>
        <b/>
        <sz val="12"/>
        <rFont val="Arial Narrow"/>
        <family val="2"/>
      </rPr>
      <t xml:space="preserve"> 8.4 Contribuir a un Minciencias más moderno 4to Trimestre: </t>
    </r>
    <r>
      <rPr>
        <sz val="12"/>
        <rFont val="Arial Narrow"/>
        <family val="2"/>
      </rPr>
      <t>Durante el cuarto trimestre de 2021 se dio cumplimiento al 100% del Plan anual de Gestión ambiental a las actividades contempladas para dicho periodo. De las actividades contempladas en el plan para los meses de octubre, noviembre y diciembre. Se anexan los soportes.</t>
    </r>
  </si>
  <si>
    <r>
      <rPr>
        <b/>
        <sz val="12"/>
        <rFont val="Arial Narrow"/>
        <family val="2"/>
      </rPr>
      <t xml:space="preserve">1.4 Cumplimiento índice de transparencia - 4to Trimestre 2021: </t>
    </r>
    <r>
      <rPr>
        <sz val="12"/>
        <rFont val="Arial Narrow"/>
        <family val="2"/>
      </rPr>
      <t xml:space="preserve">La Oficina Asesora Jurídica, tiene asignados dos (2) ítems para el Cumplimiento de los requisitos priorizados de transparencia, los cuales son:
Item: 320
Indicador/Logro: Control Social
Subindicador/Criterio: La entidad promovió espacios de diálogo y concertación con la ciudadanía
 Variable/subcriterio:  Para los temas en los cuales la entidad convoco a participar a los diferentes grupos de interés incluyó la elaboración de normatividad, se Publicó en la página web del Ministerio de Ciencia, Tecnología e Innovación, El Marco Legal de las leyes y decretos para el desempeño fundamental del Ministerio de Ciencia, Tecnología e Innovación.
Cumplimiento: Mediante la publicación en la página web del Ministerio de Ciencia, Tecnología e Innovación, en el enlace https://www.minciencias.gov.co/proyectos-para-consulta-ciudadana, se publicaron los proyectos de ley y normatividad relacionada con el sector para la participación de la ciudadanía; para el 4to trimestre de la vigencia se evidencia la publicación de lo siguiente:
Proyectos de decreto:
“Por el cual se modifica el Sistema Nacional de Ciencia, Tecnología e Innovación (SNCTI)”
Proyecto de agenda regulatoria:
Proyecto de agenda regulatoria del año 2022
Item: 333
Indicador/Logro: Control institucional (Tipo I)
Subindicador/Criterio: Sanciones disciplinarias, fiscales y penales
 Variable/subcriterio:  Pagos por sentencias y conciliaciones en controversias contractuales.
Cumplimiento: Para los Pagos por sentencias y conciliaciones en controversias contractuales, la entidad durante el 4to trimestre de la vigencia no se presentaron sentencias desfavorables por lo tanto no se han efectuado pagos, sin embargo, se cuenta con la Resolución 729 de 2019 por la cual se adopta la Política de defensa para el Departamento Administrativo de Ciencia, Tecnología e Innovación, la cual se cuenta en proceso de actualización, en la que se imparten lineamientos encaminados a la eficaz y eficiente defensa de los intereses de la entidad, para la adecuada protección del patrimonio público.
Conforme lo anterior, se evidencia un cumplimiento del 100% de los requisitos priorizados de transparencia, por lo cual, no es necesario generar acción correctiva toda vez que el indicador alcanzó un cumplimiento del 100% para el reporte del periodo.
</t>
    </r>
    <r>
      <rPr>
        <b/>
        <sz val="12"/>
        <rFont val="Arial Narrow"/>
        <family val="2"/>
      </rPr>
      <t xml:space="preserve">2.4 Actualización normativa de cara al Ministerio de Ciencia, Tecnología e Innovación y las necesidades del mismo - 4to trimestre 2021: </t>
    </r>
    <r>
      <rPr>
        <sz val="12"/>
        <rFont val="Arial Narrow"/>
        <family val="2"/>
      </rPr>
      <t xml:space="preserve">Durante el 4to trimestre de la vigencia 2021, se ha venido haciendo seguimiento a la actualización normativa de cara al Ministerio de Ciencia, Tecnología e Innovación y a las necesidades del mismo, para lo cual se adjunta el informe de avance del estado de los actos administrativos así como las acciones adelantadas por parte de la Oficina Asesora Jurídica, donde se evidencia que se actualizó 1 Resolución que había sido expedida por el Departamento Administrativo de Ciencia, Tecnología e Innovación – Colciencias; se revisó 1 resolución, la cual se encuentra en trámite de firmas por parte del área encargada y se planteo un cronograma de actividades para la revisión y/o actualización de las demás Resoluciones en conjunto con las áreas, en el primer trimestre de la vigencia 2022.
</t>
    </r>
    <r>
      <rPr>
        <b/>
        <sz val="12"/>
        <rFont val="Arial Narrow"/>
        <family val="2"/>
      </rPr>
      <t xml:space="preserve">3.4 Gestión de transparencia, integridad y control a la existencia de conflictos de intereses 4to trimestre: </t>
    </r>
    <r>
      <rPr>
        <sz val="12"/>
        <rFont val="Arial Narrow"/>
        <family val="2"/>
      </rPr>
      <t xml:space="preserve">Durante el 4to trimestre de la vigencia 2021, se adelantaron actividades relacionadas con la gestión de transparencia, integridad y control a la existencia de conflictos de intereses, para lo cual se adjunta informe con el reporte de las actividades adelantadas por parte de la Oficina Asesora Jurídica, en el cual se evidencian las actividades realizadas
</t>
    </r>
    <r>
      <rPr>
        <b/>
        <sz val="12"/>
        <rFont val="Arial Narrow"/>
        <family val="2"/>
      </rPr>
      <t xml:space="preserve">5.4 Contribuir a un Minciencias más moderno 4to trimestre: </t>
    </r>
    <r>
      <rPr>
        <sz val="12"/>
        <rFont val="Arial Narrow"/>
        <family val="2"/>
      </rPr>
      <t xml:space="preserve">Para el cuarto trimestre de la vigencia se cumplió con el 100% de los requisitos priorizados de Gobierno digital, items 160 y 172, del programa estratégico Apoyo Jurídico Eficiente de la Oficina Asesora Jurídica.
 </t>
    </r>
  </si>
  <si>
    <r>
      <rPr>
        <b/>
        <sz val="12"/>
        <rFont val="Arial Narrow"/>
        <family val="2"/>
      </rPr>
      <t xml:space="preserve">1.1.4 La motivación nos hace más productivos 1A (MIPG Teletrabajo - Inducción y Reinducción) 4o Trimestre: </t>
    </r>
    <r>
      <rPr>
        <sz val="12"/>
        <rFont val="Arial Narrow"/>
        <family val="2"/>
      </rPr>
      <t xml:space="preserve">La Dirección de Talento Humano del Ministerio de Ciencia, Tecnología e Innovación-MinCiencias, formuló para la Vigencia 2021, el Plan Estratégico Institucional “Gestión para un talento humano íntegro, efectivo e innovador”;  el cual tiene por objetivo “Promover y desarrollar estrategias que fortalezcan las  habilidades y competencias del talento humano, para la contribución del cumplimiento de los objetivos y metas institucionales”, mediante la ejecución de las iniciativas que se relacionan a continuación con el  avance específico para el cuarto trimestre:
La motivación nos hace más productivos1A): Esta iniciativa estratégica comprende las siguientes temáticas: Sistema de Gestión de Seguridad y Salud en el Trabajo, Clima y Cultura Organizacional, Gobierno Digital, Programa de Bienestar e incentivos, Plan Institucional de Capacitación, Teletrabajo, Proceso de Inducción y Reinducción. 
Para el cuarto trimestre se obtiene un 100% de cumplimiento en las actividades  que conforman la iniciativa, lo que corresponde a un 46.15%  de avance acumulado del indicador programático “Calificación de la Gestión Estratégica para un talento humano integro, efectivo e innovador” contribuyendo a la gestión del cambio para obtener la cultura y el clima organizacional deseado, ambientes de trabajo más seguros, uso y apropiación de nuevas tecnologías, reconocimientos e incentivos a la labor de los servidores públicos, acceso a nuevas oportunidades de crecimiento personal y laboral de los servidores mediante concurso de mérito, ambientes de trabajo más propicios para la promoción de la salud, entre otros; permitiendo a la Entidad, dar cumplimiento a los lineamientos establecidos en el modelo integrado de planeación y gestión (MIPG) sobre la dimensión de la gestión estratégica del Talento Humano.
</t>
    </r>
    <r>
      <rPr>
        <b/>
        <sz val="12"/>
        <rFont val="Arial Narrow"/>
        <family val="2"/>
      </rPr>
      <t>1.2.4 La motivación nos hace más productivos 1B (MIPG - Méritos - Carrera - Estadísticas) 4o Trimestre:</t>
    </r>
    <r>
      <rPr>
        <sz val="12"/>
        <rFont val="Arial Narrow"/>
        <family val="2"/>
      </rPr>
      <t xml:space="preserve"> La Dirección de Talento Humano del Ministerio de Ciencia, Tecnología e Innovación-MinCiencias, formuló para la Vigencia 2021, el Plan Estratégico Institucional “Gestión para un talento humano íntegro, efectivo e innovador”;  el cual tiene por objetivo “Promover y desarrollar estrategias que fortalezcan las  habilidades y competencias del talento humano, para la contribución del cumplimiento de los objetivos y metas institucionales”, mediante la ejecución de las iniciativas que se relacionan a continuación con el  avance específico para el cuarto trimestre:
La motivación nos hace más productivos 1B:  Seguimiento al Plan anual de vacantes, Plan de previsión de talento humano, Concurso de Méritos, Sistema Específico de Carrera del sector de Ciencia, Tecnología e Innovación, análisis de razones de retiro de los servidores públicos y su reconocimiento, seguimiento estadístico a los datos derivados de la gestión del talento humano y Sistemas de información (SIGEP , WebSAFI). 
Para el cuarto trimestre se obtiene un 100% de cumplimiento en las actividades  que conforman la iniciativa, lo que corresponde a un 36.92% de avance acumulado del indicador programático “Calificación de la Gestión Estratégica para un talento humano integro, efectivo e innovador” contribuyendo a la gestión del cambio para obtener la cultura y el clima organizacional deseado, ambientes de trabajo más seguros, uso y apropiación de nuevas tecnologías, reconocimientos e incentivos a la labor de los servidores públicos, acceso a nuevas oportunidades de crecimiento personal y laboral de los servidores mediante concurso de mérito, ambientes de trabajo más propicios para la promoción de la salud, entre otros; permitiendo a la Entidad, dar cumplimiento a los lineamientos establecidos en el modelo integrado de planeación y gestión (MIPG) sobre la dimensión de la gestión estratégica del Talento Humano.
</t>
    </r>
    <r>
      <rPr>
        <b/>
        <sz val="12"/>
        <rFont val="Arial Narrow"/>
        <family val="2"/>
      </rPr>
      <t>2.4 La cultura de hacer las cosas bien, 4to Trimestre:</t>
    </r>
    <r>
      <rPr>
        <sz val="12"/>
        <rFont val="Arial Narrow"/>
        <family val="2"/>
      </rPr>
      <t xml:space="preserve"> La Dirección de Talento Humano del Ministerio de Ciencia, Tecnología e Innovación-MinCiencias, formuló para la Vigencia 2021, el Plan Estratégico Institucional “Gestión para un talento humano íntegro, efectivo e innovador”;  el cual tiene por objetivo “Promover y desarrollar estrategias que fortalezcan las  habilidades y competencias del talento humano, para la contribución del cumplimiento de los objetivos y metas institucionales”, mediante la ejecución de las iniciativas que se relacionan a continuación con el  avance específico para el cuarto trimestre:
La cultura de hacer las cosas bien Esta iniciativa estratégica comprende las siguientes temáticas: código de integridad, valores institucionales y caracterización del talento humano. 
Durante el cuarto trimestre, se obtuvo un 100% de las actividades planeadas, lo que corresponde a un 9.23% de avance acumulado del indicador programático “Calificación de la Gestión Estratégica para un talento humano integro, efectivo e innovador”,  la presente iniciativa busca  promover la vocación de servicio de los servidores públicos de la entidad, garantizar el cumplimiento de las funciones asignadas de una manera eficiente y eficaz generando satisfacción sobre los diferentes actores del sistema.
</t>
    </r>
    <r>
      <rPr>
        <b/>
        <sz val="12"/>
        <rFont val="Arial Narrow"/>
        <family val="2"/>
      </rPr>
      <t xml:space="preserve">3.4 Contribuir a un Minciencias más transparente 4to Trimestre: </t>
    </r>
    <r>
      <rPr>
        <sz val="12"/>
        <rFont val="Arial Narrow"/>
        <family val="2"/>
      </rPr>
      <t xml:space="preserve">La Dirección de Talento Humano del Ministerio de Ciencia, Tecnología e Innovación-MinCiencias, formuló para la Vigencia 2021, el Plan Estratégico Institucional “Gestión para un talento humano íntegro, efectivo e innovador”;  el cual tiene por objetivo “Promover y desarrollar estrategias que fortalezcan las  habilidades y competencias del talento humano, para la contribución del cumplimiento de los objetivos y metas institucionales”, mediante la ejecución de las iniciativas que se relacionan a continuación con el  avance específico para el cuarto trimestre:
Esta iniciativa estratégica durante el cuarto trimestre alcanzó un 100% de ejecución de las actividades planeadas, las cuales orientan al cumplimiento de las siguientes temáticas: Cumplimiento de los principios de transparencia y anticorrupción ante la comunidad, la ciudadanía y los diferentes actores del sistema, en concordancia con los lineamientos establecidos en el modelo integrado de planeación y gestión (MIPG) sobre la dimensión de la gestión estratégica de talento humano.
</t>
    </r>
    <r>
      <rPr>
        <b/>
        <sz val="12"/>
        <rFont val="Arial Narrow"/>
        <family val="2"/>
      </rPr>
      <t xml:space="preserve">4.4 Gestión del Plan Anual de Vacantes 4to Trimestre: </t>
    </r>
    <r>
      <rPr>
        <sz val="12"/>
        <rFont val="Arial Narrow"/>
        <family val="2"/>
      </rPr>
      <t xml:space="preserve">Durante la vigencia 2021 se mantuvo constante la definición de los Planes de Vacantes y de Previsión de Recursos Humanos; para el cierre del cuarto trimestre, se logró una ocupación de la planta de carrera administrativa del 93.41%, de los cuales el 47.25% es con funcionarios en la modalidad de provisionalidad, situación que se espera modificar paulatinamente con el desarrollo de los concursos. Por otra parte, la planta de cargos de Libre Nombramiento y Remoción tienen una ocupación del 81.63%. En este contexto, el Ministerio de Ciencia, Tecnología e Innovación cuenta con casi la totalidad de su capacidad en Talento Humano dispuesta para el cumplimiento de los fines misionales; adicionalmente la Dirección de Talento Humano mantiene actualizado y organizado el 100% de la información de los cargos vacantes que conforman la planta de personal con el fin de programar su provisión, garantizando la prestación del servicio conforme a los lineamientos dados por la Comisión Nacional del Servicio Civil y siempre y cuando, se disponga de la respectiva disponibilidad presupuestal.
Adicionalmente, como parte de los requisitos y procesos definidos para la provisión de cargos de carrera administrativa que quedan vacantes, mediante oficio 20210420549751 del 02/09/2021 el Ministerio informó a la Comisión Nacional del Servicio Civil la vacancia de dos (2) cargos de carrera administrativa por renuncia, a lo cual la CNSC dio respuesta mediante oficio 20211021433921 del 04/11/2021
</t>
    </r>
    <r>
      <rPr>
        <b/>
        <sz val="12"/>
        <rFont val="Arial Narrow"/>
        <family val="2"/>
      </rPr>
      <t xml:space="preserve">5.4 Gestión del Plan de Previsión de Recursos Humanos 4to Trimestre: </t>
    </r>
    <r>
      <rPr>
        <sz val="12"/>
        <rFont val="Arial Narrow"/>
        <family val="2"/>
      </rPr>
      <t xml:space="preserve">Para el cuarto trimestre se mantiene constante la previsión anual del Recurso Humano del Ministerio, formulada por la Dirección de Talento Humano para cubrir las necesidades de la planta de personal en el marco de los principios de igualdad de oportunidades en el acceso, permanencia y ascenso en el servicio público de los servidores para el logro de la misión, visión y objetivos institucionales de la vigencia 2021.
</t>
    </r>
    <r>
      <rPr>
        <b/>
        <sz val="12"/>
        <rFont val="Arial Narrow"/>
        <family val="2"/>
      </rPr>
      <t xml:space="preserve">6.4 Gestión del Plan Estratégico de Talento Humano 4to Trimestre: </t>
    </r>
    <r>
      <rPr>
        <sz val="12"/>
        <rFont val="Arial Narrow"/>
        <family val="2"/>
      </rPr>
      <t xml:space="preserve">La Gestión del Talento Humano del Ministerio de Ciencia, Tecnología e Innovación, mediante la ejecución del presente plan busca garantizar la cualificación de las competencias, capacidades, conocimientos, habilidades y condiciones de trabajo requeridas para un adecuado desempeño institucional que oriente al cumplimiento de la misión y las políticas del Ministerio. En lo corrido del año se ha logrado medir y/o diagnosticar el estado actual de las relaciones e interacciones entre las áreas y los servidores para facilitar la generación de mecanismos de intervención, gestión y mantenimiento del “Clima y la Cultura Organizacional”, adicionalmente el cumplimiento de los principios consagrados en el “Código de Integridad”, mejorar las condiciones y la calidad de vida de sus servidores.
El PETH 2021 está compuesto por las siguiente temáticas: • La motivación nos hace más productivos 1A (MIPG -Teletrabajo - Inducción y Reinducción) • La motivación nos hace más productivos 1B (MIPG – Concurso de Méritos – Sistema específico de Carrera de sector de CTeI - Estadísticas) • La cultura de hacer las cosas bien • Contribuir a un Ministerio de Ciencia, Tecnología e Innovación más transparente • Gestión Plan Anual de Vacantes • Gestión del Plan de Previsión de Recursos Humanos • Gestión del Plan Institucional de Capacitación PIC • Gestión del Plan de Bienestar e Incentivos • Gestión del Plan de Trabajo Anual en Seguridad y Salud en el Trabajo Cada una de estas temática han venido siendo gestionadas por el líder asignado y reportado en esta misma matriz. De igual forma se reporta perioridamente en la plataforma GINA el avance de las actividades desarrolladas,de las cuales para el cierre del cuarto trimestre obtiene un cumplimiento de 100%.
</t>
    </r>
    <r>
      <rPr>
        <b/>
        <sz val="12"/>
        <rFont val="Arial Narrow"/>
        <family val="2"/>
      </rPr>
      <t xml:space="preserve">7.4 Gestión del Plan Institucional de Capacitación 4to Trimestre: </t>
    </r>
    <r>
      <rPr>
        <sz val="12"/>
        <rFont val="Arial Narrow"/>
        <family val="2"/>
      </rPr>
      <t xml:space="preserve">El plan institucional de capacitación busca de contribuir a la formación y fortalecimiento de competencias y conocimientos de los servidores públicos de Ministerio de Ciencia, tecnología e Innovación; durante el cuarto trimestre, la Dirección de Talento Humano alcanzó el 100% de ejecución de las actividades programadas (10 capacitaciones); cuyas necesidades fueron identificadas en el diagnóstico de necesidades de la Entidad.
Las actividades ejecutadas durante el trimestre fueron:
1. Gestión ambiental / Manejo de residuos y ahorro eficiente de la energía y el agua.
2. Gestión de Proyectos
3. Socialización de las actividades inmersas en la Gestión de la Dirección de Talento Humano en el marco del programa de Bienestar y Sistema de Gestión de Seguridad y Salud en el Trabajo
4. Gobierno, Planificación y Desarrollo nacional y territorial
5. Conflicto de intereses desde la ética pública
6. Propiedad Intelectual / Derechos de autor
7. Curso de Visión y Planeación Estratégica e identificación de riesgos
8. Programa de Bilingüismo
9. Intervención de la Cultura
10. Educación para el trabajo y Desarrollo Humano
Teniendo en cuenta la declarada emergencia sanitaria por COVID19, las actividades se realizaron de forma virtual.
</t>
    </r>
    <r>
      <rPr>
        <b/>
        <sz val="12"/>
        <rFont val="Arial Narrow"/>
        <family val="2"/>
      </rPr>
      <t xml:space="preserve">8.4 Gestión del Plan de Bienestar e Incentivos 4to Trimestre: </t>
    </r>
    <r>
      <rPr>
        <sz val="12"/>
        <rFont val="Arial Narrow"/>
        <family val="2"/>
      </rPr>
      <t xml:space="preserve">La Dirección de Talento Humano, durante el cuarto trimestre ha desarrollado el 100% de las 24 actividades programadas y las cuales fueron orientadas a propiciar condiciones que favorezcan el desarrollo integral y la calidad de vida del talento humano del Ministerio de Ciencia, Tecnología e Innovación, a través de espacios de recreación, esparcimiento, capacitación informal e integración familiar, permitiendo elevar los niveles de satisfacción, eficacia, eficiencia, efectividad e identificación con la Entidad.
</t>
    </r>
    <r>
      <rPr>
        <b/>
        <sz val="12"/>
        <rFont val="Arial Narrow"/>
        <family val="2"/>
      </rPr>
      <t xml:space="preserve">9.4 Gestión del Plan de Trabajo Anual en Seguridad y Salud en el Trabajo 4to Trimestre: </t>
    </r>
    <r>
      <rPr>
        <sz val="12"/>
        <rFont val="Arial Narrow"/>
        <family val="2"/>
      </rPr>
      <t>El Sistema de Gestión de la Seguridad y Salud en el Trabajo SG-SST del Ministerio de Ciencia, Tecnología e Innovación propende continuamente por el cuidado de la salud y la seguridad de la comunidad del Ministerio, a través de la adopción de estrategias y medidas que permitan identificar, evaluar y controlar los peligros y factores de riesgos presentes en los ambientes de trabajo, la prevención de accidentes de trabajo, casos de enfermedad laboral en concordancia con la normatividad vigente. Por lo anterior, la Dirección de Talento Humano documenta y ejecuta el "Plan Anual de trabajo de Seguridad y Salud en el trabajo", para el cierre el cuarto trimestre, se desarrollaron las 13 actividades contempladas para los meses de octubre, noviembre y diciembre; obteniendo un cumplimiento del 100% de las actividades del Plan de Trabajo Anual.</t>
    </r>
  </si>
  <si>
    <r>
      <rPr>
        <b/>
        <sz val="12"/>
        <rFont val="Arial Narrow"/>
        <family val="2"/>
      </rPr>
      <t>1.4 Reporte de actividades Arquitectura TI - Cuarto trimestre 2021:</t>
    </r>
    <r>
      <rPr>
        <sz val="12"/>
        <rFont val="Arial Narrow"/>
        <family val="2"/>
      </rPr>
      <t xml:space="preserve"> Garantizando la continuidad de las actividades asociadas a la adopción y cumplimiento de las directrices y definiciones de la Política de Gobierno Digital y el Plan de Transformación digital institucional, para el trimestre en evaluación y el cierre de la vigencia 2021, se describen los avances asociados a la construcción, actualización o ajustes de registros documentales evidenciables que soportan el cumplimiento de los planes definidos en el presente reporte.
Logros
Cierre de la vigencia con reportes de avance en cuatro de los cinco proyectos que conforman la iniciativa
.ITEM... AVANCE ANUAL  …..  PROYECTO
Pry1.... ....100,0%...................Implementación del modelo de Gobierno de TI para MinCiencias desde el marco de trabajo COBIT
Pry2.........83,74%...................Adopción del Marco de Referencia Arquitectura Empresarial
Pry3.........62,00%...................Seguimiento a los planes de mejora derivados de las auditorías realizadas
Pry4........100,0%....................Implementación Política de Uso Eficiente del Papel
Producción, actualización y ajustes de artefactos soporte para evidenciar el avance y cumplimiento en cada uno de los proyectos.
Alineación del conjunto de proyectos que conforman la Iniciativa Adopción del Marco de Referencia Arquitectura Empresarial con las apuestas institucionales como elementos que apoyan el cumplimiento de estas.
Seguimiento y mantenimiento a la mejora continua de los hallazgos identificados en las diferentes auditorias.
Modernización, actualización y mantenimiento de las plataformas tecnológicas y de los sistemas de información que mantienen los servicios entregados por el Minciencias.
Adopción de modelos, estándares, y buenas prácticas que rigen las TI, en alineación con normativas, regulaciones y directrices del sector.
Dificultades
Presupuesto limitado que dificulta ampliar el alcance de los proyectos.
Sobre carga de actividades asignada a los lideres responsables de proyecto, dificultando el avance y el cumplimiento de las actividades definidas en los mismos.
 Rotación de la planta directiva que participa o interviene en la toma de decisiones para los proyectos de TI, dificultando el flujo normal para el avance de los proyectos.
 Informe de avance en el PETI y plan transformación digital de la iniciativa – 4to. trimestre 2021
El reporte consolida el conjunto de actividades cumplidas, los avances logrados y los presupuestos gestionados en cada uno de los proyectos que conforman la iniciativa de Arquitectura TI, y que se consolidan en evidenciables documentales, como soporte de los logros alcanzados
Formato de soporte al indicador – 4to. trimestre 2021
En este reporte se consolida la proyección del estado de fortalecimiento del programa estratégico y los procesos vinculados,  soportado en las actividades que se coordinan y lideran en el Ministerio a través de la OTSI, y que  tienen relación con la adopción, continuación, cumplimiento y madurez de la política de gobierno digital, bajo el enfoque de aplicación de las directrices, lineamientos, artefactos y guías que conforman los  habilitadores (Arquitectura Empresarial, seguridad y servicios ciudadanos digitales).
Informe lineamientos del habilitador Arquitectura – 4to. trimestre 2021
Reporte de avance y cumplimiento del conjunto de lineamientos que conforman los tres (3) modelos del Marco de Arquitectura empresarial v.2.0, proyectados bajo la premisa de mantener: la continuidad de actividades que estén soportadas bajo las directrices de los dominios de la Arquitectura Empresarial, el cumplimiento de la Política de Gobierno Digital y; el avance en la transformación digital del Ministerio.
Gestión del riesgo
R75-2021 Posibilidad de afectación de la reputación Institucional, debido a Incumplimiento en las políticas de TI y seguridad y privacidad de la información
Acciones realizadas en el segundo trimestre de 2021:
Acciones según Seguridad de la Información
Aprobación ante Comité de Gestión y Desempeño Sectorial e Institucional del Manual de políticas de Seguridad y Privacidad de la Información, donde el manual incluye la política general y las 14 políticas específicas, con el fin de fortalecer la gestión de Seguridad y privacidad de la Información del Ministerio; Documento que fue ajustado junto con los responsables de cada política.
Política de TI
En relación con la gestión del riesgo R75-2021 se avanzó en el cronograma de implementación de la política y estándares de TI, llevándose a cabo las siguientes actividades durante el cuarto trimestre de 2021:
Se realiza seguimiento periódico a los lineamientos de la política y estándares de TI.
Se realiza la revisión y actualización de lineamientos del manual de política y estándares de TI – Código D103M08 en el sistema GINA.  La actualización es aprobada por el Comité de Gestión y Desempeño Sectorial e Institucional, en su sesión del 20 de diciembre de 2021.  Se publica en GINA el 28 de diciembre, la versión 02 del manual.
Se realizan sesiones de socialización de la política y estándares de TI con la Secretaría General, Dirección de Talento Humano y Atención al ciudadano.
</t>
    </r>
    <r>
      <rPr>
        <b/>
        <sz val="12"/>
        <rFont val="Arial Narrow"/>
        <family val="2"/>
      </rPr>
      <t>2.4 Reporte de actividades de Gestión de Seguridad y Privacidad de la Información - Cuarto trimestre 2021:</t>
    </r>
    <r>
      <rPr>
        <sz val="12"/>
        <rFont val="Arial Narrow"/>
        <family val="2"/>
      </rPr>
      <t xml:space="preserve"> Con corte a cuarto trimestre de 2021, se tiene un cumplimiento del 93% de las acciones planeadas para el mantenimiento de los requisitos y componentes definidos en el Modelo de Seguridad y Privacidad de la Información de una meta acumulada planeada del 100%
Este avance del 93%, se mide a través del plan de seguridad y privacidad de la información que tiene como objetivo la planeación del tiempo, recursos y presupuesto de las actividades a desarrollar relacionadas con el MSPI. La metodología para calcular el porcentaje de avance en la implementación del MSPI acumulado en la vigencia, realiza la medición a través de cada actividad definida en el plan de seguridad y privacidad de la información, a la cual se le asigna un peso de acuerdo con el seguimiento, evaluación y análisis del MSPI. Cada actividad tiene una justificación del peso asignado, formulando un indicador que permite medir el avance de la actividad y finalmente calcular el porcentaje de cumplimiento por cada actividad.
El 7% no cumplido, corresponde a las dificultades presentadas que se relacionan a continuación:
Dificultades presentadas
Dificultad para cumplir las fechas establecidas por la Oficina de Tecnologías y Sistemas de Información  en el Plan Anual de Adquisiciones a causa de las diferentes revisiones previas realizadas para la ejecución de los proyectos
 Se disminuye el presupuesto para los proyectos de seguridad de la información, con finalidad de asignar los recursos a otros procesos que son críticos para el Ministerio y que no cuentan con la totalidad de recursos para llevarlos a cabo
Decisión de retirar del Plan Anual de Adquisiciones del proceso que tiene por objeto "Contratar una solución en la nube como contingencia de las soluciones misionales de TI para el Ministerio de Ciencia, Tecnología e Innovación" lo cual ocasiona que no se cumplan el 100% de las actividades planeadas en el plan de seguridad y privacidad de la información para la vigencia 2021
Logros Presentados
93% de avance al plan de tratamiento de Riesgos  
Seguimiento de las acciones de mejoras identificadas en la auditoria de seguimiento al MSPI, en el sistema de gestión- GINA módulo de mejoras:
Sensibilizaciones personalizadas por proceso en seguridad de la información alineado con el Manual de Políticas de Seguridad de la Información
Aprobación al Manual de Políticas de Seguridad de la Información del Ministerio, en el Comité de Gestión Sectorial e Institucional el cual sesionó el día 04 de octubre 2021
Aprobación a la  declaración de aplicabilidad, la cual permite evidenciar el tratamiento de los controles de acuerdo con la norma  ISO/IEC-27001 Anexo A en el Comité de Gestión Sectorial e Institucional el cual sesionó el día 04 de octubre 2021
Se realiza ejercicio de Phishing, con la intención  de identificar un panorama general del Ministerio, qué tanto sus colaboradores podrían estar expuestos a una situación de inseguridad de datos personales u organizacionales. 
Riesgos Asociados
Las acciones reportadas en el periodo dan cuenta y tienen relación directa con la gestión de los riesgos de seguridad de información identificados y se  encuentran disponibles en
 https://minciencias.gov.co/quienes_somos/planeacion_y_gestion/tratamiento
R68-2021 Posibilidad  de Acceso indebido o mal intencionado a las plataformas tecnológicas del Ministerio, generando perdida o alteración de información,  debido a las vulnerabilidades de las plataformas tecnológicas del Ministerio
Acciones:
Para reducir el riesgo de  "Posibilidad  de Acceso indebido o mal intencionado a las plataformas tecnológicas del Ministerio, generando perdida o alteración de información, debido a las vulnerabilidades  de las plataformas tecnológicas del Ministerio" para el cuarto trimestre de la vigencia se realizaron la siguientes actividades: 
*  Se aprueba en el comité de Gestión de desempeño Sectorial e Institucional en la sesión del 04 de Octubre 2021, el Manual de Políticas de seguridad y declaración de aplicabilidad que permite evidenciar el tratamiento de los controles de acuerdo con la norma ISO 27000, describiendo el control, su aplicación y justificación.   
* Se realizan pruebas de vulnerabilidades a la infraestructura tecnológica, obteniendo visibilidad completa de las vulnerabilidades de los activos TI, de la nube y de las aplicaciones web
* Se realizan acuerdos de confidencialidad con los proveedores  para los servicios  de  seguridad informática, con el fin de prevenir  de forma proactiva amenazas informáticas y remediar incidentes de seguridad de la información
* Se  realizó sensibilización sobre seguridad de la información en: 
- Recomendaciones para evitar correos maliciosos 
- Políticas de Seguridad de la Información
- Activos de Información 
- Acuerdos de Confidencialidad - Roles y responsabilidades
- Métodos utilizados por los ciberdelincuentes  
Estas sensibilizaciones se realizaron personalizadas a los procesos de: Gestión Financiera, Gestión Documental, Gestión Jurídica, Apoyo Logístico 
* Se realiza un  Simulacro Phishing desarrollado, tuvo una duración de 5 días (del 02 de Diciembre al 09 de Diciembre), el ejercicio se basa en el manejo de un correo tipo Phishing y verificar su conocimiento de la seguridad informática con temas básicos que son cruciales para no ser víctimas de ataques en internet - Ingeniería Social, arrojando los siguientes resultados:
- 665 envíos al universo de colaboradores de Minciencias.
- 373 personas únicas leyeron/abrieron el correo electrónico.
- El correo fue leído o abierto 373 veces, es decir que las personas que lo abrieron, algunos lo hicieron varias veces (el motivo podría ser curiosidad o exposición a un
compañero).
- 10 veces se oprimió clic sobre la imagen cayendo en phishing.
- 02 personas cayeron en phishing (usuarios únicos), es decir el 13.3% de
las cuentas de envío.
- No hubo reporte de spam.
De acuerdo con los resultados se realizaran sensibilizaciones personalizadas a los usuarios que cayeron en el ejercicio . esta actividad se programa en las sensibilizaciones de la próxima vigencia 
R69-2021 Posibilidad  de indisponibilidad de la información, debido a interrupciones del servicio por cortes de electricidad, fallos de hardware, daño  de los sistemas de climatización del datacenter y daño y/o descarga de las baterías del equipo UPS, daños provocados por mal funcionamiento de los equipos tecnológicos, ataques cibernéticos, etc.
Acciones:
*Se aprueba en el comité de Gestión de desempeño Sectorial e Institucional en la sesión del 04 de Octubre 2021, el Manual de Políticas de seguridad y declaración de aplicabilidad que permite evidenciar el tratamiento de los controles de acuerdo con la norma ISO 27000, describiendo el control, su aplicación y justificación.  
* Se genera guía para el respaldo de la información, el cual tiene como objetivo describir las actividades que se ejecutan en el Ministerio, bajo los cuales se realizan las copias de respaldo de la información misional, institucional de los usuarios, servidores físicos y virtuales del Ministerio; para proteger la información en el evento de tener que recuperarse ante un eventual desastre, pérdida o daño.
*En sesión virtual extraordinaria del  comité  de gestión y desempeño sectorial e institucional realizada el 22 de octubre de 2021, se aprobó el retiro del Plan Anual de Adquisiciones del proceso que tiene por objeto "Contratar una solución en la nube como contingencia de las soluciones misionales de TI para el Ministerio de Ciencia, Tecnología e Innovación" teniendo en cuenta  que este proceso de contratación ha tenido ajustes en la definición de la ficha técnica debido a que el alcance establecido en la contratación comprende la contingencia de los sistemas misionales del Ministerio.  En la evaluación realizada, se considera que debido a la complejidad del proceso es mejor llevarlo a cabo al iniciar la vigencia 2022, y asignar los recursos a otros procesos que son críticos para la Entidad y que no cuentan con la totalidad de recursos para llevarlos a cabo.
Se  planea en vigencia 2022 desarrollar un plan de implementación de servicios en la nube que incluye los sistemas de información misionales, por lo tanto, se esta validando el alcance de la elaboración del plan de continuidad BCP y plan de recuperación desastres  DRP en el próximo año. Por tal razón no se presenta avance para el último trimestre 2021a la actividad  de acompañar en la implementación del   plan de recuperación de desastres aplicable al proceso de gestión de tecnologías y sistemas de información 
R70-2021 Posibilidad  de daño en el Sistema de Información o Data del Ministerio  del Ministerio debido a interrupciones del servicio por cortes de electricidad, fallos de hardware, daño de los sistemas de climatización del datacenter y daño y/o descarga de las baterías del equipo UPS, daños provocados por mal funcionamiento de los equipos tecnológicos, ataques cibernéticos, etc. Afectando el principio de Integridad
Acciones:
* Se aprueba en el comité de Gestión de desempeño Sectorial e Institucional en la sesión del 04 de Octubre 2021, el Manual de Políticas de seguridad y declaración de aplicabilidad que permite evidenciar el tratamiento de los controles de acuerdo con la norma ISO 27000, describiendo el control, su aplicación y justificación.  
* Se genera una matriz de las responsabilidades determinadas que permitir detallar los roles y responsabilidades de las personas que se van a encargar de establecer y desarrollar cada una de estas actividades asociadas para seguridad de la información. Queda pendiente alinearla con la metodología Marco COBIT 5, esta actividad se planea ejecutar para la vigencia 2022
R74-2021 Posibilidad  de Daños o fallas en la infraestructura del datacenter  del Ministerio por  eventos relacionados con la infraestructura física como:  (Derrumbes, Incendios, Inundaciones, entre otros) afectando la disponibilidad, confidencialidad e integridad de la información del Ministerio, debido a daños o fallas en la infraestructura tecnológica y física del datacenter
Acciones:
* Se aprueba en el comité de Gestión de desempeño Sectorial e Institucional en la sesión del 04 de Octubre 2021, el Manual de Políticas de seguridad y declaración de aplicabilidad que permite evidenciar el tratamiento de los controles de acuerdo con la norma ISO 27000, describiendo el control, su aplicación y justificación.  
*En sesión virtual extraordinaria del  comité  de gestión y desempeño sectorial e institucional realizada el 22 de octubre de 2021, se aprobó el retiro del Plan Anual de Adquisiciones del proceso que tiene por objeto "Contratar una solución en la nube como contingencia de las soluciones misionales de TI para el Ministerio de Ciencia, Tecnología e Innovación" teniendo en cuenta  que este proceso de contratación ha tenido ajustes en la definición de la ficha técnica debido a que el alcance establecido en la contratación comprende la contingencia de los sistemas misionales del Ministerio.  En la evaluación realizada, se considera que debido a la complejidad del proceso es mejor llevarlo a cabo al iniciar la vigencia 2022, y asignar los recursos a otros procesos que son críticos para la Entidad y que no cuentan con la totalidad de recursos para llevarlos a cabo.
Se  planea en vigencia 2022 desarrollar un plan de implementación de servicios en la nube que incluye los sistemas de información misionales, por lo tanto, se está validando el alcance de la elaboración del plan de continuidad BCP y plan de recuperación desastres  DRP en el próximo año. Por tal razón no se presenta avance para el último trimestre 2021a la actividad  de acompañar en la implementación del   plan de recuperación de desastres aplicable al proceso de gestión de tecnologías y sistemas de información 
R75-2021 Posibilidad de afectación de reputación Institucional, debido a Incumplimiento en las políticas de TI y seguridad y privacidad  de la información
Acciones:
*  Se aprueba en el comité de Gestión de desempeño Sectorial e Institucional en la sesión del 04 de Octubre 2021, el Manual de Políticas de seguridad y declaración de aplicabilidad que permite evidenciar el tratamiento de los controles de acuerdo con la norma ISO 27000, describiendo el control, su aplicación y justificación, con el fin de fortalecer la gestión de Seguridad y privacidad de la Información del Ministerio.
</t>
    </r>
    <r>
      <rPr>
        <b/>
        <sz val="12"/>
        <rFont val="Arial Narrow"/>
        <family val="2"/>
      </rPr>
      <t xml:space="preserve">3.4 Reporte de actividades de Infraestructura Digital - Cuarto trimestre 2021: </t>
    </r>
    <r>
      <rPr>
        <sz val="12"/>
        <rFont val="Arial Narrow"/>
        <family val="2"/>
      </rPr>
      <t xml:space="preserve">A continuación, se relacionan los documentos en los cuales se reportan los avances de la iniciativa de Infraestructura Digital con corte al cuarto trimestre de 2021:
1. Informe de Avance PETI, en el que se relaciona las actividades realizadas en los tres proyectos de la iniciativa, con sus avances, logros, dificultades, entregables, relación con los principios del Plan de Transformación Digital y presupuesto en los casos que aplica.
2. El formato del Indicador Programático donde se evidencia los pesos dados a cada una de las actividades de los tres (3) proyectos del PETI y su relación con el Plan de Transformación Digital con sus respectivos entregables. 
3. Matriz de seguimiento a la ejecución de recursos de la iniciativa infraestructura digital – 4to. trimestre 2021
Logros generales de la iniciativa obtenidos durante el trimestre:
Cumplimiento de 100% de las actividades y metas programadas en los 3 proyectos del PETI y Plan de Transformación digital para la vigencia.
Se garantizó el correcto funcionamiento de la plataforma tecnológica y las herramientas necesarias, con el fin de contribuir en el cumplimiento de los objetivos estratégicos, mediante el uso de las tecnologías y sistemas de información y comunicaciones.
Se realiza una gestión de cambios RFC 256 para mantenimiento y actualización de la red Inalámbrica.
Plataforma Google WorkSpace con aseguramiento y configuración según las mejores prácticas. Verificación para el diagnóstico de seguridad, madurez y apropiación de esta.
Debido a los altos tiempos de la Secretaría General para revisión de estudios previos y publicación del proceso, la adjudicación y legalización de los contratos se ven afectados por la tardanza en los resultados de dichas revisiones. Una vez aprobados los procesos en el comité de contratación, se tarda tiempo en la publicación de estos.
Debido a los cambios de personal, se realizan muchos ajustes a la forma de llevar los procesos de contratación, lo que ha generado mucho retraso y reproceso
Poca participación de usuarios en las capacitaciones.
Falta de tiempo para ejecutar todas las actividades que se generan de los informes de seguridad de las diferentes plataformas con que cuenta el ministerio.
% avance en el indicador Avance en las iniciativas priorizadas del plan de transformación digital:
Con corte 31 de diciembre de 2021 se cumple con la meta programada para la vigencia en el indicador programático, que corresponde a 70%.  Se anota que este indicador también es reportado en la iniciativa Sistemas de Información, Datos y Servicios Digitales en la cual se reporta el 30% restante.
NOTA.  Respecto a la meta de este indicador, es importante anotar que en la opción recursos de la iniciativa aparece registrada una meta planeada de 100%, debido a un cambio en la meta, realizado por error en la OAPII en el segundo trimestre de 2021, al interpretar que la iniciativa Infraestructura Digital reportaba el 100% de la meta del indicador, y este cambio no fue reversado por la OAPII al valor correcto programado inicialmente por la OTSI y cargado al iniciar la vigencia en GINA.
</t>
    </r>
    <r>
      <rPr>
        <b/>
        <sz val="12"/>
        <rFont val="Arial Narrow"/>
        <family val="2"/>
      </rPr>
      <t xml:space="preserve">4.4 Reporte de actividades de Sistemas de Información, Datos y Servicios Digitales - Cuarto trimestre 2021: </t>
    </r>
    <r>
      <rPr>
        <sz val="12"/>
        <rFont val="Arial Narrow"/>
        <family val="2"/>
      </rPr>
      <t xml:space="preserve">Se presenta el informe de ejecución durante el cuarto trimestre de 2021 para cada uno de los 3 proyectos que integran la Iniciativa "Sistemas de Información, Datos y Servicios Digitales."  
En el documento de reporte de avance, se presentan las principales actividades realizadas, avances, logros, entregables y dificultades. A continuación, se presenta una síntesis de los principales avances:
Puesta en operación de nuevo canal de comunicación (chat) para la atención de la ciudadanía.
Se parametriza y se da apertura en el aplicativo de Formación de Alto Nivel, la convocatoria de Formación para las regiones Cauca Especialidades Médicas
Se realiza el acompañamiento tecnológico y de seguimiento para el cierre exitoso de las convocatorias: indexación de revistas especializadas, en el aplicativo Publindex, de Formación para las regiones Cauca Especialidades Médicas, en sus etapas de cierre y subsanación de documentos.
Se realiza la instalación en producción de los agentes APM de monitoreo para las aplicaciones CvLAC, GrupLAC y Publindex
Se está implementando los criterios de accesibilidad de la WCAG para el sistema SIGP
Se implementa y ajusta el API SDMX DANE para reportar al DANE Indicadores del Ministerio.
Se lleva a cabo el ajuste para el cumplimiento de criterios de accesibilidad web en los siguientes sitios: ExpresarconCiencia2, Mujer Ciencia Equidad, CENDOC2 y Encuentro Redcol. Se realizan pruebas automáticas para la validación del cumplimiento de ciertos criterios.
Avance en la gestión del conocimiento de la OTSI mediante la documentación y publicación de nuevos artículos en el repositorio.
</t>
    </r>
    <r>
      <rPr>
        <b/>
        <sz val="12"/>
        <rFont val="Arial Narrow"/>
        <family val="2"/>
      </rPr>
      <t xml:space="preserve">5.4 Contribuir a un Minciencias más transparente - Cuarto trimestre 2021: </t>
    </r>
    <r>
      <rPr>
        <sz val="12"/>
        <rFont val="Arial Narrow"/>
        <family val="2"/>
      </rPr>
      <t xml:space="preserve">Con corte al cuarto trimestre de 2021, se realizaron actividades en búsqueda de contribuir a un Minciencias más transparente, descritas a continuación:
Seguimiento y acompañamiento a instituciones el proceso de vinculación formal del grupo 3:
La plataforma RedCol cuenta con una batería de métricas de usabilidad, reportando un comportamiento para el cuarto trimestre de la siguiente manera:
Comportamiento de visitas: 36.331
- Usuario por género: 63,77% son mujeres y el 36,05% hombres
- Usuario por edad: Los usuarios entre las edades de 18 a 24 años son quienes más hacen uso de la plataforma, seguido de los usuarios de edades entre 25 a 34 años.
- Ingresos de usuarios por país: Colombia cuenta con el mayor ingreso con el 73,22%, seguida México de 7,01%, Perú con 5,18% y 2,06% de España, entre otros.
* Participación en las sesiones para el avance en la construcción de los documentos metodológicos para las operaciones estadísticas de grupos, investigadores y revistas, realizar aportes para la definición de las acciones de entrenamiento y definición de los estándares estadísticos utilizados. 
* Apoyo en la producción de la estrategia de comunicación y plan de contingencia del documento metodológico para la operación estadística de grupos e investigadores. 
*  Producción de unas plantillas para facilitar y orientar las actividades de documentación de sentencias de consulta de datos SQL. 
*  Actualización del diccionario de datos de la bodega de datos, para todos los objetos que participan en la operación estadística en sus diferentes etapas (procesamiento, consulta). 
*  Preparación, presentación y ejecución de la orden de cambio #248 en comité de gestión para la actualización de Tableau a su última versión y a partir de ello conseguir la incorporación de nuevas funcionalidades para la construcción de tableros de datos, así como dar solución a fallos y vulnerabilidades de seguridad identificadas para la versión anterior. 
* Preparación de un informe y presentación  del avance en la construcción de un servicio para establecer interoperabilidad entre la aplicación PUBLINDEX y los repositorios OJS del país, así como la transformación de la aplicación PUBLINDEX para simplificar el registro de datos por parte de los editores de revistas.
* Construcción de una vista de datos para establecer interoperabilidad entre el sistema de información SIGP y la herramienta de análisis de datos para presentar reportes de cierre de convocatorias en línea. 
* Coordinación del avance en la producción de un instrumento de levantamiento de atributos para establecer una correlativa entre la capa de datos del sistema SCIENTI y la plataforma ORCID como parte de la construcción de un proceso de interoperabilidad entre estos sistemas. 
* Construcción de procesos ETL para generar los metadatos del esquema de bodega de datos para apoyar el proceso de documentación del diccionario de datos. 
* Construcción y ejecución de procesos ETL para replicar los datos de relación entre grupos e instituciones desde el ambiente de producción hacia el ambiente de trabajo de la DGC.
Resumen de logros:
Se mantiene el cumplimiento de la meta 100% de los requisitos priorizados de transparencia.
Primera entrega del documento de antecedentes de la ciencia abierta a nivel mundial
Instrumento “Prácticas de Ciencia Abierta”: Se realiza el cierre de la encuesta
Documento avance de antecedentes
Documento y resultados Prácticas de Ciencia Abierta
Documento Ciencia Abierta Antecedentes Y Diagnóstico
</t>
    </r>
    <r>
      <rPr>
        <b/>
        <sz val="12"/>
        <rFont val="Arial Narrow"/>
        <family val="2"/>
      </rPr>
      <t xml:space="preserve">6.4 Contribuir a un Minciencias más moderno - Cuarto trimestre 2021: </t>
    </r>
    <r>
      <rPr>
        <sz val="12"/>
        <rFont val="Arial Narrow"/>
        <family val="2"/>
      </rPr>
      <t>A continuación se reportan los avances en la iniciativa estratégica Contribuir a un Minciencias más moderno, con corte a 31 de diciembre de 2021 y que corresponden a los lineamientos o requisitos priorizados en la política de gobierno digital. a cargo de la Oficina de Tecnologías y Sistemas de Información, para la vigencia:
 Elaboración, aprobación y publicación en el portal institucional de los siguientes planes de la vigencia 2021: Plan estratégico de TI (PETI), plan de seguridad y privacidad de la Información, Plan de tratamiento de riesgos de seguridad digital, plan de mantenimiento de servicios tecnológicos.
Avance del 93% en el Modelo de Seguridad y Privacidad de la Información - MSPI.
Seguimiento periódico al plan de tratamiento de riesgos de seguridad digital.
Cumplimiento en la implementación del protocolo IPv6 en la infraestructura tecnológica del Ministerio.
Se cuenta con un esquema de soporte y mantenimiento de los sistemas de información definido e implementado, y se actualiza mediante un proceso de mejora continua.
La guía de estilo para el desarrollo de sistemas de información se encuentra actualizada.
Construcción de la guía para la apertura de datos abiertos y se publicó en el sistema de gestión de calidad  - GINA con el código D103PR06G01.
Se apoya la ejecución de la estrategia de MinTIC: Hoja de ruta datos abiertos estratégicos 2021, mediante la organización e integración de los conjuntos de datos publicados por el Ministerio.
Construcción de procesos ETL para verificar e integrar los conjuntos de datos abiertos publicados
La Entidad ha implementado una metodología de referencia para el desarrollo de sistemas de información. 
El Ministerio ha implementado un plan de aseguramiento de calidad para el ciclo de vida de los sistemas de información.
El catálogo de servicios tecnológicos se encuentra documentado y actualizado.
Se cuenta con procedimiento de gestión de incidentes y gestión de solicitudes para atender las necesidades de mesa de servicios y están publicados en el sistema GINA.
Durante 2021 se trabajó en la construcción del proceso de Gestión de la Arquitectura Empresarial y Gobierno TI, el cual fue aprobado y publicado en el mes de diciembre con el código D103 en el sistema GINA.
Procedimiento de Gestión de requerimientos a Sistemas de Información, publicado en GINA con el código D103PR06 y actualizado.
Catálogo de sistemas de información actualizado.
Se tiene definido un esquema de soporte con niveles de atención y punto único de contacto a través de la herramienta de mesa de servicios CA, a través de la cual se soportan solicitudes, incidentes, problemas, cambios, disponibilidad, la gestión del conocimiento entre otros.
Se cuenta con inventario de activos de información de TI y se actualiza periódicamente.
El Ministerio utiliza una amplia diversidad de tecnologías basadas en software libre o código abierto, de acuerdo con los lineamientos definidos por MinTIC en la política de gobierno digital.
Durante el año 2021 se avanzó en la implementación de la estrategia de uso y apropiación de TI, desarrollándose actividades para divulgación y apropiación de la comunidad Minciencias, los servicios de TI, políticas de TI y proyectos de TI.
El Ministerio cuenta con el manual de política y estándares de TI, publicado en el sistema GINA con el código D103M08 y actualizado y aprobados los ajustes por el Comité de Gestión y Desempeño.
La Entidad cuenta con el manual de políticas de seguridad de la información actualizado y publicado en el sistema GINA con el código D103M01, y el procedimiento de Gestión de incidentes de seguridad con el código D103PR03.
Se avanza en la creación de plantillas para la estandarización del Manual Técnico y manual funcional de los sistemas de información / aplicaciones.
Se avanza en la producción de una nueva versión (depurada) de los lineamientos para el desarrollo seguro de aplicaciones.
Gestiones para la publicación de los manuales de usuario actualizados en el sistema de gestión de calidad – GINA.
Creación de un instrumento de tipo “lista de verificación para controlar los artefactos que deben acompañar la producción de un sistema de información / aplicación
Dificultades:
Déficit de recurso humano en la OTSI para trabajar en la comprensión y definición de instrumentos que faciliten la aplicación y eventual cumplimiento a satisfacción de todos los lineamientos
Falta asignación de recursos económicos para adelantar proyectos para la implementación de lineamientos pendientes.
 % avance en el indicador de cumplimiento de requisitos priorizados de gobierno digital:
Con corte 31 de diciembre y según lo que se encuentra reportado en el formato de soporte al indicador, con código en GINA D101PR04F01 se cumplen 70 de los 95 lineamientos que se encuentran a cargo de la Oficina de Tecnologías y Sistemas de Información, lo cual corresponde a un 74%, 11 puntos porcentuales por debajo de la meta programada para la vigencia (85%).  El no cumplimiento de la meta programada está asociada principalmente a lineamientos no cumplidos totalmente del componente Fortalecimiento de la Arquitectura Empresarial  y de la Gestión de TI, como son los siguientes:
Definición y aplicación de una metodología para la gestión de proyectos de TI.
Definición de herramientas tecnológicas para la gestión de proyectos de TI
Definición de una arquitectura de referencia y una arquitectura de solución para todas sus soluciones tecnológicas.
Documentación de arquitectura de software actualizada.
Definición de vistas actualizadas de despliegue, conectividad y almacenamiento de la arquitectura de infraestructura de TI
Hacer uso de los servicios de computación en la nube para mejorar los servicios de la Entidad.
Implementación de un plan de continuidad de servicios de TI.
Implementación de mejoras a partir de los resultados de la medición de uso y apropiación de TI.
Automatización de procesos para la mejora de la gestión de la Entidad siguiendo lineamientos de Arquitectura Empresarial.
 Para avanzar en lineamientos es necesario la asignación de recurso humano principalmente y económico para poder adelantar planes de trabajo para el desarrollo de los los diferentes lineamientos dando cumplimiento a los criterios de calidad definidos a éstos.</t>
    </r>
  </si>
  <si>
    <r>
      <rPr>
        <b/>
        <sz val="12"/>
        <rFont val="Arial Narrow"/>
        <family val="2"/>
      </rPr>
      <t>Gestión del Plan Anual de Gasto Público Octubre 2021:</t>
    </r>
    <r>
      <rPr>
        <sz val="12"/>
        <rFont val="Arial Narrow"/>
        <family val="2"/>
      </rPr>
      <t xml:space="preserve"> Con corte al 31 de octubre de 2021 se encuentran comprometidos $305.754 millones con un porcentaje de avance de 79,12% y una ejecución por valor de $161.138 millones alcanzando un porcentaje de ejecución de 41,70%, superando el porcentaje de ejecución de octubre de 2020 que alcanzó un 20,47%
Estas ejecuciones tanto en compromisos como en obligaciones se ven representadas especialmente en los siguientes proyectos:
Proyecto FIS.
Con corte al 31 de octubre se encuentran recursos comprometidos por valor de $15.452 millones. Con este mismo corte se encuentra obligado $13.658 millones. 
Con corte al 31 de octubre se encuentran recursos comprometidos del 93% por valor de $9.300 millones, en el convenio 388-2021, para aunar esfuerzos técnicos, administrativos y financieros para desarrollar políticas, programas, estrategias y actividades orientadas al fortalecimiento, fomento de las capacidades regionales.
Proyecto Inversión OTIC
Con corte al 31 de octubre, se registran $2.083 millones comprometidos y representados en contratos de mantenimiento
Proyecto Inversión Capacidades de los Actores
Con corte al 31 de octubre se encuentran comprometidos $70.000 millones
Capacitación de recursos humanos
Con corte al 31 de octubre los recursos comprometidos ascienden a $80.022 millones y una ejecución por valor de $70.414, estos valores se vieron afectados con respecto al mes anterior dado especialmente por la reducción del convenio 770 de 2019 con el fin de asegurar los recursos con situación de fondos para la solicitud de sustitución de fuentes de los proyectos inicialmente apropiados sin situación de fondos.
Administración del Sistema:
Con corte a octubre 31 este proyecto cuenta con $14.806 millones comprometidos dado especialmente por las contrataciones, comisiones, gastos de desplazamiento realizadas durante lo que va corrido del año
Apropiación social
Este proyecto cuenta con compromisos por $10.000 en el convenio 377-2021 cuyo objetivo es aunar esfuerzos técnicos, administrativos y financieros para desarrollar programas, estrategias y actividades orientadas al fomento de la apropiación social del conocimiento. Cuenta con obligaciones a la fecha de 6.900 millones.
Jóvenes Investigadores
Este proyecto tiene comprometido $30.000 millones en el convenio 376 de 2021 para aunar esfuerzos técnicos, administrativos y financieros para desarrollar programas y estrategias orientadas al fomento de las vocaciones científicas, a la fecha cuenta con obligaciones por valor de $7.920 millones.
Innovación
Este proyecto tiene comprometido a la fecha $8.000 millones mediante el convenio 375-2021 para aunar esfuerzos técnicos, financieros y administrativos para la ejecución de actividades de ciencia, tecnología e innovación. A la fecha a obligado $1.394 millones
Colombia Bio
A la fecha ha comprometido todos los recursos apropiados por valor de $57.000 millones en el convenio 797-2020 con el FFJC con el objetivo de aunar esfuerzos para la ejecución de actividades de ciencia, tecnología e innovación – CTeI y de desarrollo tecnológico. Cuenta con obligaciones a la fecha de $10.893 millones.
Internacionalización
Este proyecto tiene comprometido $2.600 millones mediante el convenio 378-2021 para el desarrollo y cumplimiento de los objetivos, indicadores y programas estratégicos de CTeI. Con obligaciones por $500 millones.
Seguimiento al plan anual de inversión y gasto público
</t>
    </r>
    <r>
      <rPr>
        <b/>
        <sz val="12"/>
        <rFont val="Arial Narrow"/>
        <family val="2"/>
      </rPr>
      <t xml:space="preserve">Gestión del Plan Anual de Gasto Público Noviembre 2021: </t>
    </r>
    <r>
      <rPr>
        <sz val="12"/>
        <rFont val="Arial Narrow"/>
        <family val="2"/>
      </rPr>
      <t xml:space="preserve">Con corte al 19 de noviembre de 2021 se encuentran comprometidos $352.376,84 millones con un porcentaje de avance de 91,18% y una ejecución por valor de $190.674,18 millones alcanzando un porcentaje de ejecución de 49,34%, superando el porcentaje de ejecución de noviembre de 2020 que alcanzó un 29,30%
Proyecto Capacidades Regionales.
Con corte al 19 de noviembre se encuentran recursos comprometidos del 93% por valor de $9.300 millones, en el convenio 388-2021, para aunar esfuerzos técnicos, administrativos y financieros para desarrollar políticas, programas, estrategias y actividades orientadas al fortalecimiento, fomento de las capacidades regionales.
Proyecto Inversión OTIC
Con corte al 19 de noviembre, se registran $3.547 millones comprometidos y representados en contratos de mantenimiento y soporte Proyecto Inversión Capacidades de los Actores
Con corte al 19 de noviembre se encuentran comprometidos $70.000 millones
Capacitación de recursos humanos
Con corte al 19 de noviembre los recursos comprometidos ascienden a $113.120 millones y una ejecución por valor de $100.344, presentando una ejecución de 88,71%.
Administración del Sistema:
Con corte a noviembre 19 este proyecto cuenta con $15.461 millones comprometidos dado especialmente por las contrataciones, comisiones, gastos de desplazamiento realizadas durante lo que va corrido del año
Apropiación social
Este proyecto cuenta con compromisos por $10.000 en el convenio 377-2021 cuyo objetivo es aunar esfuerzos técnicos, administrativos y financieros para desarrollar programas, estrategias y actividades orientadas al fomento de la apropiación social del conocimiento. Cuenta con obligaciones a la fecha de 6.900 millones.
Jóvenes Investigadores
Este proyecto tiene comprometido $30.000 millones en el convenio 376 de 2021 para aunar esfuerzos técnicos, administrativos y financieros para desarrollar programas y estrategias orientadas al fomento de las vocaciones científicas, a la fecha cuenta con obligaciones por valor de $7.920 millones.
Innovación
Este proyecto tiene comprometido a la fecha $8.000 millones mediante el convenio 375-2021 para aunar esfuerzos técnicos, financieros y administrativos para la ejecución de actividades de ciencia, tecnología e innovación. A la fecha a obligado $1.394 millones
Colombia Bio
A la fecha ha comprometido todos los recursos apropiados por valor de $57.000 millones en el convenio 797-2020 con el FFJC con el objetivo de aunar esfuerzos para la ejecución de actividades de ciencia, tecnología e innovación – CTeI y de desarrollo tecnológico. Cuenta con obligaciones a la fecha de $10.893 millones.
Internacionalización
Este proyecto tiene comprometido $2.600 millones mediante el convenio 378-2021 para el desarrollo y cumplimiento de los objetivos, indicadores y programas estratégicos de CTeI. Con obligaciones por $500 millones.
Seguimiento al plan anual de inversión y gasto público
</t>
    </r>
    <r>
      <rPr>
        <b/>
        <sz val="12"/>
        <rFont val="Arial Narrow"/>
        <family val="2"/>
      </rPr>
      <t>Gestión del Plan Anual de Gasto Público Diciembre 2021:</t>
    </r>
    <r>
      <rPr>
        <sz val="12"/>
        <rFont val="Arial Narrow"/>
        <family val="2"/>
      </rPr>
      <t xml:space="preserve"> Con corte al 31 de diciembre de 2021 se comprometieron $383.377 millones en presupuesto de inversión con un porcentaje de avance de 99,20% y una ejecución por valor de $336.030,32 millones alcanzando un porcentaje de ejecución de 86,95%, superando el porcentaje de ejecución en la vigencia 2020 que alcanzó un 65,06%, se resalta la gestión que realizó la Entidad para lograr esta alta ejecución.
Estas ejecuciones tanto en compromisos como en obligaciones se ven representadas especialmente en los siguientes proyectos:
Proyecto FIS.
Este proyecto terminó la vigencia con obligaciones por valor de $57.812,01 millones representando el 96,35% de ejecución y compromisos por valor de $59.923,90 representado por el 99,87%.
Proyecto Capacidades Regionales.
De los 10.000 millones de apropiación asignada para la vigencia 2021 se comprometieron el 100% de los recursos en el convenio 388-2021, para aunar esfuerzos técnicos, administrativos y financieros para desarrollar políticas, programas, estrategias y actividades orientadas al fortalecimiento, fomento de las capacidades regionales.
Proyecto Inversión OTIC
El proyecto de apoyo al proceso de transformación digital contaba inicialmente con apropiación de $4.000 millones, pero teniendo en cuenta la necesidad de dicha oficina y con el objetivo de ejecutar eficientemente los recursos del Ministerio, se hizo necesario realizar trámite de traslado presupuestal entre los proyectos de inversión administración del sistema nacional y apoyo al proceso de transformación digital.
Proyecto Inversión Capacidades de los Actores
Proyecto con apropiación para el 2021 de $70.000 millones comprometidos al 100%
Capacitación de recursos humanos
De los $113.119,92 de apropiación para 2021 se comprometió el 100% de los recursos en vigencias futuras, al final de la vigencia ejecutó el 99,32% y constituyó reservas presupuestales $38.685,36.
Administración del Sistema:
Proyecto con apropiación inicial de $21.745,23 millones, de los cuales $5.000 millones estaban sin situación de fondos y dadas las gestiones realizadas por la Entidad se logró dejar con situación de fondos el valor de $2.366,01 valor que de acuerdo a ejercicios realizados al interior de la Dirección administrativa no iba lograrse ejecutar en la vigencia dado que ya se encontraban realizados todos los compromisos acordados por lo tanto se definió realizar el traslado de recursos al proyecto de transformación digital.
Apropiación social
Este proyecto cuenta con compromisos por $10.000 en el convenio 377-2021 cuyo objetivo es aunar esfuerzos técnicos, administrativos y financieros para desarrollar programas, estrategias y actividades orientadas al fomento de la apropiación social del conocimiento. Finalizó la vigencia con obligaciones de $80.000 millones, representando el 80.00% de ejecución, adicionalmente constituyó reservas por valor de $5.036,39 millones.
Jóvenes Investigadores
Este proyecto tiene comprometido $30.000 millones en el convenio 376 de 2021 para aunar esfuerzos técnicos, administrativos y financieros para desarrollar programas y estrategias orientadas al fomento de las vocaciones científicas, con obligaciones por valor de $26.631,88 millones con un porcentaje de ejecución del 88,77%, cuenta con reserva presupuestal por valor de $8.046,51%.
Innovación
Este proyecto comprometió el 100% de los recursos apropiados por valor de $8.000 millones mediante el convenio 375-2021 para aunar esfuerzos técnicos, financieros y administrativos para la ejecución de actividades de ciencia, tecnología e innovación. Presentó obligaciones $5.697,50 millones y porcentaje de ejecución 71,22% y reservas por valor de $3.060,23
Colombia Bio
De los $57.000 millones apropiados fue comprometido el 100% de los recursos en el convenio 797-2020 con el FFJC con el objetivo de aunar esfuerzos para la ejecución de actividades de ciencia, tecnología e innovación – CTeI y de desarrollo tecnológico. Cuenta con obligaciones a la fecha de $42.548,66 millones con porcentaje de ejecución de 74,65%, constitución de reservas por valor de $1.148,03.
Internacionalización
Este proyecto tiene comprometido $2.600 millones correspondiente al 100% de los recursos apropiados para la vigencia mediante el convenio 378-2021 para el desarrollo y cumplimiento de los objetivos, indicadores y programas estratégicos de CTeI. Con obligaciones por $2.078,68 millones con un porcentaje de ejecución de 79,95% y reservas por valor de $1.950,87 millones.
rocesos en la sustentación de la auditoría de renovación de certificado de la Entidad.
</t>
    </r>
    <r>
      <rPr>
        <b/>
        <sz val="12"/>
        <rFont val="Arial Narrow"/>
        <family val="2"/>
      </rPr>
      <t xml:space="preserve">Contribuir al mantenimiento y la mejora continua bajo el cumplimiento de estándares nacionales e internacionales - 4toTrim 2021: </t>
    </r>
    <r>
      <rPr>
        <sz val="12"/>
        <rFont val="Arial Narrow"/>
        <family val="2"/>
      </rPr>
      <t xml:space="preserve">Fortalecimiento de competencias de los responsables de Proceso, Líderes de Calidad y equipos de apoyo a 4to trimestre de 2021
Con el fin de promover el fortalecimiento de competencias de los Responsables del Proceso, Líderes de Calidad y equipos de apoyo, en el cumplimiento de los requisitos aplicables al Sistema Integrado de Gestión de la calidad e Innovación Institucional del Ministerio, el Equipo de Gestión de Procesos de la Oficina Asesora de Planeación e Innovación institucional finaliza las acciones de formación planificadas para la vigencia 2021 en el tercer trimestre de la vigencia, promoviendo la apropiación de requisitos asociados a la norma internacional ISO 9001:2015, con el fin de preparar a los procesos en la sustentación de la auditoría de renovación de certificado de la Entidad.
Estas capacitaciones permitieron la apropiación de los requisitos del SGC + i por parte de los responsables, permitiendo un buen desempeño durante el ejercicio de evaluación de la conformidad realizado en el mes de agosto de 2021 por parte de ICONTEC.
El seguimiento de este plan de fortalecimiento de competencias en la vigencia 2021, muestra un cumplimiento del 100%, con la ejecución completa de las cinco (5) actividades programadas, en las cuales se una participación del 91% de los invitados, reportando un promedio de asistencia de 44 participantes por actividad.
Avance planificación de cambios en el Sistema de Gestión de Calidad a 4to Trimestre 2021
Para el cierre de la vigencia la Oficina Asesora de Planeación e Innovación Institucional continúa con las acciones de gestión y acompañamiento para lograr la documentación de los requisitos que quedaron pendientes de migrar en la vigencia 2020, en el proceso de fusión de Colciencias a Ministerio. Esta migración toma como fuente el inventario inicial de documentación requerida para el proceso de transición con el fin de garantizar la adecuada operación de la Entidad, de acuerdo al cumplimiento de los requisitos normativos aplicables, los de grupos de valor y de interés, así como de los asociados a las capacidades institucionales de cada proceso, logrando un cumplimiento general de 99,53% frente al plan de migración del SGC y el 98,8 % frente a la actualización documental.
Se encuentra pendiente de finalizar la documentación de los siguientes procesos:
Diseño de Instrumentos y mecanismos de CTeI con 75% de avance, tiene pendiente el procedimiento de Evaluación de Política de CTeI
Gestión del Conocimiento para la CTeI con 79% de avance haciendo falta únicamente los documentos relacionados con los Parques Científicos y Tecnológicos: 1 guía y 2 formatos.
Gestión para la Ejecución de Política de CTeI con un avance del 92% tiene pendiente los siguientes documentos:
M801PR02AN01 Anexo 1. Explicación del uso de la base de datos de investigadores.
Gestión para la recertificación del sistema de gestión de calidad bajo estándares iso 9001:2015
Durante el mes de agosto se realiza la auditoria de recertificación al SGC con resultados satisfactorias para el Entidad pues no se identifican No Conformes.
</t>
    </r>
    <r>
      <rPr>
        <b/>
        <sz val="12"/>
        <rFont val="Arial Narrow"/>
        <family val="2"/>
      </rPr>
      <t xml:space="preserve">Acompañar la gestión integral de los riesgos y oportunidades - 4to Trimestre 2021: </t>
    </r>
    <r>
      <rPr>
        <sz val="12"/>
        <rFont val="Arial Narrow"/>
        <family val="2"/>
      </rPr>
      <t xml:space="preserve">Para el cierre de la vigencia 2021 la Oficina Asesora de Planeación e Innovación Institucional, como segunda línea de defensa realiza el acompañamiento y seguimiento del reporte a los 81 riesgos identificados por la Entidad, con el fin de verificar su gestión a primer y segundo trimestre, evidenciando el siguiente estado de avance:
Riesgos de Corrupción: Los 19 riesgos gestionados en la vigencia cuentan con un total de 154 controles de los cuales para el cierre de la vigencia 2021 debieron ejecutarse y reportarse 154. El seguimiento realizado por el Equipo de Gestión de Procesos de la Oficina Asesora de Planeación e Innovación Institucional, con corte a 30 de diciembre de 2021 evidencia un total de 137 controles ejecutados y finalizados, 7 controles en desarrollo y 10 controles sin reporte, con lo cual se tiene un cumplimiento del 89% en la ejecución de los controles planificados, resultado que evidencia que para el cierre de la vigencia no se ha finalizado con la totalidad de los reportes, por lo cual se emiten las alertas correspondientes a los responsables.
Riesgos de gestión Los 58 riesgos gestionados en la vigencia cuentan con un total de 456 controles planificados de los cuales para el cierre de la vigencia 2021 debieron ejecutarse y reportarse los 456.  El seguimiento realizado con corte a 30 de diciembre de 2021 muestra un total de 376 tareas ejecutadas y finalizadas, 42 en desarrollo y 38 tareas sin reporte, con lo cual se tiene un cumplimiento del 82% en la ejecución de los controles planificados.
Riesgos de seguridad digital: Los 4 riesgos gestionados en la vigencia cuentan con un total de 4 controles de los cuales a diciembre de 2021 debieron ejecutarse y reportarse 4. El seguimiento realizado muestra un cumplimiento del 75% en la ejecución de los controles planificados pues con corte a 30 de diciembre de 2021 se encuentran finalizadas 3 tareas.
De acuerdo al resultado obtenido desde la Oficina Asesora de Planeación e Innovación Institucional se emiten las alertas y recomendaciones de reporte a los responsables con el fin de garantizar que a más tardar el 11 de enero la totalidad de los controles planificados al corte hayan sido ejecutados y reportados.
Es importante tener en cuenta que el análisis de esta iniciativa depende del reporte realizado por las áreas a cargo del reporte de los controles asociados a la gestión de riesgos.
Reducción de reducción de tiempos, requisitos o documentos en procedimientos seleccionados a 4to  trimestre de 2021
Con corte a 28 de diciembre de 2021 se logra un avance del 82,7 % en el plan de optimización de procesos, frente a una meta planificada de 100%.
Las actividades que no se lograron ejecutar para el cierre de la vigencia son las siguientes:
Mejora en los Procedimientos Oferta Institucional a fin de evitar reprocesos y demoras en el desarrollo de las actividades relacionadas con la ejecución de los mecanismos.
Mejora Procedimientos Contratación derivadas con el fin de evitar reprocesos y demoras en la disponibilidad, seguimiento y control de la información
Mejora en la información que permita focalizar los procesos de reconocimiento / acreditación y fortalecimiento de actores del SNCTI
Mejora en el Flujo de información y componente de analítica Institucional
Documentación Operación Estadística de Grupos de Investigación e Investigadores.
Diseño flujo de información y componente de analítica Institucional para proyectos de CTeI financiados con recursos de SGR
Construcción documentación para Laboratorio de Innovación Institucional – MincienciasLAB
Mejora Manual de Contratación A206M01, Guía para la supervisión e interventoría de contratos y convenios    A206M01G01 y Procedimiento de Contratación directa de prestación de servicios profesionales y apoyo a la gestión A206PR05.
Mejora en el procedimiento de Contratación directa de prestación de servicios profesionales y apoyo a la gestión A206PR05
Dada la necesidad de lograr el cumplimiento de las acciones propuestas que no se lograron implementar en la vigencia 2021, se propone dar continuidad a las acciones pendientes en la vigencia 2022
Avances en el cumplimiento en la estandarización de trámites y servicios para la transformación digital hacia un estado abierto- 4to trim 2021
Con corte a 28 de diciembre de 2021, el resultado obtenido en el indicador “Cumplimiento en la estandarización de trámites y servicios para la transformación digital hacia un Estado Abierto - Pacto por un direccionamiento estratégico que genere valor público”, evidencia un cumplimiento del 100%, resultado que permite cumplir con la meta planificada del 100%, teniendo en cuenta que durante el IV trimestre se cumplió con todas las racionalizaciones propuestas para la vigencia 2021con las siguientes principales acciones:
Se habilitó la presentación de informes técnicos y financieros de proyectos plurianuales por medio electrónico; por lo tanto la presentación de estos se envía directamente al correo: ventanillarexterna@minciencias.gov.co, por parte de las entidades beneficiarias.
Se realiza la actualización del procedimiento seguimiento a beneficios tributarios(código M603PR02)
Se implementó en el aplicativo InstituLAC, una opción que permite al usuario dar aval a productos vinculados a grupos de su institución, así como a productos vinculados indirectamente, ya sea porque algún investigador o grupo de trabajo (en colaboración con otra institución), o se desarrollaron productos en coautorías con otras instituciones.
Se realiza la actualización de pares evaluadores en el SIGP, para el cual se solicita que se consulte la información de los evaluadores registrados en el aplicativo Servicio de Consulta de Pares Evaluadores Minciencias, con lo cual se puede realizar las siguientes acciones:
1. Búsqueda avanzada: la cual permite realizar la búsqueda de evaluadores por nombre, identificación, Área de conocimiento o tipo de evaluador.
2. Importar evaluadores: La cual permite importar los evaluadores nuevos creados o actualizados en el aplicativo Servicio de Consulta de Pares Evaluadores Minciencias.
3. Sincronizar datos: permite a los funcionarios actualizar la información de los evaluadores por ejemplo área de conocimiento, documento de identificación, nombre o tipo de evaluador.
</t>
    </r>
    <r>
      <rPr>
        <b/>
        <sz val="12"/>
        <rFont val="Arial Narrow"/>
        <family val="2"/>
      </rPr>
      <t xml:space="preserve">Contribuir a un Minciencias más transparente - OAP - Pacto por un Direccionamiento Estratégico que genere valor público - 4toTrim 2021: </t>
    </r>
    <r>
      <rPr>
        <sz val="12"/>
        <rFont val="Arial Narrow"/>
        <family val="2"/>
      </rPr>
      <t xml:space="preserve">Para el cierre de la vigencia 2021, se mantiene un cumplimiento del 100% de los requisitos asignados a la Oficina Asesora de Planeación e Innovación Institucional en el componente del índice de Transparencia de Entidades Públicas (ITEP), con 105 requisitos cumplidos de 105 asignados al programa “Pacto por un Direccionamiento Estratégico que genere valor público”.
En el trimestre se mantiene el acompañamiento para la revisión y actualización de la página web con el fin de asegurar la publicación de información oportuna y focalizada para los grupos de valor.
De forma complementaria se asegura la actualización de los trámites de la Entidad en el portal https://www.innovamos.gov.co, así como en el portal GOV.CO y portal SUIT con el fin de asegurar que se dispone de una ventanilla única de información en actividades de Ciencia, tecnología e Innovación, en coherencia con la Directiva Presidencial 002 de 2019 “Interacción Digital Ciudadano Estado”.
</t>
    </r>
    <r>
      <rPr>
        <b/>
        <sz val="12"/>
        <rFont val="Arial Narrow"/>
        <family val="2"/>
      </rPr>
      <t xml:space="preserve">Contribuir a un Minciencias más moderno - OAP - Pacto por un Direccionamiento Estratégico que genere valor público - 4toTrim 2021: </t>
    </r>
    <r>
      <rPr>
        <sz val="12"/>
        <rFont val="Arial Narrow"/>
        <family val="2"/>
      </rPr>
      <t xml:space="preserve">Para el cierre de la vigencia 2021, la Oficina Asesora de Planeación e Innovación Institucional obtiene un cumplimiento del 74% de los requisitos de Gobierno Digital priorizados para el programa “Pacto por un Direccionamiento Estratégico que genere valor público”, con lo cual se cumple la meta planificada para el periodo, evidenciando el cumplimiento de 14 de los 19 requisitos asignados, frente a un cumplimiento esperado del 95%, lo cual representa un cumplimiento del 77,8%
Este resultado se obtiene debido a las dificultades presentadas para desarrollar los 4 requisitos relacionados con lineamientos institucionales que permitan describir la aplicación de técnicas de analítica de datos para procesos de analítica descriptiva, analítica diagnóstica, analítica predictiva y analítica prescriptiva, especialmente por (i) las debilidades asociadas a las competencia de los colaboradores  asignados para el desarrollo de la tarea (líder de gestión de la información en su momento) (ii) no contar con el equipo de trabajo completo, con lo cual quedan sin ejecutar los siguientes requisitos:
A. Describir hechos o fenómenos (analítica descriptiva)
B. Entender hechos o fenómenos (analítica diagnóstica)
C. Predecir comportamientos o hechos (analítica predictiva)
D. Soportar la toma de decisiones (analítica prescriptiva)
Así mismo se programó para la vigencia 2022 contar con método para medir la reducción de costos operacionales a partir de automatización o mejora de los procesos de la entidad.
Dado que el esquema de la matriz establecida para medir el cumplimiento de los requisitos se mantendrá en la vigencia 2022, asegurando el seguimiento a los mismos, no se considera necesario formular acción de mejora frente al incumplimiento.
</t>
    </r>
    <r>
      <rPr>
        <b/>
        <sz val="12"/>
        <rFont val="Arial Narrow"/>
        <family val="2"/>
      </rPr>
      <t xml:space="preserve">9.4 Análisis y difusión de estadísticas nacionales de CTeI - 4to trimestre. Documentación de PUBLINDEX y Evaluación de Grupo e Investigadores reconocidos por Minciencias: </t>
    </r>
    <r>
      <rPr>
        <sz val="12"/>
        <rFont val="Arial Narrow"/>
        <family val="2"/>
      </rPr>
      <t xml:space="preserve">Para el cierre de la vigencia de 2021 se cuenta con los siguientes avances frente a la documentación de las operaciones estadísticas:
Creación y cargue en GINA del modelo para el "Plan General para Operación Estadística V00” (Código D101PR04MO2) y "Ficha Metodológica para Operación Estadística V00" (Código D101PR04F05). 
Se realiza la construcción del Plan General de para la operación estadística de reconocimiento y clasificación de Grupos de investigación, desarrollo tecnológico e Innovación y reconocimiento de investigadores del SNCTI (Código M601PR04AN01) y el Plan General de la operación estadística de Indexación de Revistas (código M601PR02AN01), para presentación y aprobación en el Comité de Gestión y Desempeño Sectorial e Institucional (CGDSI), el cual se desarrolló el 4 de octubre de 2021. 
Se realiza la construcción, revisión, aprobación y cargue en GINA de las fichas metodológicas para la operación estadística de reconocimiento y clasificación de Grupos de investigación, desarrollo tecnológico e Innovación y reconocimiento de investigadores del SNCTI (Código M601PR04AN02) y la de Indexación de Revistas (Código M601PR02AN02), con publicación en GINA a 4 de noviembre de 2021 
Avance en el Documento Metodológico de la Operación estadística de reconocimiento y clasificación de Grupos de investigación, desarrollo tecnológico e Innovación y reconocimiento de investigadores del SNCTI, con identificación de los numerales pendientes por documentar y su correspondiente responsable. 
En relación al entregable pactado para la suscripción del contrato de evaluación del DANE para la operación estadística de “Grupos de Investigación e Investigadores reconocidos” en la vigencia 2021, se remite radicado 20210110551711 del 03 de septiembre de 2021, en el cual se solicita el aplazamiento de la evaluación para la vigencia 2022 con el fin de lograr la migración de la operación estadística a los a requisitos de la norma NTC-PE 1000:2020, actividad que el Ministerio viene adelantando. En este sentido se adjunta el radicado en mención. 
Con estos resultados se considera un avance del 50% en el cumplimiento de los requisitos necesarios para la certificación de las operaciones estadísticas, quedando pendiente las siguientes actividades:
Finalizar la construcción de los documentos metodológicos para las operaciones estadísticas
Diseñar, documentar e implementar las pruebas de validación requeridas en cada etapa de la operación. 
Consolidar los soportes que dan cuenta del cumplimiento de cada requisito en la plataforma del DANE
Estas actividades deben ejecutarse en el primer cuatrimestre de la vigencia con el fin de garantizar el proceso de auditoría interna y externa.
Evidencia:
"Plan General para Operación Estadística V00” (Código D101PR04M02) y "Ficha Metodológica para Operación Estadística V00" (Código D101PR04F05) cargada en GINA 
Plan General de para la operación estadística de reconocimiento y clasificación de Grupos de investigación, desarrollo tecnológico e Innovación y reconocimiento de investigadores del SNCTI (Código M601PR04AN01) y el Plan General de la operación estadística de Indexación de Revistas(código M601PR02AN01) 
Ficha metodológica para la operación estadística de reconocimiento y clasificación de Grupos de investigación, desarrollo tecnológico e Innovación y reconocimiento de investigadores del SNCTI (Código M601PR04AN02) y la de Indexación de Revistas (Código M601PR02AN02) 
Radicado 20210110551711 del 03 de septiembre de 2021, en el cual se solicita el aplazamiento de la evaluación para la vigencia 2022 con el fin de lograr la migración de la operación estadística a los a requisitos de la norma NTC-PE 1000:2020, actividad que el Ministerio viene adelantando. 
Avance en el Documento Metodológico de la Operación estadística de reconocimiento y clasificación de Grupos de investigación, desarrollo tecnológico e Innovación y reconocimiento de investigadores del SNCTI
</t>
    </r>
    <r>
      <rPr>
        <b/>
        <sz val="12"/>
        <rFont val="Arial Narrow"/>
        <family val="2"/>
      </rPr>
      <t xml:space="preserve">Sostenibilidad Implementación GPS en Ecosistema Científico y Regalías Nariño (Cuarto Trimestre): </t>
    </r>
    <r>
      <rPr>
        <sz val="12"/>
        <rFont val="Arial Narrow"/>
        <family val="2"/>
      </rPr>
      <t xml:space="preserve">Se presentan los resultados derivados de la sostenibilidad de implementación de GPS en Ecosistema Científico y Regalías Nariño en tres niveles. 
Nivel 1: Guias e Instructivos GPS. (Instructivos cargue POAI, Fortalecimiento Institucional,  Cargue Plantilla RRHH, Reporte Avance Técnico, Orientaciones Ejecutores). 
Nivel 2: Lineamientos Guia Gestión de Proyectos y Plantillas Clave (Guia orientadora gestión de proyectos internos y externos, POD, Acta de Constitución Proyecto, Riesgos,Plantilla de Seguimiento Proyectos). 
Nivel 3: Documentos Informes Resultados y Entrega GPS a DIR (Presentación resultados planview, informe entrega gps a dir, cronograma de fechas limite, capacitaciones y acompañamiento realizado, informe de interfaces, usabilidad, preguntas frecuentes, directorio, gestion de suscripciones, instructivo desarrollo plantilla RRHH). 
</t>
    </r>
    <r>
      <rPr>
        <b/>
        <sz val="12"/>
        <rFont val="Arial Narrow"/>
        <family val="2"/>
      </rPr>
      <t xml:space="preserve">Actualización del nivel de Usabilidad ycapitalización de Interfaces SIGP/MGI y GPS/PV (Cuarto Trimestre): </t>
    </r>
    <r>
      <rPr>
        <sz val="12"/>
        <rFont val="Arial Narrow"/>
        <family val="2"/>
      </rPr>
      <t xml:space="preserve">Se elaboraron los siguientes documentos:
- PROPUESTA DE ACTUALIZACIÓN MODELO DE GOBIERNO MINCIENCIAS PARA GPS: El objetivo de este documento es presentar una propuesta que permita llevar a cabo la actualización del modelo de gobierno configurado en la herramienta GPS (Planview) para Minciencias en el contexto de la ampliación de cobertura a cargo de la Dirección de Inteligencia de Recursos - DIR.
- ESTRATEGIA AMPLIACIÓN DE COBERTURA GPS EN DIR: El objetivo de este documento es presentar una propuesta que permita llevar a cabo la actualización del modelo de gobierno configurado en la herramienta GPS (Planview) para Minciencias en el contexto de la ampliación de cobertura a cargo de la Dirección de Inteligencia de Recursos - DIR.
De igual forma se adjuntan los siguientes soportes:
- Video de capacitación: hace referencia a una grabación con una duración de 1 hora y 13 minutos en la cual se explica de manera detallada el manejo de la herramienta GPS (Planview), para realizar el apoyo a las labores de gestión y control de los programas y proyectos financiados, teniendo como referencia la información de las convocatorias seleccionadas como pilotos para el uso de dicho software. (Adjunto en Drive: https://drive.google.com/file/d/1rhaePazgDAlf0jzzUzGQxWVwZdPjArSw/view?usp=sharing)
- Preguntas frecuentes GPS Planview: a través de este documento se da respuesta a las preguntas que se presentan con mayor frecuencia en cuanto al acceso y manejo del software. Este material se encuentra esquematizado por roles (ejecutores, supervisores y apoyo a la supervisión).
- Guía para la gestión de los programas y proyectos en GPS (Planview) – Resultados de los pilotos realizados con Ecosistema Científico y Regalías Nariño: este documento se construyó a partir de la participación de cada uno de los roles en el modelo de gobierno y en las fases de Planeación, Ejecución y Seguimiento a los proyectos y programas financiados por Minciencias.
</t>
    </r>
    <r>
      <rPr>
        <b/>
        <sz val="12"/>
        <rFont val="Arial Narrow"/>
        <family val="2"/>
      </rPr>
      <t xml:space="preserve">Actualización del nivel de Usabilidad ycapitalización de Interfaces SIGP/MGI y GPS/PV (Cuarto Trimestre): </t>
    </r>
    <r>
      <rPr>
        <sz val="12"/>
        <rFont val="Arial Narrow"/>
        <family val="2"/>
      </rPr>
      <t>Se elaboraron los siguientes documentos:
- PROPUESTA DE ACTUALIZACIÓN MODELO DE GOBIERNO MINCIENCIAS PARA GPS: El objetivo de este documento es presentar una propuesta que permita llevar a cabo la actualización del modelo de gobierno configurado en la herramienta GPS (Planview) para Minciencias en el contexto de la ampliación de cobertura a cargo de la Dirección de Inteligencia de Recursos - DIR.
- ESTRATEGIA AMPLIACIÓN DE COBERTURA GPS EN DIR: El objetivo de este documento es presentar una propuesta que permita llevar a cabo la actualización del modelo de gobierno configurado en la herramienta GPS (Planview) para Minciencias en el contexto de la ampliación de cobertura a cargo de la Dirección de Inteligencia de Recursos - DIR.
De igual forma se adjuntan los siguientes soportes:
- Video de capacitación: hace referencia a una grabación con una duración de 1 hora y 13 minutos en la cual se explica de manera detallada el manejo de la herramienta GPS (Planview), para realizar el apoyo a las labores de gestión y control de los programas y proyectos financiados, teniendo como referencia la información de las convocatorias seleccionadas como pilotos para el uso de dicho software. (Adjunto en Drive: https://drive.google.com/file/d/1rhaePazgDAlf0jzzUzGQxWVwZdPjArSw/view?usp=sharing)
- Preguntas frecuentes GPS Planview: a través de este documento se da respuesta a las preguntas que se presentan con mayor frecuencia en cuanto al acceso y manejo del software. Este material se encuentra esquematizado por roles (ejecutores, supervisores y apoyo a la supervisión).
- Guía para la gestión de los programas y proyectos en GPS (Planview) – Resultados de los pilotos realizados con Ecosistema Científico y Regalías Nariño: este documento se construyó a partir de la participación de cada uno de los roles en el modelo de gobierno y en las fases de Planeación, Ejecución y Seguimiento a los proyectos y programas financiados por Minciencias.</t>
    </r>
  </si>
  <si>
    <r>
      <rPr>
        <b/>
        <sz val="12"/>
        <rFont val="Arial Narrow"/>
        <family val="2"/>
      </rPr>
      <t>1.4 Contribuir a un Minciencias mas transparente - Control Interno 4to trimestre:</t>
    </r>
    <r>
      <rPr>
        <sz val="12"/>
        <rFont val="Arial Narrow"/>
        <family val="2"/>
      </rPr>
      <t xml:space="preserve"> Se realizaron las actividades establecidas de publicación de información como se relaciona en el Formato Sop Ind Prog - Requisitos de Transparencia para el cuarto trimestre.
</t>
    </r>
    <r>
      <rPr>
        <b/>
        <sz val="12"/>
        <rFont val="Arial Narrow"/>
        <family val="2"/>
      </rPr>
      <t>2.4 Seguimiento y evaluación a la gestion del riesgo 4to trimestre:</t>
    </r>
    <r>
      <rPr>
        <sz val="12"/>
        <rFont val="Arial Narrow"/>
        <family val="2"/>
      </rPr>
      <t xml:space="preserve"> En el cuarto trimestre, no se realizaron actividades de seguimiento y evaluación del riesgo, se precisa que en total se han presentado (6) seis informes en el 2021 frente a los 3 que se tenían planeados, por cuanto se cumplieron las metas programadas.
Se adjunta documento que relaciona las auditorías y seguimientos realizados en el cuarto trimestre de 2021, en la relación no se evidencia la realización para este trimestre de los informes relacionados con el seguimiento y evaluación del riesgo. 
</t>
    </r>
    <r>
      <rPr>
        <b/>
        <sz val="12"/>
        <rFont val="Arial Narrow"/>
        <family val="2"/>
      </rPr>
      <t>3.4 Ejecución de auditorias, seguimientos y evaluaciones 4to trimestre:</t>
    </r>
    <r>
      <rPr>
        <sz val="12"/>
        <rFont val="Arial Narrow"/>
        <family val="2"/>
      </rPr>
      <t xml:space="preserve"> En del plan de auditorías de la Oficina de Control Interno, y conforme lo programado en la ficha técnica del indicador, para el cuarto trimestre de 2021, se tenía planeado generar once (11) informes de auditoría, seguimiento o evaluación, de los cuales se cumple la meta, generando los siguientes veinticuatro (24) informes. 
Auditoría al procedimiento de Cooperación Nacional e Internacional y diplomacia científica
2. Seguimiento al cumplimiento del plan de mejora Auditoría Contratación directa
3. Seguimiento al PEI de la entidad para el segundo trimestre de 2021
4. Seguimiento al PEI con corte al tercer trimestre de 2021
5. Seguimiento al plan de mejoramiento de la auditoría a SIRECI
6. Seguimiento al plan de mejoramiento de la Auditoría a Contratación Directa.
7. Seguimiento al plan de mejoramiento de la Auditoría al FFJC
8. seguimiento al plan de mejoramiento de la Auditoría a la Convocatoria 06 de 2019.
9. Auditoría a Talento Humano.
10. Seguimiento a la Ley de transparencia y acceso a la Información Pública.
11. Auditoría a los contratos y convenios celebrados como consecuencia de las Convocatorias No. 812 de 2018, 850 de 2019 y 753 de 2017.
12. Informe comité de conciliación
13. SEGUIMIENTO AL SISTEMA ELECTRÓNICO PARA LA CONTRATACIÓN PÚBLICA - SECOP II
14. SEGUIMIENTO DE LEY A SIGEP
15. SEGUIMIENTO AL CUMPLIMIENTO DE LOS COMPROMISOS Y FUNCIONAMIENTO DE LOS COMITÉS INSTITUCIONALES DE MINCIENCIAS DONDE LA OFICINA DE CONTROL INTERNO REALIZA PARTICIPACIÓN
16. Auditoría a PROCEDIMIENTO VIÁTICOS, GASTOS DE VIAJE Y GASTOS DE DESPLAZAMIENTO A202PR06
17. Auditoría a Procedimiento Supervisión y Seguimiento a Contratos y Convenios A206PR08
18. Seguimiento Plan de Mejoramiento Consolidado Gestión Documental 2018-2020 – noviembre de 2021
19. Seguimiento y cierre Plan de Mejoramiento Inventarios vig 2021 (2) – noviembre de 2021
20. Auditoría al PROCESO GESTION FINANCIERA – noviembre de 2021
21. Auditoría Al Procedimiento No M603PR01, Otorgamiento de Beneficios Tributarios a 31-08-2021 reportado el 05 de noviembre de 2021.
22. Seguimiento a la ejecución presupuestal septiembre
23. Seguimiento a la ejecución presupuestal octubre
24. Seguimiento a planes asociados al plan de acción institucional vigencia 2021- realizado en octubre de 2021.
Se precisa que la meta anual era de 45 y se realizaron un total de 58 cumpliendo con la meta establecida. Se adjunta documento en excel con la relación de todas las auditorías, seguimientos y evaluaciones realizadas en el cuarto trimestre.</t>
    </r>
  </si>
  <si>
    <r>
      <rPr>
        <b/>
        <sz val="12"/>
        <rFont val="Arial Narrow"/>
        <family val="2"/>
      </rPr>
      <t xml:space="preserve"> 1.4 Comunicación Digital 4to trimestre: </t>
    </r>
    <r>
      <rPr>
        <sz val="12"/>
        <rFont val="Arial Narrow"/>
        <family val="2"/>
      </rPr>
      <t xml:space="preserve">Se logró implementar nuevas iniciativas de comunicación en los activos digitales del Ministerio, así como una estabilidad en el númreo de impresiones de las publicaciones.
</t>
    </r>
    <r>
      <rPr>
        <b/>
        <sz val="12"/>
        <rFont val="Arial Narrow"/>
        <family val="2"/>
      </rPr>
      <t>2.4 Comunicación Externa 4o. Trimestre:</t>
    </r>
    <r>
      <rPr>
        <sz val="12"/>
        <rFont val="Arial Narrow"/>
        <family val="2"/>
      </rPr>
      <t xml:space="preserve"> se logro hacer el seguimiento a todas la tareas y convocatorias
</t>
    </r>
    <r>
      <rPr>
        <b/>
        <sz val="12"/>
        <rFont val="Arial Narrow"/>
        <family val="2"/>
      </rPr>
      <t xml:space="preserve">3.4 Comunicación Interna 4o. Trimestre: </t>
    </r>
    <r>
      <rPr>
        <sz val="12"/>
        <rFont val="Arial Narrow"/>
        <family val="2"/>
      </rPr>
      <t xml:space="preserve">se logro hacer seguimiento a todas la tareas y convocatorias de la programación.
</t>
    </r>
    <r>
      <rPr>
        <b/>
        <sz val="12"/>
        <rFont val="Arial Narrow"/>
        <family val="2"/>
      </rPr>
      <t xml:space="preserve">4.4 Contribuir a un Minciencias más transparente 4to trimestre: </t>
    </r>
    <r>
      <rPr>
        <sz val="12"/>
        <rFont val="Arial Narrow"/>
        <family val="2"/>
      </rPr>
      <t xml:space="preserve">De acuerdo a los requisitos priorizados de Transparencia en Minciencias, durante el cuarto trimestre del 2021 se cumple con el 100% de los ítems, señalados en el reporte y respaldados por el esquema indicado de GINA.
</t>
    </r>
    <r>
      <rPr>
        <b/>
        <sz val="12"/>
        <rFont val="Arial Narrow"/>
        <family val="2"/>
      </rPr>
      <t xml:space="preserve">5.4 Contribuir a un Minciencias más moderno 4to trimestre: </t>
    </r>
    <r>
      <rPr>
        <sz val="12"/>
        <rFont val="Arial Narrow"/>
        <family val="2"/>
      </rPr>
      <t>De acuerdo a los requisitos de Cumplimiento de Gobierno Digital, durante el cuarto trimestre del 2021 se cumple con el 100% de los ítems en Minciencias, señalados en el reporte y respaldados por cada una de las URL’s respectivas</t>
    </r>
  </si>
  <si>
    <r>
      <rPr>
        <b/>
        <sz val="12"/>
        <rFont val="Arial Narrow"/>
        <family val="2"/>
      </rPr>
      <t xml:space="preserve">1. Programa Crédito Beca Colfuturo: 
</t>
    </r>
    <r>
      <rPr>
        <sz val="12"/>
        <rFont val="Arial Narrow"/>
        <family val="2"/>
      </rPr>
      <t>Los</t>
    </r>
    <r>
      <rPr>
        <u/>
        <sz val="12"/>
        <rFont val="Arial Narrow"/>
        <family val="2"/>
      </rPr>
      <t xml:space="preserve"> 1170 apoyos para Maestría</t>
    </r>
    <r>
      <rPr>
        <sz val="12"/>
        <rFont val="Arial Narrow"/>
        <family val="2"/>
      </rPr>
      <t xml:space="preserve"> en el marco del Programa Crédito Beca fueron asignados durante el segundo trimestre de 2021 y durante el tercer trimestre de 2021 iniciaron el proceso de legalización de sus créditos educativos.
Los </t>
    </r>
    <r>
      <rPr>
        <u/>
        <sz val="12"/>
        <rFont val="Arial Narrow"/>
        <family val="2"/>
      </rPr>
      <t>179 apoyos para Doctorado</t>
    </r>
    <r>
      <rPr>
        <sz val="12"/>
        <rFont val="Arial Narrow"/>
        <family val="2"/>
      </rPr>
      <t xml:space="preserve"> en el marco del Programa Crédito Beca fueron asignados durante el segundo trimestre de 2021 y durante el tercer trimestre de 2021 iniciaron el proceso de legalización de sus créditos educativos. </t>
    </r>
    <r>
      <rPr>
        <b/>
        <sz val="12"/>
        <rFont val="Arial Narrow"/>
        <family val="2"/>
      </rPr>
      <t xml:space="preserve">
2.Convocatoria Aliados Fulbright:</t>
    </r>
    <r>
      <rPr>
        <sz val="12"/>
        <rFont val="Arial Narrow"/>
        <family val="2"/>
      </rPr>
      <t xml:space="preserve"> Durante el tercer trimestre, el 3 de septiembre de 2021 se publicó el listado de candidatos seleccionados en el marco de la Convocatoria Minciencias - Fulbright 2021, como resultado, </t>
    </r>
    <r>
      <rPr>
        <u/>
        <sz val="12"/>
        <rFont val="Arial Narrow"/>
        <family val="2"/>
      </rPr>
      <t>40 candidatos resultaron seleccionados</t>
    </r>
    <r>
      <rPr>
        <sz val="12"/>
        <rFont val="Arial Narrow"/>
        <family val="2"/>
      </rPr>
      <t xml:space="preserve">.
</t>
    </r>
    <r>
      <rPr>
        <b/>
        <sz val="12"/>
        <rFont val="Arial Narrow"/>
        <family val="2"/>
      </rPr>
      <t xml:space="preserve">3.Convocatoria Doctorado en el Exterior: </t>
    </r>
    <r>
      <rPr>
        <sz val="12"/>
        <rFont val="Arial Narrow"/>
        <family val="2"/>
      </rPr>
      <t xml:space="preserve">Durante el cuarto trimestre, Mediante Resolución 2332 de 2021, se publicó un banco adicional de financiables de la Convocatoria 885 de 2020, a través del cual se otorgaron </t>
    </r>
    <r>
      <rPr>
        <u/>
        <sz val="12"/>
        <rFont val="Arial Narrow"/>
        <family val="2"/>
      </rPr>
      <t>134 créditos educativos</t>
    </r>
    <r>
      <rPr>
        <sz val="12"/>
        <rFont val="Arial Narrow"/>
        <family val="2"/>
      </rPr>
      <t xml:space="preserve">. Igualmente, mediante Resolución 2426 de 2021, se publicó el Banco Definitivo de Elegibles y Banco de Financiables de la Convocatoria 906 de 2021 de Doctorados en el Exterior, mediante el cual se asignaron </t>
    </r>
    <r>
      <rPr>
        <u/>
        <sz val="12"/>
        <rFont val="Arial Narrow"/>
        <family val="2"/>
      </rPr>
      <t>126 créditos educativos adicionales</t>
    </r>
    <r>
      <rPr>
        <sz val="12"/>
        <rFont val="Arial Narrow"/>
        <family val="2"/>
      </rPr>
      <t xml:space="preserve">. De esta manera, se lograron otorgar los 260 créditos educativos previstos para esta iniciativa.
</t>
    </r>
    <r>
      <rPr>
        <b/>
        <sz val="12"/>
        <rFont val="Arial Narrow"/>
        <family val="2"/>
      </rPr>
      <t>4. Programa de Estancias Postdoctorales Minciencias:</t>
    </r>
    <r>
      <rPr>
        <sz val="12"/>
        <rFont val="Arial Narrow"/>
        <family val="2"/>
      </rPr>
      <t xml:space="preserve"> Durante el cuarto trimestre mediante Resolución 2306, se publicó el segundo banco adicional de financiables en el marco del Mecanismo 2 de la Convocatoria 891 de 2020, gracias a lo cual se asignaron </t>
    </r>
    <r>
      <rPr>
        <u/>
        <sz val="12"/>
        <rFont val="Arial Narrow"/>
        <family val="2"/>
      </rPr>
      <t>32 estancias postdoctorales</t>
    </r>
    <r>
      <rPr>
        <sz val="12"/>
        <rFont val="Arial Narrow"/>
        <family val="2"/>
      </rPr>
      <t xml:space="preserve">, que se suman a las </t>
    </r>
    <r>
      <rPr>
        <u/>
        <sz val="12"/>
        <rFont val="Arial Narrow"/>
        <family val="2"/>
      </rPr>
      <t>163</t>
    </r>
    <r>
      <rPr>
        <sz val="12"/>
        <rFont val="Arial Narrow"/>
        <family val="2"/>
      </rPr>
      <t xml:space="preserve"> que fueron publicadas mediante Resolución No. 1193 de 2021. Por otro lado se realizó un ejercicio de mapeo de los doctores vinculados a los laboratorios en el marco de la Convocatoria No. 9 del FCTeI, gracias a lo cual se identificaron </t>
    </r>
    <r>
      <rPr>
        <u/>
        <sz val="12"/>
        <rFont val="Arial Narrow"/>
        <family val="2"/>
      </rPr>
      <t>5 estancias adicionales</t>
    </r>
    <r>
      <rPr>
        <sz val="12"/>
        <rFont val="Arial Narrow"/>
        <family val="2"/>
      </rPr>
      <t xml:space="preserve">. Con ello </t>
    </r>
    <r>
      <rPr>
        <u/>
        <sz val="12"/>
        <rFont val="Arial Narrow"/>
        <family val="2"/>
      </rPr>
      <t>se completó la meta de 200 estancias postdoctorales prevista para 2021</t>
    </r>
    <r>
      <rPr>
        <sz val="12"/>
        <rFont val="Arial Narrow"/>
        <family val="2"/>
      </rPr>
      <t xml:space="preserve">. 
</t>
    </r>
    <r>
      <rPr>
        <b/>
        <sz val="12"/>
        <rFont val="Arial Narrow"/>
        <family val="2"/>
      </rPr>
      <t>5. Formación de Capital Humano de Alto Nivel para las Regiones:</t>
    </r>
    <r>
      <rPr>
        <sz val="12"/>
        <rFont val="Arial Narrow"/>
        <family val="2"/>
      </rPr>
      <t xml:space="preserve"> Durante el cuarto trimestre de 2021, el 14 de octubre de 2021 fue publicado el listado de elegibles en el marco de la Convocatoria No. 15 de 2021 del FCTeI del Sistema General de Regalías, Convocatoria de la Asignación para la CTeI del SGR para la conformación de un listado para la formación e inserción de capital humano de alto nivel para las regiones para el bienio 2021-2022. Como resultado, en el marco de los proyectos elegibles, fueron asignados </t>
    </r>
    <r>
      <rPr>
        <u/>
        <sz val="12"/>
        <rFont val="Arial Narrow"/>
        <family val="2"/>
      </rPr>
      <t xml:space="preserve">203 créditos educativos para estudios de doctorado y 372 para estudios de maestría y/o especialidades médico-quirúrgicas.
</t>
    </r>
    <r>
      <rPr>
        <b/>
        <sz val="12"/>
        <rFont val="Arial Narrow"/>
        <family val="2"/>
      </rPr>
      <t xml:space="preserve">5.A Formación de capital humano de alto nivel para docentes de IES y otros doctores de orden nacional: </t>
    </r>
    <r>
      <rPr>
        <sz val="12"/>
        <rFont val="Arial Narrow"/>
        <family val="2"/>
      </rPr>
      <t xml:space="preserve">Durante el cuarto trimestre, mediante Resolución 3142 de 2021 se publicó el Banco de Financiables en el marco de la Convocatoria 909 de 2021 de Doctorados Nacionales para Profesores de IES colombianas. Gracias a esta iniciativa, fueron asignados </t>
    </r>
    <r>
      <rPr>
        <u/>
        <sz val="12"/>
        <rFont val="Arial Narrow"/>
        <family val="2"/>
      </rPr>
      <t>236 créditos educativos para estudios de Doctorado en Colombia</t>
    </r>
    <r>
      <rPr>
        <sz val="12"/>
        <rFont val="Arial Narrow"/>
        <family val="2"/>
      </rPr>
      <t>. Y a través del mapeo de formación de doctores en el marco de proyectos de I+D+i financiados por Minciencias, se identificaron 10 beneficiarios.</t>
    </r>
  </si>
  <si>
    <r>
      <rPr>
        <b/>
        <sz val="12"/>
        <rFont val="Arial Narrow"/>
        <family val="2"/>
      </rPr>
      <t>1.4 Lineamientos de Ciencia Abierta - Acceso Abierto y Datos de Investigación Abiertos:</t>
    </r>
    <r>
      <rPr>
        <sz val="12"/>
        <rFont val="Arial Narrow"/>
        <family val="2"/>
      </rPr>
      <t xml:space="preserve"> Se realiza la entrega del informe de avance de política de Ciencia Abierta, la cual se tiene prevista tener el documento oficial en el primer semestre de 2022.
Teniendo en cuenta el Plan de Trabajo que se proyectó para el año 2021, se presentan los siguientes avances obtenidos al 31 de diciembre de 2021.
Definición de metodología y conformación de grupos de trabajo para la construcción de lineamientos: Durante el primer período del año se elaboró un documento de metodología el cual generó las bases para integrar, en primera instancia, el equipo de acompañamiento metodológico. En segunda instancia el equipo realizó la revisión de los documentos: “Prácticas de Ciencia Abierta” y Antecedentes y diagnóstico del documento de Ciencia Abierta. Evidencias: Soportes del proceso en enlace drive: https://drive.google.com/drive/folders/1li9kPZdukW1kDdOAMiGk19m7bDGCBIhv?usp=sharing
Implementación del plan de trabajo: recolección de información y presentación de resultados: Para este hito se llevó a cabo un trabajo de investigación en cuanto a prácticas de apertura del conocimiento utilizadas por los científicos colombianos en los procesos de investigación de acuerdo con los componentes de Ciencia Abierta, con una metodología de carácter cualitativa.
Consulta pública del documento de lineamientos de Ciencia Abierta: En el marco de este hito, se llevó a cabo el Primer Encuentro de la Red Colombiana de Información Científica con el fin de dar a conocer las acciones, avances y proyectos enmarcados en el acceso a la información científica propuestos con el fin de promover la implementación de la Ciencia Abierta.
• Total, conectados a las cuatro transmisiones: 1.216
• Total, visualizaciones de las cuatro transmisiones: 9.148
• Principales áreas geográficas: Colombia, Argentina, México y España.
Análisis y presentación de resultados en un informe de evaluación: Se realizó un trabajo de análisis con grupos de expertos internos y externos cuyos resultados fueron incluidos en el informe de avance.
Socialización lineamientos en el marco del encuentro de la Red Colombiana de Información Científica: Este hito es verificable en las memorias del evento como un espacio de encuentro entre la comunidad científica, académica, miembros de la Red y demás actores del sistema.
Se obtiene un cumplimiento del 100%, logrando cumplir con el avance concertado para el período evaluado, por tal motivo si se logra cumplir con la meta prevista para el período.
</t>
    </r>
    <r>
      <rPr>
        <b/>
        <sz val="12"/>
        <rFont val="Arial Narrow"/>
        <family val="2"/>
      </rPr>
      <t>2.4 Acceso abierto a la información científica:</t>
    </r>
    <r>
      <rPr>
        <sz val="12"/>
        <rFont val="Arial Narrow"/>
        <family val="2"/>
      </rPr>
      <t xml:space="preserve"> Se logra: 1 Vincular nuevas instituciones. 2.  Realizar acompañamiento institucionales. 3. Cerrar convocatoria para Fortalecimiento de los componentes de acceso abierto y datos de investigación abiertos en el marco de la estrategia de ciencia abierta – 2021 de la Red y se inicia la contratación del proponente seleccionado para la elaboración de los vocabularios de la Red y el Plugin de migración y 4. Visibilidad y lectura del fortalecimiento de los repositorios institucionales de las instituciones miembros de Red Colombiana de Información Científica
</t>
    </r>
    <r>
      <rPr>
        <b/>
        <sz val="12"/>
        <rFont val="Arial Narrow"/>
        <family val="2"/>
      </rPr>
      <t>3.4 Datos de investigación abiertos:</t>
    </r>
    <r>
      <rPr>
        <sz val="12"/>
        <rFont val="Arial Narrow"/>
        <family val="2"/>
      </rPr>
      <t xml:space="preserve">Cierre de la convocatoria para Fortalecimiento de los componentes de acceso abierto y datos de investigación abiertos en el marco de la estrategia de ciencia abierta.
Se hace entrega del documento Directrices de Metadatos para Repositorios de Datos de Investigación de la Red Colombiana de Información Científica. Ver Link: https://datacite-redcol.readthedocs.io/en/master/index.html 
</t>
    </r>
    <r>
      <rPr>
        <b/>
        <sz val="12"/>
        <rFont val="Arial Narrow"/>
        <family val="2"/>
      </rPr>
      <t>4.3 Preservación del patrimonio científico nacional:</t>
    </r>
    <r>
      <rPr>
        <sz val="12"/>
        <rFont val="Arial Narrow"/>
        <family val="2"/>
      </rPr>
      <t xml:space="preserve"> Contratación para la definición de los lineamientos para la Preservación del Patrimonio de Conocimiento Científico Colombiano, liderados por la Red Colombiana de Información Científica. Actividad prevista a 3 meses
</t>
    </r>
    <r>
      <rPr>
        <b/>
        <sz val="12"/>
        <rFont val="Arial Narrow"/>
        <family val="2"/>
      </rPr>
      <t xml:space="preserve">5.4 Gestión del patrimonio científico de Minciencias 4to trimestre; </t>
    </r>
    <r>
      <rPr>
        <sz val="12"/>
        <rFont val="Arial Narrow"/>
        <family val="2"/>
      </rPr>
      <t xml:space="preserve">Se genera un listado con los productos ingresados teniendo en cuenta el título del documento y el enlace al recurso electrónico.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</si>
</sst>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_-* #,##0.0_-;\-* #,##0.0_-;_-* &quot;-&quot;??_-;_-@_-"/>
    <numFmt numFmtId="166" formatCode="_-* #,##0.000_-;\-* #,##0.000_-;_-* &quot;-&quot;??_-;_-@_-"/>
  </numFmts>
  <fonts count="25" x14ac:knownFonts="1">
    <font>
      <sz val="11"/>
      <color theme="1"/>
      <name val="Calibri"/>
      <family val="2"/>
      <scheme val="minor"/>
    </font>
    <font>
      <sz val="11"/>
      <color theme="1"/>
      <name val="Calibri"/>
      <family val="2"/>
      <scheme val="minor"/>
    </font>
    <font>
      <b/>
      <sz val="12"/>
      <color theme="1"/>
      <name val="Arial Narrow"/>
      <family val="2"/>
    </font>
    <font>
      <sz val="12"/>
      <color theme="1"/>
      <name val="Arial Narrow"/>
      <family val="2"/>
    </font>
    <font>
      <b/>
      <sz val="16"/>
      <color theme="1"/>
      <name val="Arial Narrow"/>
      <family val="2"/>
    </font>
    <font>
      <sz val="14"/>
      <color theme="1"/>
      <name val="Arial Narrow"/>
      <family val="2"/>
    </font>
    <font>
      <b/>
      <sz val="14"/>
      <color theme="1"/>
      <name val="Arial Narrow"/>
      <family val="2"/>
    </font>
    <font>
      <sz val="14"/>
      <name val="Arial Narrow"/>
      <family val="2"/>
    </font>
    <font>
      <b/>
      <sz val="14"/>
      <name val="Arial Narrow"/>
      <family val="2"/>
    </font>
    <font>
      <sz val="12"/>
      <name val="Arial Narrow"/>
      <family val="2"/>
    </font>
    <font>
      <b/>
      <sz val="16"/>
      <color theme="0"/>
      <name val="Arial Narrow"/>
      <family val="2"/>
    </font>
    <font>
      <b/>
      <sz val="16"/>
      <name val="Arial Narrow"/>
      <family val="2"/>
    </font>
    <font>
      <b/>
      <u/>
      <sz val="16"/>
      <name val="Arial Narrow"/>
      <family val="2"/>
    </font>
    <font>
      <b/>
      <sz val="14"/>
      <color theme="0"/>
      <name val="Arial Narrow"/>
      <family val="2"/>
    </font>
    <font>
      <b/>
      <sz val="12"/>
      <name val="Arial Narrow"/>
      <family val="2"/>
    </font>
    <font>
      <b/>
      <sz val="12"/>
      <color theme="0"/>
      <name val="Arial Narrow"/>
      <family val="2"/>
    </font>
    <font>
      <sz val="11"/>
      <color theme="1"/>
      <name val="Arial Narrow"/>
      <family val="2"/>
    </font>
    <font>
      <sz val="12"/>
      <color rgb="FFFF0000"/>
      <name val="Arial Narrow"/>
      <family val="2"/>
    </font>
    <font>
      <sz val="12"/>
      <color rgb="FF202124"/>
      <name val="Arial Narrow"/>
      <family val="2"/>
    </font>
    <font>
      <b/>
      <sz val="9"/>
      <color indexed="81"/>
      <name val="Tahoma"/>
      <family val="2"/>
    </font>
    <font>
      <sz val="9"/>
      <color indexed="81"/>
      <name val="Tahoma"/>
      <family val="2"/>
    </font>
    <font>
      <sz val="12"/>
      <color rgb="FF0000FF"/>
      <name val="Arial Narrow"/>
      <family val="2"/>
    </font>
    <font>
      <b/>
      <sz val="12"/>
      <color rgb="FF0000FF"/>
      <name val="Arial Narrow"/>
      <family val="2"/>
    </font>
    <font>
      <u/>
      <sz val="12"/>
      <name val="Arial Narrow"/>
      <family val="2"/>
    </font>
    <font>
      <b/>
      <u/>
      <sz val="12"/>
      <name val="Arial Narrow"/>
      <family val="2"/>
    </font>
  </fonts>
  <fills count="7">
    <fill>
      <patternFill patternType="none"/>
    </fill>
    <fill>
      <patternFill patternType="gray125"/>
    </fill>
    <fill>
      <patternFill patternType="solid">
        <fgColor theme="0"/>
        <bgColor indexed="64"/>
      </patternFill>
    </fill>
    <fill>
      <patternFill patternType="solid">
        <fgColor rgb="FF0000FF"/>
        <bgColor indexed="64"/>
      </patternFill>
    </fill>
    <fill>
      <patternFill patternType="solid">
        <fgColor theme="4" tint="0.39997558519241921"/>
        <bgColor rgb="FF000000"/>
      </patternFill>
    </fill>
    <fill>
      <patternFill patternType="solid">
        <fgColor theme="7" tint="0.39997558519241921"/>
        <bgColor indexed="64"/>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96">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5" fillId="2" borderId="1" xfId="0" applyFont="1" applyFill="1" applyBorder="1" applyAlignment="1">
      <alignment horizontal="center" vertical="center" wrapText="1"/>
    </xf>
    <xf numFmtId="0" fontId="3" fillId="2" borderId="0" xfId="0" applyFont="1" applyFill="1" applyAlignment="1">
      <alignment wrapText="1"/>
    </xf>
    <xf numFmtId="0" fontId="7" fillId="2" borderId="1" xfId="0" applyFont="1" applyFill="1" applyBorder="1" applyAlignment="1">
      <alignment horizontal="center" vertical="center" wrapText="1"/>
    </xf>
    <xf numFmtId="0" fontId="9" fillId="2" borderId="0" xfId="0" applyFont="1" applyFill="1" applyAlignment="1">
      <alignment wrapText="1"/>
    </xf>
    <xf numFmtId="0" fontId="9" fillId="2" borderId="0" xfId="0" applyFont="1" applyFill="1" applyAlignment="1">
      <alignment horizontal="center" wrapText="1"/>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9" fillId="2" borderId="0" xfId="0" applyNumberFormat="1" applyFont="1" applyFill="1" applyBorder="1" applyAlignment="1">
      <alignment wrapText="1"/>
    </xf>
    <xf numFmtId="0" fontId="15" fillId="3"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0" borderId="0" xfId="0" applyFont="1" applyFill="1" applyAlignment="1">
      <alignment horizontal="center" vertical="center" wrapText="1"/>
    </xf>
    <xf numFmtId="0" fontId="3" fillId="0" borderId="0" xfId="0" applyFont="1" applyFill="1" applyAlignment="1">
      <alignment wrapText="1"/>
    </xf>
    <xf numFmtId="0" fontId="17" fillId="2" borderId="0" xfId="0" applyFont="1" applyFill="1" applyAlignment="1">
      <alignment wrapText="1"/>
    </xf>
    <xf numFmtId="0" fontId="3" fillId="2" borderId="0" xfId="0" applyFont="1" applyFill="1" applyAlignment="1">
      <alignment horizontal="center" wrapText="1"/>
    </xf>
    <xf numFmtId="0" fontId="3" fillId="2" borderId="0" xfId="0" applyFont="1" applyFill="1" applyAlignment="1">
      <alignment horizontal="center" vertical="center" wrapText="1"/>
    </xf>
    <xf numFmtId="0" fontId="11" fillId="0" borderId="0"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4" fontId="3" fillId="0" borderId="1" xfId="3" applyNumberFormat="1" applyFont="1" applyFill="1" applyBorder="1" applyAlignment="1">
      <alignment vertical="center" wrapText="1"/>
    </xf>
    <xf numFmtId="9" fontId="3" fillId="5" borderId="1" xfId="1" applyFont="1" applyFill="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horizontal="left" vertical="center" wrapText="1"/>
    </xf>
    <xf numFmtId="164" fontId="2" fillId="0" borderId="1" xfId="3" applyNumberFormat="1" applyFont="1" applyFill="1" applyBorder="1" applyAlignment="1">
      <alignment vertical="center" wrapText="1"/>
    </xf>
    <xf numFmtId="164" fontId="3" fillId="5" borderId="1" xfId="0" applyNumberFormat="1" applyFont="1" applyFill="1" applyBorder="1" applyAlignment="1">
      <alignment vertical="center" wrapText="1"/>
    </xf>
    <xf numFmtId="9" fontId="2" fillId="0" borderId="1" xfId="1" applyFont="1" applyFill="1" applyBorder="1" applyAlignment="1">
      <alignment vertical="center" wrapText="1"/>
    </xf>
    <xf numFmtId="41" fontId="3" fillId="5" borderId="1" xfId="4" applyFont="1" applyFill="1" applyBorder="1" applyAlignment="1">
      <alignment vertical="center" wrapText="1"/>
    </xf>
    <xf numFmtId="0" fontId="3" fillId="0" borderId="18" xfId="0" applyFont="1" applyBorder="1" applyAlignment="1">
      <alignment vertical="center" wrapText="1"/>
    </xf>
    <xf numFmtId="0" fontId="3" fillId="0" borderId="10" xfId="0" applyFont="1" applyBorder="1" applyAlignment="1">
      <alignment horizontal="center"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8" xfId="0" applyFont="1" applyBorder="1" applyAlignment="1">
      <alignment horizontal="center" vertical="center" wrapText="1"/>
    </xf>
    <xf numFmtId="0" fontId="9" fillId="0" borderId="1" xfId="0" quotePrefix="1" applyFont="1" applyBorder="1" applyAlignment="1">
      <alignment vertical="center" wrapText="1"/>
    </xf>
    <xf numFmtId="164" fontId="9" fillId="2" borderId="1" xfId="3" applyNumberFormat="1" applyFont="1" applyFill="1" applyBorder="1" applyAlignment="1">
      <alignment vertical="center" wrapText="1"/>
    </xf>
    <xf numFmtId="10" fontId="2" fillId="0" borderId="1" xfId="1" applyNumberFormat="1" applyFont="1" applyFill="1" applyBorder="1" applyAlignment="1">
      <alignment vertical="center" wrapText="1"/>
    </xf>
    <xf numFmtId="0" fontId="9" fillId="0" borderId="11" xfId="0" applyFont="1" applyBorder="1" applyAlignment="1">
      <alignment vertical="center" wrapText="1"/>
    </xf>
    <xf numFmtId="0" fontId="3" fillId="0" borderId="1" xfId="0" quotePrefix="1" applyFont="1" applyBorder="1" applyAlignment="1">
      <alignment horizontal="left" vertical="center" wrapText="1"/>
    </xf>
    <xf numFmtId="0" fontId="9" fillId="0" borderId="18" xfId="0" applyFont="1" applyBorder="1" applyAlignment="1">
      <alignment vertical="center" wrapText="1"/>
    </xf>
    <xf numFmtId="0" fontId="9" fillId="2" borderId="1" xfId="0" applyFont="1" applyFill="1" applyBorder="1" applyAlignment="1">
      <alignment vertical="center" wrapText="1"/>
    </xf>
    <xf numFmtId="0" fontId="3"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3" fillId="2" borderId="10" xfId="0" applyFont="1" applyFill="1" applyBorder="1" applyAlignment="1">
      <alignment horizontal="center" vertical="center" wrapText="1"/>
    </xf>
    <xf numFmtId="9" fontId="3" fillId="2" borderId="1" xfId="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8" xfId="0" applyFont="1" applyFill="1" applyBorder="1" applyAlignment="1">
      <alignment vertical="center" wrapText="1"/>
    </xf>
    <xf numFmtId="0" fontId="9" fillId="2" borderId="11" xfId="0" applyFont="1" applyFill="1" applyBorder="1" applyAlignment="1">
      <alignment vertical="center" wrapText="1"/>
    </xf>
    <xf numFmtId="43" fontId="2" fillId="2" borderId="1" xfId="3" applyFont="1" applyFill="1" applyBorder="1" applyAlignment="1">
      <alignment vertical="center" wrapText="1"/>
    </xf>
    <xf numFmtId="9" fontId="14" fillId="0" borderId="1" xfId="1" applyFont="1" applyFill="1" applyBorder="1" applyAlignment="1">
      <alignment vertical="center" wrapText="1"/>
    </xf>
    <xf numFmtId="10" fontId="2" fillId="0" borderId="1" xfId="3" applyNumberFormat="1" applyFont="1" applyFill="1" applyBorder="1" applyAlignment="1">
      <alignment vertical="center" wrapText="1"/>
    </xf>
    <xf numFmtId="9" fontId="2" fillId="2" borderId="1" xfId="1" applyFont="1" applyFill="1" applyBorder="1" applyAlignment="1">
      <alignment vertical="center" wrapText="1"/>
    </xf>
    <xf numFmtId="164" fontId="2" fillId="2" borderId="1" xfId="3" applyNumberFormat="1" applyFont="1" applyFill="1" applyBorder="1" applyAlignment="1">
      <alignment vertical="center" wrapText="1"/>
    </xf>
    <xf numFmtId="164" fontId="14" fillId="0" borderId="1" xfId="3" applyNumberFormat="1" applyFont="1" applyFill="1" applyBorder="1" applyAlignment="1">
      <alignment vertical="center" wrapText="1"/>
    </xf>
    <xf numFmtId="0" fontId="11" fillId="0" borderId="0" xfId="0" applyFont="1" applyFill="1" applyBorder="1" applyAlignment="1">
      <alignment horizontal="center" vertical="center" wrapText="1"/>
    </xf>
    <xf numFmtId="166" fontId="2" fillId="2" borderId="1" xfId="3" applyNumberFormat="1" applyFont="1" applyFill="1" applyBorder="1" applyAlignment="1">
      <alignment vertical="center" wrapText="1"/>
    </xf>
    <xf numFmtId="164" fontId="3" fillId="2" borderId="1" xfId="3" applyNumberFormat="1" applyFont="1" applyFill="1" applyBorder="1" applyAlignment="1">
      <alignment vertical="center" wrapText="1"/>
    </xf>
    <xf numFmtId="9" fontId="3" fillId="2" borderId="1" xfId="1" applyFont="1" applyFill="1" applyBorder="1" applyAlignment="1">
      <alignment vertical="center" wrapText="1"/>
    </xf>
    <xf numFmtId="164" fontId="3" fillId="5" borderId="1" xfId="1" applyNumberFormat="1"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166" fontId="3" fillId="0" borderId="1" xfId="3" applyNumberFormat="1" applyFont="1" applyFill="1" applyBorder="1" applyAlignment="1">
      <alignment vertical="center" wrapText="1"/>
    </xf>
    <xf numFmtId="43" fontId="2" fillId="0" borderId="1" xfId="3" applyFont="1" applyFill="1" applyBorder="1" applyAlignment="1">
      <alignment vertical="center" wrapText="1"/>
    </xf>
    <xf numFmtId="41" fontId="3" fillId="5" borderId="1" xfId="4" applyNumberFormat="1" applyFont="1" applyFill="1" applyBorder="1" applyAlignment="1">
      <alignment vertical="center" wrapText="1"/>
    </xf>
    <xf numFmtId="9" fontId="3" fillId="0" borderId="1" xfId="1" applyFont="1" applyFill="1" applyBorder="1" applyAlignment="1">
      <alignment vertical="center" wrapText="1"/>
    </xf>
    <xf numFmtId="10" fontId="14" fillId="0" borderId="1" xfId="1" applyNumberFormat="1" applyFont="1" applyFill="1" applyBorder="1" applyAlignment="1">
      <alignment vertical="center" wrapText="1"/>
    </xf>
    <xf numFmtId="0" fontId="9" fillId="0" borderId="10" xfId="0" applyFont="1" applyBorder="1" applyAlignment="1">
      <alignment horizontal="justify" vertical="center" wrapText="1"/>
    </xf>
    <xf numFmtId="9" fontId="3" fillId="0" borderId="1" xfId="3" applyNumberFormat="1" applyFont="1" applyFill="1" applyBorder="1" applyAlignment="1">
      <alignment vertical="center" wrapText="1"/>
    </xf>
    <xf numFmtId="9" fontId="3" fillId="5" borderId="1" xfId="1" applyNumberFormat="1" applyFont="1" applyFill="1" applyBorder="1" applyAlignment="1">
      <alignment vertical="center" wrapText="1"/>
    </xf>
    <xf numFmtId="43" fontId="3" fillId="5" borderId="1" xfId="4" applyNumberFormat="1" applyFont="1" applyFill="1" applyBorder="1" applyAlignment="1">
      <alignment vertical="center" wrapText="1"/>
    </xf>
    <xf numFmtId="43" fontId="3" fillId="2" borderId="1" xfId="3" applyNumberFormat="1" applyFont="1" applyFill="1" applyBorder="1" applyAlignment="1">
      <alignment vertical="center" wrapText="1"/>
    </xf>
    <xf numFmtId="0" fontId="10" fillId="0" borderId="0" xfId="0" applyFont="1" applyAlignment="1">
      <alignment horizontal="center" vertical="center" wrapText="1"/>
    </xf>
    <xf numFmtId="0" fontId="11" fillId="0" borderId="0" xfId="0" applyFont="1" applyAlignment="1">
      <alignment horizontal="left" vertical="center" wrapText="1"/>
    </xf>
    <xf numFmtId="9" fontId="9" fillId="2" borderId="1" xfId="1" applyFont="1" applyFill="1" applyBorder="1" applyAlignment="1">
      <alignment vertical="center" wrapText="1"/>
    </xf>
    <xf numFmtId="1" fontId="2" fillId="2" borderId="1" xfId="1" applyNumberFormat="1" applyFont="1" applyFill="1" applyBorder="1" applyAlignment="1">
      <alignment horizontal="center" vertical="center" wrapText="1"/>
    </xf>
    <xf numFmtId="0" fontId="9" fillId="2" borderId="1" xfId="0" applyFont="1" applyFill="1" applyBorder="1" applyAlignment="1">
      <alignment horizontal="justify" vertical="center" wrapText="1"/>
    </xf>
    <xf numFmtId="165" fontId="2" fillId="2" borderId="1" xfId="3" applyNumberFormat="1" applyFont="1" applyFill="1" applyBorder="1" applyAlignment="1">
      <alignment vertical="center" wrapText="1"/>
    </xf>
    <xf numFmtId="10" fontId="2" fillId="2" borderId="1" xfId="1" applyNumberFormat="1" applyFont="1" applyFill="1" applyBorder="1" applyAlignment="1">
      <alignment vertical="center" wrapText="1"/>
    </xf>
    <xf numFmtId="0" fontId="9" fillId="0" borderId="10" xfId="0" applyFont="1" applyBorder="1" applyAlignment="1">
      <alignment horizontal="justify" vertical="center" wrapText="1"/>
    </xf>
    <xf numFmtId="0" fontId="18" fillId="2" borderId="0" xfId="0" applyFont="1" applyFill="1" applyAlignment="1">
      <alignment vertical="center" wrapText="1"/>
    </xf>
    <xf numFmtId="0" fontId="3" fillId="2" borderId="10" xfId="0" applyFont="1" applyFill="1" applyBorder="1" applyAlignment="1">
      <alignment vertical="center" wrapText="1"/>
    </xf>
    <xf numFmtId="2" fontId="3" fillId="5" borderId="1" xfId="1" applyNumberFormat="1" applyFont="1" applyFill="1" applyBorder="1" applyAlignment="1">
      <alignment vertical="center" wrapText="1"/>
    </xf>
    <xf numFmtId="9" fontId="3" fillId="5" borderId="1" xfId="4" applyNumberFormat="1" applyFont="1" applyFill="1" applyBorder="1" applyAlignment="1">
      <alignment vertical="center" wrapText="1"/>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6" xfId="0" applyFont="1" applyFill="1" applyBorder="1" applyAlignment="1">
      <alignment horizontal="righ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2" fillId="2" borderId="10" xfId="3" applyNumberFormat="1" applyFont="1" applyFill="1" applyBorder="1" applyAlignment="1">
      <alignment horizontal="center" vertical="center" wrapText="1"/>
    </xf>
    <xf numFmtId="0" fontId="2" fillId="2" borderId="18" xfId="3" applyNumberFormat="1" applyFont="1" applyFill="1" applyBorder="1" applyAlignment="1">
      <alignment horizontal="center" vertical="center" wrapText="1"/>
    </xf>
    <xf numFmtId="0" fontId="3" fillId="2" borderId="10" xfId="3" applyNumberFormat="1" applyFont="1" applyFill="1" applyBorder="1" applyAlignment="1">
      <alignment horizontal="center" vertical="center" wrapText="1"/>
    </xf>
    <xf numFmtId="0" fontId="3" fillId="2" borderId="18" xfId="3" applyNumberFormat="1" applyFont="1" applyFill="1" applyBorder="1" applyAlignment="1">
      <alignment horizontal="center" vertical="center" wrapText="1"/>
    </xf>
    <xf numFmtId="164" fontId="2" fillId="0" borderId="10" xfId="3" applyNumberFormat="1" applyFont="1" applyFill="1" applyBorder="1" applyAlignment="1">
      <alignment horizontal="center" vertical="center" wrapText="1"/>
    </xf>
    <xf numFmtId="164" fontId="2" fillId="0" borderId="11" xfId="3" applyNumberFormat="1" applyFont="1" applyFill="1" applyBorder="1" applyAlignment="1">
      <alignment horizontal="center" vertical="center" wrapText="1"/>
    </xf>
    <xf numFmtId="164" fontId="2" fillId="0" borderId="18" xfId="3" applyNumberFormat="1"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4" fillId="0" borderId="10" xfId="3" applyNumberFormat="1" applyFont="1" applyFill="1" applyBorder="1" applyAlignment="1">
      <alignment horizontal="center" vertical="center" wrapText="1"/>
    </xf>
    <xf numFmtId="0" fontId="14" fillId="0" borderId="18" xfId="3"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0" borderId="10" xfId="3" applyNumberFormat="1" applyFont="1" applyFill="1" applyBorder="1" applyAlignment="1">
      <alignment horizontal="center" vertical="center" wrapText="1"/>
    </xf>
    <xf numFmtId="0" fontId="2" fillId="0" borderId="18" xfId="3"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8" xfId="0" applyFont="1" applyFill="1" applyBorder="1" applyAlignment="1">
      <alignment horizontal="left"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9" fontId="2" fillId="2" borderId="18" xfId="1" applyFont="1" applyFill="1" applyBorder="1" applyAlignment="1">
      <alignment horizontal="center" vertical="center" wrapText="1"/>
    </xf>
    <xf numFmtId="0" fontId="9" fillId="0" borderId="10" xfId="0" applyFont="1" applyBorder="1" applyAlignment="1">
      <alignment horizontal="justify" vertical="center" wrapText="1"/>
    </xf>
    <xf numFmtId="0" fontId="9" fillId="0" borderId="18" xfId="0" applyFont="1" applyBorder="1" applyAlignment="1">
      <alignment horizontal="justify" vertical="center" wrapText="1"/>
    </xf>
    <xf numFmtId="0" fontId="9" fillId="0" borderId="11" xfId="0" applyFont="1" applyBorder="1" applyAlignment="1">
      <alignment horizontal="justify" vertical="center" wrapText="1"/>
    </xf>
    <xf numFmtId="9" fontId="3" fillId="5" borderId="10" xfId="1" applyFont="1" applyFill="1" applyBorder="1" applyAlignment="1">
      <alignment horizontal="center" vertical="center" wrapText="1"/>
    </xf>
    <xf numFmtId="9" fontId="3" fillId="5" borderId="18" xfId="1"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4" fillId="2" borderId="10" xfId="0" applyFont="1" applyFill="1" applyBorder="1" applyAlignment="1">
      <alignment horizontal="justify" vertical="center" wrapText="1"/>
    </xf>
    <xf numFmtId="0" fontId="9" fillId="2" borderId="18" xfId="0" applyFont="1" applyFill="1" applyBorder="1" applyAlignment="1">
      <alignment horizontal="justify" vertical="center" wrapText="1"/>
    </xf>
    <xf numFmtId="0" fontId="9" fillId="2" borderId="10" xfId="0" applyFont="1" applyFill="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8" xfId="0" applyFont="1" applyBorder="1" applyAlignment="1">
      <alignment horizontal="justify" vertical="center" wrapText="1"/>
    </xf>
    <xf numFmtId="0" fontId="9" fillId="2" borderId="11" xfId="0" applyFont="1" applyFill="1" applyBorder="1" applyAlignment="1">
      <alignment horizontal="justify" vertical="center" wrapText="1"/>
    </xf>
    <xf numFmtId="9" fontId="3" fillId="5" borderId="11" xfId="1" applyFont="1" applyFill="1" applyBorder="1" applyAlignment="1">
      <alignment horizontal="center" vertical="center" wrapText="1"/>
    </xf>
    <xf numFmtId="164" fontId="3" fillId="5" borderId="10" xfId="0" applyNumberFormat="1" applyFont="1" applyFill="1" applyBorder="1" applyAlignment="1">
      <alignment horizontal="center" vertical="center" wrapText="1"/>
    </xf>
    <xf numFmtId="9" fontId="3" fillId="5" borderId="11" xfId="0" applyNumberFormat="1" applyFont="1" applyFill="1" applyBorder="1" applyAlignment="1">
      <alignment horizontal="center" vertical="center" wrapText="1"/>
    </xf>
    <xf numFmtId="9" fontId="3" fillId="5" borderId="18" xfId="0" applyNumberFormat="1" applyFont="1" applyFill="1" applyBorder="1" applyAlignment="1">
      <alignment horizontal="center" vertical="center" wrapText="1"/>
    </xf>
    <xf numFmtId="164" fontId="14" fillId="6" borderId="10" xfId="3" applyNumberFormat="1" applyFont="1" applyFill="1" applyBorder="1" applyAlignment="1">
      <alignment horizontal="center" vertical="center" wrapText="1"/>
    </xf>
    <xf numFmtId="0" fontId="14" fillId="6" borderId="1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2" borderId="13" xfId="0" applyFont="1" applyFill="1" applyBorder="1" applyAlignment="1">
      <alignment horizontal="center" wrapText="1"/>
    </xf>
    <xf numFmtId="0" fontId="3" fillId="2" borderId="14" xfId="0" applyFont="1" applyFill="1" applyBorder="1" applyAlignment="1">
      <alignment horizontal="center" wrapText="1"/>
    </xf>
    <xf numFmtId="0" fontId="3" fillId="2" borderId="12" xfId="0" applyFont="1" applyFill="1" applyBorder="1" applyAlignment="1">
      <alignment horizontal="center" wrapText="1"/>
    </xf>
    <xf numFmtId="0" fontId="3" fillId="2" borderId="15" xfId="0" applyFont="1" applyFill="1" applyBorder="1" applyAlignment="1">
      <alignment horizontal="center" wrapText="1"/>
    </xf>
    <xf numFmtId="0" fontId="3" fillId="2" borderId="16" xfId="0" applyFont="1" applyFill="1" applyBorder="1" applyAlignment="1">
      <alignment horizontal="center" wrapText="1"/>
    </xf>
    <xf numFmtId="0" fontId="3" fillId="2" borderId="17" xfId="0" applyFont="1" applyFill="1" applyBorder="1" applyAlignment="1">
      <alignment horizontal="center" wrapText="1"/>
    </xf>
    <xf numFmtId="0" fontId="10"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0"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9" fillId="0" borderId="10" xfId="0" quotePrefix="1"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18" xfId="0" applyFont="1" applyFill="1" applyBorder="1" applyAlignment="1">
      <alignment horizontal="justify" vertical="center" wrapText="1"/>
    </xf>
    <xf numFmtId="0" fontId="9" fillId="0" borderId="10" xfId="0" applyFont="1" applyFill="1" applyBorder="1" applyAlignment="1">
      <alignment horizontal="justify" vertical="center" wrapText="1"/>
    </xf>
    <xf numFmtId="0" fontId="3" fillId="2" borderId="11" xfId="0" applyFont="1" applyFill="1" applyBorder="1" applyAlignment="1">
      <alignment horizontal="left" vertical="center" wrapText="1"/>
    </xf>
    <xf numFmtId="164" fontId="3" fillId="5" borderId="11" xfId="0" applyNumberFormat="1" applyFont="1" applyFill="1" applyBorder="1" applyAlignment="1">
      <alignment horizontal="center" vertical="center" wrapText="1"/>
    </xf>
    <xf numFmtId="164" fontId="3" fillId="5" borderId="18" xfId="0" applyNumberFormat="1" applyFont="1" applyFill="1" applyBorder="1" applyAlignment="1">
      <alignment horizontal="center" vertical="center" wrapText="1"/>
    </xf>
    <xf numFmtId="164" fontId="14" fillId="6" borderId="11" xfId="3" applyNumberFormat="1" applyFont="1" applyFill="1" applyBorder="1" applyAlignment="1">
      <alignment horizontal="center" vertical="center" wrapText="1"/>
    </xf>
    <xf numFmtId="164" fontId="14" fillId="6" borderId="18" xfId="3" applyNumberFormat="1" applyFont="1" applyFill="1" applyBorder="1" applyAlignment="1">
      <alignment horizontal="center" vertical="center" wrapText="1"/>
    </xf>
    <xf numFmtId="164" fontId="2" fillId="2" borderId="10" xfId="3" applyNumberFormat="1" applyFont="1" applyFill="1" applyBorder="1" applyAlignment="1">
      <alignment horizontal="center" vertical="center" wrapText="1"/>
    </xf>
    <xf numFmtId="164" fontId="2" fillId="2" borderId="11" xfId="3" applyNumberFormat="1" applyFont="1" applyFill="1" applyBorder="1" applyAlignment="1">
      <alignment horizontal="center" vertical="center" wrapText="1"/>
    </xf>
    <xf numFmtId="164" fontId="2" fillId="2" borderId="18" xfId="3" applyNumberFormat="1" applyFont="1" applyFill="1" applyBorder="1" applyAlignment="1">
      <alignment horizontal="center" vertical="center" wrapText="1"/>
    </xf>
    <xf numFmtId="164" fontId="3" fillId="0" borderId="10" xfId="3" applyNumberFormat="1" applyFont="1" applyFill="1" applyBorder="1" applyAlignment="1">
      <alignment horizontal="center" vertical="center" wrapText="1"/>
    </xf>
    <xf numFmtId="164" fontId="3" fillId="0" borderId="11" xfId="3" applyNumberFormat="1" applyFont="1" applyFill="1" applyBorder="1" applyAlignment="1">
      <alignment horizontal="center" vertical="center" wrapText="1"/>
    </xf>
    <xf numFmtId="164" fontId="3" fillId="0" borderId="18" xfId="3" applyNumberFormat="1"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2" borderId="10"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3" fillId="2" borderId="18" xfId="0" applyFont="1" applyFill="1" applyBorder="1" applyAlignment="1">
      <alignment horizontal="justify" vertical="center" wrapText="1"/>
    </xf>
    <xf numFmtId="0" fontId="21" fillId="2" borderId="10" xfId="0" applyFont="1" applyFill="1" applyBorder="1" applyAlignment="1">
      <alignment horizontal="justify" vertical="center" wrapText="1"/>
    </xf>
    <xf numFmtId="0" fontId="9"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9" fontId="3" fillId="2" borderId="10" xfId="1" applyFont="1" applyFill="1" applyBorder="1" applyAlignment="1">
      <alignment horizontal="center" vertical="center" wrapText="1"/>
    </xf>
    <xf numFmtId="9" fontId="3" fillId="2" borderId="11" xfId="1" applyFont="1" applyFill="1" applyBorder="1" applyAlignment="1">
      <alignment horizontal="center" vertical="center" wrapText="1"/>
    </xf>
    <xf numFmtId="9" fontId="3" fillId="2" borderId="18" xfId="1" applyFont="1" applyFill="1" applyBorder="1" applyAlignment="1">
      <alignment horizontal="center" vertical="center" wrapText="1"/>
    </xf>
    <xf numFmtId="9" fontId="2" fillId="0" borderId="10" xfId="1" applyFont="1" applyFill="1" applyBorder="1" applyAlignment="1">
      <alignment horizontal="center" vertical="center" wrapText="1"/>
    </xf>
    <xf numFmtId="9" fontId="2" fillId="0" borderId="11" xfId="1" applyFont="1" applyFill="1" applyBorder="1" applyAlignment="1">
      <alignment horizontal="center" vertical="center" wrapText="1"/>
    </xf>
    <xf numFmtId="9" fontId="2" fillId="0" borderId="18" xfId="1" applyFont="1" applyFill="1" applyBorder="1" applyAlignment="1">
      <alignment horizontal="center" vertical="center" wrapText="1"/>
    </xf>
    <xf numFmtId="164" fontId="3" fillId="2" borderId="10" xfId="3" applyNumberFormat="1" applyFont="1" applyFill="1" applyBorder="1" applyAlignment="1">
      <alignment horizontal="center" vertical="center" wrapText="1"/>
    </xf>
    <xf numFmtId="164" fontId="3" fillId="2" borderId="11" xfId="3" applyNumberFormat="1" applyFont="1" applyFill="1" applyBorder="1" applyAlignment="1">
      <alignment horizontal="center" vertical="center" wrapText="1"/>
    </xf>
    <xf numFmtId="164" fontId="3" fillId="2" borderId="18" xfId="3" applyNumberFormat="1" applyFont="1" applyFill="1" applyBorder="1" applyAlignment="1">
      <alignment horizontal="center" vertical="center" wrapText="1"/>
    </xf>
    <xf numFmtId="9" fontId="3" fillId="5" borderId="10" xfId="0" applyNumberFormat="1" applyFont="1" applyFill="1" applyBorder="1" applyAlignment="1">
      <alignment horizontal="center" vertical="center" wrapText="1"/>
    </xf>
  </cellXfs>
  <cellStyles count="5">
    <cellStyle name="Millares" xfId="3" builtinId="3"/>
    <cellStyle name="Millares [0]" xfId="4" builtinId="6"/>
    <cellStyle name="Millares [0] 2" xfId="2" xr:uid="{00000000-0005-0000-0000-000001000000}"/>
    <cellStyle name="Normal" xfId="0" builtinId="0"/>
    <cellStyle name="Porcentaje" xfId="1" builtinId="5"/>
  </cellStyles>
  <dxfs count="0"/>
  <tableStyles count="0" defaultTableStyle="TableStyleMedium2" defaultPivotStyle="PivotStyleLight16"/>
  <colors>
    <mruColors>
      <color rgb="FF0000FF"/>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23</xdr:row>
      <xdr:rowOff>54063</xdr:rowOff>
    </xdr:from>
    <xdr:to>
      <xdr:col>8</xdr:col>
      <xdr:colOff>725714</xdr:colOff>
      <xdr:row>33</xdr:row>
      <xdr:rowOff>253994</xdr:rowOff>
    </xdr:to>
    <xdr:sp macro="" textlink="">
      <xdr:nvSpPr>
        <xdr:cNvPr id="3" name="Rectangle 11">
          <a:extLst>
            <a:ext uri="{FF2B5EF4-FFF2-40B4-BE49-F238E27FC236}">
              <a16:creationId xmlns:a16="http://schemas.microsoft.com/office/drawing/2014/main" id="{00000000-0008-0000-0000-000003000000}"/>
            </a:ext>
          </a:extLst>
        </xdr:cNvPr>
        <xdr:cNvSpPr>
          <a:spLocks noChangeArrowheads="1"/>
        </xdr:cNvSpPr>
      </xdr:nvSpPr>
      <xdr:spPr bwMode="auto">
        <a:xfrm>
          <a:off x="115981" y="5054688"/>
          <a:ext cx="6705733" cy="2581181"/>
        </a:xfrm>
        <a:prstGeom prst="rect">
          <a:avLst/>
        </a:prstGeom>
        <a:noFill/>
        <a:ln w="38100">
          <a:noFill/>
          <a:miter lim="800000"/>
          <a:headEnd/>
          <a:tailEnd/>
        </a:ln>
        <a:effectLst>
          <a:outerShdw dist="28398" dir="3806097" algn="ctr" rotWithShape="0">
            <a:srgbClr val="7F7F7F">
              <a:alpha val="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200" b="1" i="0" u="none" strike="noStrike" baseline="0">
              <a:solidFill>
                <a:srgbClr val="3366CC"/>
              </a:solidFill>
              <a:latin typeface="Arial Narrow"/>
            </a:rPr>
            <a:t>SEGUIMIENTO AL PLAN DE ACCIÓN INSTITUCIONAL 2021</a:t>
          </a:r>
        </a:p>
        <a:p>
          <a:pPr algn="ctr" rtl="0">
            <a:defRPr sz="1000"/>
          </a:pPr>
          <a:r>
            <a:rPr lang="en-US" sz="2100" b="1" i="0" u="none" strike="noStrike" baseline="0">
              <a:solidFill>
                <a:srgbClr val="3366CC"/>
              </a:solidFill>
              <a:effectLst/>
              <a:latin typeface="Arial Narrow"/>
              <a:ea typeface="+mn-ea"/>
              <a:cs typeface="+mn-cs"/>
            </a:rPr>
            <a:t>Corte al 30 de septiembre de 2021</a:t>
          </a:r>
          <a:endParaRPr lang="en-US" sz="2100" b="1" i="0" u="none" strike="noStrike" baseline="0">
            <a:solidFill>
              <a:srgbClr val="3366CC"/>
            </a:solidFill>
            <a:latin typeface="Arial Narrow"/>
          </a:endParaRPr>
        </a:p>
      </xdr:txBody>
    </xdr:sp>
    <xdr:clientData/>
  </xdr:twoCellAnchor>
  <xdr:twoCellAnchor editAs="oneCell">
    <xdr:from>
      <xdr:col>0</xdr:col>
      <xdr:colOff>142873</xdr:colOff>
      <xdr:row>7</xdr:row>
      <xdr:rowOff>166681</xdr:rowOff>
    </xdr:from>
    <xdr:to>
      <xdr:col>8</xdr:col>
      <xdr:colOff>452435</xdr:colOff>
      <xdr:row>14</xdr:row>
      <xdr:rowOff>190494</xdr:rowOff>
    </xdr:to>
    <xdr:pic>
      <xdr:nvPicPr>
        <xdr:cNvPr id="5" name="Imagen 4">
          <a:extLst>
            <a:ext uri="{FF2B5EF4-FFF2-40B4-BE49-F238E27FC236}">
              <a16:creationId xmlns:a16="http://schemas.microsoft.com/office/drawing/2014/main" id="{0BE88DAF-9B88-4DB2-82BB-7A78BB84BC68}"/>
            </a:ext>
          </a:extLst>
        </xdr:cNvPr>
        <xdr:cNvPicPr/>
      </xdr:nvPicPr>
      <xdr:blipFill>
        <a:blip xmlns:r="http://schemas.openxmlformats.org/officeDocument/2006/relationships" r:embed="rId1"/>
        <a:stretch>
          <a:fillRect/>
        </a:stretch>
      </xdr:blipFill>
      <xdr:spPr>
        <a:xfrm>
          <a:off x="142873" y="1762119"/>
          <a:ext cx="6405562" cy="1357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3</xdr:row>
      <xdr:rowOff>0</xdr:rowOff>
    </xdr:to>
    <xdr:pic>
      <xdr:nvPicPr>
        <xdr:cNvPr id="3" name="Imagen 2">
          <a:extLst>
            <a:ext uri="{FF2B5EF4-FFF2-40B4-BE49-F238E27FC236}">
              <a16:creationId xmlns:a16="http://schemas.microsoft.com/office/drawing/2014/main" id="{F42AE1DA-F83E-4567-A965-16289F7D88FF}"/>
            </a:ext>
          </a:extLst>
        </xdr:cNvPr>
        <xdr:cNvPicPr/>
      </xdr:nvPicPr>
      <xdr:blipFill>
        <a:blip xmlns:r="http://schemas.openxmlformats.org/officeDocument/2006/relationships" r:embed="rId1"/>
        <a:stretch>
          <a:fillRect/>
        </a:stretch>
      </xdr:blipFill>
      <xdr:spPr>
        <a:xfrm>
          <a:off x="0" y="0"/>
          <a:ext cx="3939352" cy="9172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showGridLines="0" showRowColHeaders="0" zoomScaleNormal="100" workbookViewId="0"/>
  </sheetViews>
  <sheetFormatPr baseColWidth="10" defaultRowHeight="15" x14ac:dyDescent="0.25"/>
  <sheetData>
    <row r="1" spans="1:9" x14ac:dyDescent="0.25">
      <c r="A1" s="1"/>
      <c r="B1" s="2"/>
      <c r="C1" s="2"/>
      <c r="D1" s="2"/>
      <c r="E1" s="2"/>
      <c r="F1" s="2"/>
      <c r="G1" s="2"/>
      <c r="H1" s="2"/>
      <c r="I1" s="3"/>
    </row>
    <row r="2" spans="1:9" ht="35.25" customHeight="1" x14ac:dyDescent="0.25">
      <c r="A2" s="4"/>
      <c r="B2" s="5"/>
      <c r="C2" s="5"/>
      <c r="D2" s="5"/>
      <c r="E2" s="5"/>
      <c r="F2" s="5"/>
      <c r="G2" s="5"/>
      <c r="H2" s="5"/>
      <c r="I2" s="6"/>
    </row>
    <row r="3" spans="1:9" x14ac:dyDescent="0.25">
      <c r="A3" s="4"/>
      <c r="B3" s="5"/>
      <c r="C3" s="5"/>
      <c r="D3" s="5"/>
      <c r="E3" s="5"/>
      <c r="F3" s="5"/>
      <c r="G3" s="5"/>
      <c r="H3" s="5"/>
      <c r="I3" s="6"/>
    </row>
    <row r="4" spans="1:9" x14ac:dyDescent="0.25">
      <c r="A4" s="4"/>
      <c r="B4" s="5"/>
      <c r="C4" s="5"/>
      <c r="D4" s="5"/>
      <c r="E4" s="5"/>
      <c r="F4" s="5"/>
      <c r="G4" s="5"/>
      <c r="H4" s="5"/>
      <c r="I4" s="6"/>
    </row>
    <row r="5" spans="1:9" x14ac:dyDescent="0.25">
      <c r="A5" s="4"/>
      <c r="B5" s="5"/>
      <c r="C5" s="5"/>
      <c r="D5" s="5"/>
      <c r="E5" s="5"/>
      <c r="F5" s="5"/>
      <c r="G5" s="5"/>
      <c r="H5" s="5"/>
      <c r="I5" s="6"/>
    </row>
    <row r="6" spans="1:9" x14ac:dyDescent="0.25">
      <c r="A6" s="4"/>
      <c r="B6" s="5"/>
      <c r="C6" s="5"/>
      <c r="D6" s="5"/>
      <c r="E6" s="5"/>
      <c r="F6" s="5"/>
      <c r="G6" s="5"/>
      <c r="H6" s="5"/>
      <c r="I6" s="6"/>
    </row>
    <row r="7" spans="1:9" x14ac:dyDescent="0.25">
      <c r="A7" s="4"/>
      <c r="B7" s="5"/>
      <c r="C7" s="5"/>
      <c r="D7" s="5"/>
      <c r="E7" s="5"/>
      <c r="F7" s="5"/>
      <c r="G7" s="5"/>
      <c r="H7" s="5"/>
      <c r="I7" s="6"/>
    </row>
    <row r="8" spans="1:9" x14ac:dyDescent="0.25">
      <c r="A8" s="4"/>
      <c r="B8" s="5"/>
      <c r="C8" s="5"/>
      <c r="D8" s="5"/>
      <c r="E8" s="5"/>
      <c r="F8" s="5"/>
      <c r="G8" s="5"/>
      <c r="H8" s="5"/>
      <c r="I8" s="6"/>
    </row>
    <row r="9" spans="1:9" x14ac:dyDescent="0.25">
      <c r="A9" s="4"/>
      <c r="B9" s="5"/>
      <c r="C9" s="5"/>
      <c r="D9" s="5"/>
      <c r="E9" s="5"/>
      <c r="F9" s="5"/>
      <c r="G9" s="5"/>
      <c r="H9" s="5"/>
      <c r="I9" s="6"/>
    </row>
    <row r="10" spans="1:9" x14ac:dyDescent="0.25">
      <c r="A10" s="4"/>
      <c r="B10" s="5"/>
      <c r="C10" s="5"/>
      <c r="D10" s="5"/>
      <c r="E10" s="5"/>
      <c r="F10" s="5"/>
      <c r="G10" s="5"/>
      <c r="H10" s="5"/>
      <c r="I10" s="6"/>
    </row>
    <row r="11" spans="1:9" x14ac:dyDescent="0.25">
      <c r="A11" s="4"/>
      <c r="B11" s="5"/>
      <c r="C11" s="5"/>
      <c r="D11" s="5"/>
      <c r="E11" s="5"/>
      <c r="F11" s="5"/>
      <c r="G11" s="5"/>
      <c r="H11" s="5"/>
      <c r="I11" s="6"/>
    </row>
    <row r="12" spans="1:9" x14ac:dyDescent="0.25">
      <c r="A12" s="4"/>
      <c r="B12" s="5"/>
      <c r="C12" s="5"/>
      <c r="D12" s="5"/>
      <c r="E12" s="5"/>
      <c r="F12" s="5"/>
      <c r="G12" s="5"/>
      <c r="H12" s="5"/>
      <c r="I12" s="6"/>
    </row>
    <row r="13" spans="1:9" x14ac:dyDescent="0.25">
      <c r="A13" s="4"/>
      <c r="B13" s="5"/>
      <c r="C13" s="5"/>
      <c r="D13" s="5"/>
      <c r="E13" s="5"/>
      <c r="F13" s="5"/>
      <c r="G13" s="5"/>
      <c r="H13" s="5"/>
      <c r="I13" s="6"/>
    </row>
    <row r="14" spans="1:9" x14ac:dyDescent="0.25">
      <c r="A14" s="4"/>
      <c r="B14" s="5"/>
      <c r="C14" s="5"/>
      <c r="D14" s="5"/>
      <c r="E14" s="5"/>
      <c r="F14" s="5"/>
      <c r="G14" s="5"/>
      <c r="H14" s="5"/>
      <c r="I14" s="6"/>
    </row>
    <row r="15" spans="1:9" ht="42.75" customHeight="1" x14ac:dyDescent="0.25">
      <c r="A15" s="4"/>
      <c r="B15" s="5"/>
      <c r="C15" s="5"/>
      <c r="D15" s="5"/>
      <c r="E15" s="5"/>
      <c r="F15" s="5"/>
      <c r="G15" s="5"/>
      <c r="H15" s="5"/>
      <c r="I15" s="6"/>
    </row>
    <row r="16" spans="1:9" x14ac:dyDescent="0.25">
      <c r="A16" s="4"/>
      <c r="B16" s="5"/>
      <c r="C16" s="5"/>
      <c r="D16" s="5"/>
      <c r="E16" s="5"/>
      <c r="F16" s="5"/>
      <c r="G16" s="5"/>
      <c r="H16" s="5"/>
      <c r="I16" s="6"/>
    </row>
    <row r="17" spans="1:9" x14ac:dyDescent="0.25">
      <c r="A17" s="4"/>
      <c r="B17" s="5"/>
      <c r="C17" s="5"/>
      <c r="D17" s="5"/>
      <c r="E17" s="5"/>
      <c r="F17" s="5"/>
      <c r="G17" s="5"/>
      <c r="H17" s="5"/>
      <c r="I17" s="6"/>
    </row>
    <row r="18" spans="1:9" x14ac:dyDescent="0.25">
      <c r="A18" s="4"/>
      <c r="B18" s="5"/>
      <c r="C18" s="5"/>
      <c r="D18" s="5"/>
      <c r="E18" s="5"/>
      <c r="F18" s="5"/>
      <c r="G18" s="5"/>
      <c r="H18" s="5"/>
      <c r="I18" s="6"/>
    </row>
    <row r="19" spans="1:9" x14ac:dyDescent="0.25">
      <c r="A19" s="4"/>
      <c r="B19" s="5"/>
      <c r="C19" s="5"/>
      <c r="D19" s="5"/>
      <c r="E19" s="5"/>
      <c r="F19" s="5"/>
      <c r="G19" s="5"/>
      <c r="H19" s="5"/>
      <c r="I19" s="6"/>
    </row>
    <row r="20" spans="1:9" x14ac:dyDescent="0.25">
      <c r="A20" s="4"/>
      <c r="B20" s="5"/>
      <c r="C20" s="5"/>
      <c r="D20" s="5"/>
      <c r="E20" s="5"/>
      <c r="F20" s="5"/>
      <c r="G20" s="5"/>
      <c r="H20" s="5"/>
      <c r="I20" s="6"/>
    </row>
    <row r="21" spans="1:9" x14ac:dyDescent="0.25">
      <c r="A21" s="4"/>
      <c r="B21" s="5"/>
      <c r="C21" s="5"/>
      <c r="D21" s="5"/>
      <c r="E21" s="5"/>
      <c r="F21" s="5"/>
      <c r="G21" s="5"/>
      <c r="H21" s="5"/>
      <c r="I21" s="6"/>
    </row>
    <row r="22" spans="1:9" x14ac:dyDescent="0.25">
      <c r="A22" s="4"/>
      <c r="B22" s="5"/>
      <c r="C22" s="5"/>
      <c r="D22" s="5"/>
      <c r="E22" s="5"/>
      <c r="F22" s="5"/>
      <c r="G22" s="5"/>
      <c r="H22" s="5"/>
      <c r="I22" s="6"/>
    </row>
    <row r="23" spans="1:9" x14ac:dyDescent="0.25">
      <c r="A23" s="4"/>
      <c r="B23" s="5"/>
      <c r="C23" s="5"/>
      <c r="D23" s="5"/>
      <c r="E23" s="5"/>
      <c r="F23" s="5"/>
      <c r="G23" s="5"/>
      <c r="H23" s="5"/>
      <c r="I23" s="6"/>
    </row>
    <row r="24" spans="1:9" x14ac:dyDescent="0.25">
      <c r="A24" s="4"/>
      <c r="B24" s="5"/>
      <c r="C24" s="5"/>
      <c r="D24" s="5"/>
      <c r="E24" s="5"/>
      <c r="F24" s="5"/>
      <c r="G24" s="5"/>
      <c r="H24" s="5"/>
      <c r="I24" s="6"/>
    </row>
    <row r="25" spans="1:9" x14ac:dyDescent="0.25">
      <c r="A25" s="4"/>
      <c r="B25" s="5"/>
      <c r="C25" s="5"/>
      <c r="D25" s="5"/>
      <c r="E25" s="5"/>
      <c r="F25" s="5"/>
      <c r="G25" s="5"/>
      <c r="H25" s="5"/>
      <c r="I25" s="6"/>
    </row>
    <row r="26" spans="1:9" x14ac:dyDescent="0.25">
      <c r="A26" s="4"/>
      <c r="B26" s="5"/>
      <c r="C26" s="5"/>
      <c r="D26" s="5"/>
      <c r="E26" s="5"/>
      <c r="F26" s="5"/>
      <c r="G26" s="5"/>
      <c r="H26" s="5"/>
      <c r="I26" s="6"/>
    </row>
    <row r="27" spans="1:9" x14ac:dyDescent="0.25">
      <c r="A27" s="4"/>
      <c r="B27" s="5"/>
      <c r="C27" s="5"/>
      <c r="D27" s="5"/>
      <c r="E27" s="5"/>
      <c r="F27" s="5"/>
      <c r="G27" s="5"/>
      <c r="H27" s="5"/>
      <c r="I27" s="6"/>
    </row>
    <row r="28" spans="1:9" x14ac:dyDescent="0.25">
      <c r="A28" s="4"/>
      <c r="B28" s="5"/>
      <c r="C28" s="5"/>
      <c r="D28" s="5"/>
      <c r="E28" s="5"/>
      <c r="F28" s="5"/>
      <c r="G28" s="5"/>
      <c r="H28" s="5"/>
      <c r="I28" s="6"/>
    </row>
    <row r="29" spans="1:9" x14ac:dyDescent="0.25">
      <c r="A29" s="4"/>
      <c r="B29" s="5"/>
      <c r="C29" s="5"/>
      <c r="D29" s="5"/>
      <c r="E29" s="5"/>
      <c r="F29" s="5"/>
      <c r="G29" s="5"/>
      <c r="H29" s="5"/>
      <c r="I29" s="6"/>
    </row>
    <row r="30" spans="1:9" ht="42" customHeight="1" x14ac:dyDescent="0.25">
      <c r="A30" s="4"/>
      <c r="B30" s="5"/>
      <c r="C30" s="5"/>
      <c r="D30" s="5"/>
      <c r="E30" s="5"/>
      <c r="F30" s="5"/>
      <c r="G30" s="5"/>
      <c r="H30" s="5"/>
      <c r="I30" s="6"/>
    </row>
    <row r="31" spans="1:9" x14ac:dyDescent="0.25">
      <c r="A31" s="4"/>
      <c r="B31" s="5"/>
      <c r="C31" s="5"/>
      <c r="D31" s="5"/>
      <c r="E31" s="5"/>
      <c r="F31" s="5"/>
      <c r="G31" s="5"/>
      <c r="H31" s="5"/>
      <c r="I31" s="6"/>
    </row>
    <row r="32" spans="1:9" ht="20.25" customHeight="1" x14ac:dyDescent="0.25">
      <c r="A32" s="4"/>
      <c r="B32" s="5"/>
      <c r="C32" s="5"/>
      <c r="D32" s="5"/>
      <c r="E32" s="5"/>
      <c r="F32" s="5"/>
      <c r="G32" s="5"/>
      <c r="H32" s="5"/>
      <c r="I32" s="6"/>
    </row>
    <row r="33" spans="1:9" ht="20.25" customHeight="1" x14ac:dyDescent="0.25">
      <c r="A33" s="4"/>
      <c r="B33" s="5"/>
      <c r="C33" s="5"/>
      <c r="D33" s="5"/>
      <c r="E33" s="5"/>
      <c r="F33" s="5"/>
      <c r="G33" s="5"/>
      <c r="H33" s="5"/>
      <c r="I33" s="6"/>
    </row>
    <row r="34" spans="1:9" ht="20.25" customHeight="1" x14ac:dyDescent="0.25">
      <c r="A34" s="4"/>
      <c r="B34" s="5"/>
      <c r="C34" s="5"/>
      <c r="D34" s="5"/>
      <c r="E34" s="5"/>
      <c r="F34" s="5"/>
      <c r="G34" s="5"/>
      <c r="H34" s="5"/>
      <c r="I34" s="6"/>
    </row>
    <row r="35" spans="1:9" ht="20.25" customHeight="1" x14ac:dyDescent="0.25">
      <c r="A35" s="4"/>
      <c r="B35" s="5"/>
      <c r="C35" s="5"/>
      <c r="D35" s="5"/>
      <c r="E35" s="5"/>
      <c r="F35" s="5"/>
      <c r="G35" s="5"/>
      <c r="H35" s="5"/>
      <c r="I35" s="6"/>
    </row>
    <row r="36" spans="1:9" ht="20.25" customHeight="1" x14ac:dyDescent="0.25">
      <c r="A36" s="94"/>
      <c r="B36" s="95"/>
      <c r="C36" s="95"/>
      <c r="D36" s="95"/>
      <c r="E36" s="95"/>
      <c r="F36" s="95"/>
      <c r="G36" s="95"/>
      <c r="H36" s="95"/>
      <c r="I36" s="96"/>
    </row>
    <row r="37" spans="1:9" ht="20.25" customHeight="1" x14ac:dyDescent="0.25">
      <c r="A37" s="4"/>
      <c r="B37" s="5"/>
      <c r="C37" s="5"/>
      <c r="D37" s="5"/>
      <c r="E37" s="5"/>
      <c r="F37" s="5"/>
      <c r="G37" s="5"/>
      <c r="H37" s="5"/>
      <c r="I37" s="6"/>
    </row>
    <row r="38" spans="1:9" ht="20.25" customHeight="1" x14ac:dyDescent="0.25">
      <c r="A38" s="4"/>
      <c r="B38" s="5"/>
      <c r="C38" s="5"/>
      <c r="D38" s="5"/>
      <c r="E38" s="5"/>
      <c r="F38" s="5"/>
      <c r="G38" s="5"/>
      <c r="H38" s="5"/>
      <c r="I38" s="6"/>
    </row>
    <row r="39" spans="1:9" x14ac:dyDescent="0.25">
      <c r="A39" s="4"/>
      <c r="B39" s="5"/>
      <c r="C39" s="5"/>
      <c r="D39" s="5"/>
      <c r="E39" s="5"/>
      <c r="F39" s="5"/>
      <c r="G39" s="5"/>
      <c r="H39" s="5"/>
      <c r="I39" s="6"/>
    </row>
    <row r="40" spans="1:9" x14ac:dyDescent="0.25">
      <c r="A40" s="4"/>
      <c r="B40" s="5"/>
      <c r="C40" s="5"/>
      <c r="D40" s="5"/>
      <c r="E40" s="5"/>
      <c r="F40" s="5"/>
      <c r="G40" s="5"/>
      <c r="H40" s="5"/>
      <c r="I40" s="6"/>
    </row>
    <row r="41" spans="1:9" x14ac:dyDescent="0.25">
      <c r="A41" s="4"/>
      <c r="B41" s="5"/>
      <c r="C41" s="5"/>
      <c r="D41" s="5"/>
      <c r="E41" s="5"/>
      <c r="F41" s="5"/>
      <c r="G41" s="5"/>
      <c r="H41" s="5"/>
      <c r="I41" s="6"/>
    </row>
    <row r="42" spans="1:9" x14ac:dyDescent="0.25">
      <c r="A42" s="4"/>
      <c r="B42" s="5"/>
      <c r="C42" s="5"/>
      <c r="D42" s="5"/>
      <c r="E42" s="5"/>
      <c r="F42" s="5"/>
      <c r="G42" s="5"/>
      <c r="H42" s="5"/>
      <c r="I42" s="6"/>
    </row>
    <row r="43" spans="1:9" x14ac:dyDescent="0.25">
      <c r="A43" s="4"/>
      <c r="B43" s="5"/>
      <c r="C43" s="5"/>
      <c r="D43" s="5"/>
      <c r="E43" s="5"/>
      <c r="F43" s="5"/>
      <c r="G43" s="5"/>
      <c r="H43" s="5"/>
      <c r="I43" s="6"/>
    </row>
    <row r="44" spans="1:9" x14ac:dyDescent="0.25">
      <c r="A44" s="4"/>
      <c r="B44" s="5"/>
      <c r="C44" s="5"/>
      <c r="D44" s="5"/>
      <c r="E44" s="5"/>
      <c r="F44" s="5"/>
      <c r="G44" s="5"/>
      <c r="H44" s="5"/>
      <c r="I44" s="6"/>
    </row>
    <row r="45" spans="1:9" x14ac:dyDescent="0.25">
      <c r="A45" s="4"/>
      <c r="B45" s="5"/>
      <c r="C45" s="5"/>
      <c r="D45" s="5"/>
      <c r="E45" s="5"/>
      <c r="F45" s="5"/>
      <c r="G45" s="5"/>
      <c r="H45" s="5"/>
      <c r="I45" s="6"/>
    </row>
    <row r="46" spans="1:9" ht="15.75" thickBot="1" x14ac:dyDescent="0.3">
      <c r="A46" s="7"/>
      <c r="B46" s="8"/>
      <c r="C46" s="8"/>
      <c r="D46" s="8"/>
      <c r="E46" s="8"/>
      <c r="F46" s="8"/>
      <c r="G46" s="8"/>
      <c r="H46" s="8"/>
      <c r="I46" s="9"/>
    </row>
  </sheetData>
  <mergeCells count="1">
    <mergeCell ref="A36:I36"/>
  </mergeCells>
  <printOptions horizontalCentered="1" verticalCentered="1"/>
  <pageMargins left="0.70866141732283472" right="0.70866141732283472" top="0.74803149606299213" bottom="0.74803149606299213" header="0.31496062992125984" footer="0.31496062992125984"/>
  <pageSetup scale="8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07"/>
  <sheetViews>
    <sheetView showGridLines="0" tabSelected="1" topLeftCell="B9" zoomScale="60" zoomScaleNormal="60" zoomScaleSheetLayoutView="30" workbookViewId="0">
      <pane xSplit="4095" ySplit="1230" topLeftCell="D41" activePane="bottomRight"/>
      <selection activeCell="A9" sqref="A9:A10"/>
      <selection pane="topRight" activeCell="F1" sqref="F1"/>
      <selection pane="bottomLeft" activeCell="B41" sqref="B41:B44"/>
      <selection pane="bottomRight" activeCell="O41" sqref="O41:O44"/>
    </sheetView>
  </sheetViews>
  <sheetFormatPr baseColWidth="10" defaultColWidth="11.5703125" defaultRowHeight="43.5" customHeight="1" x14ac:dyDescent="0.25"/>
  <cols>
    <col min="1" max="1" width="23.5703125" style="11" customWidth="1"/>
    <col min="2" max="2" width="35.42578125" style="25" customWidth="1"/>
    <col min="3" max="3" width="32.85546875" style="25" customWidth="1"/>
    <col min="4" max="4" width="28.85546875" style="26" customWidth="1"/>
    <col min="5" max="6" width="15.140625" style="25" customWidth="1"/>
    <col min="7" max="7" width="16.28515625" style="25" customWidth="1"/>
    <col min="8" max="8" width="15.42578125" style="25" customWidth="1"/>
    <col min="9" max="9" width="15.7109375" style="25" customWidth="1"/>
    <col min="10" max="10" width="15" style="25" customWidth="1"/>
    <col min="11" max="11" width="15.28515625" style="25" customWidth="1"/>
    <col min="12" max="12" width="15.42578125" style="25" customWidth="1"/>
    <col min="13" max="13" width="17.28515625" style="25" customWidth="1"/>
    <col min="14" max="14" width="19.85546875" style="25" customWidth="1"/>
    <col min="15" max="15" width="172.140625" style="11" customWidth="1"/>
    <col min="16" max="16" width="223.42578125" style="11" customWidth="1"/>
    <col min="17" max="17" width="57.42578125" style="11" customWidth="1"/>
    <col min="18" max="18" width="46" style="11" customWidth="1"/>
    <col min="19" max="19" width="11.5703125" style="11"/>
    <col min="20" max="20" width="13.140625" style="11" bestFit="1" customWidth="1"/>
    <col min="21" max="16384" width="11.5703125" style="11"/>
  </cols>
  <sheetData>
    <row r="1" spans="1:24" ht="24" customHeight="1" x14ac:dyDescent="0.25">
      <c r="A1" s="148"/>
      <c r="B1" s="149"/>
      <c r="C1" s="155" t="s">
        <v>16</v>
      </c>
      <c r="D1" s="155"/>
      <c r="E1" s="155"/>
      <c r="F1" s="155"/>
      <c r="G1" s="155"/>
      <c r="H1" s="155"/>
      <c r="I1" s="155"/>
      <c r="J1" s="155"/>
      <c r="K1" s="155"/>
      <c r="L1" s="155"/>
      <c r="M1" s="155"/>
      <c r="N1" s="155"/>
      <c r="O1" s="155"/>
      <c r="P1" s="10" t="s">
        <v>18</v>
      </c>
    </row>
    <row r="2" spans="1:24" s="13" customFormat="1" ht="24" customHeight="1" x14ac:dyDescent="0.25">
      <c r="A2" s="150"/>
      <c r="B2" s="151"/>
      <c r="C2" s="155"/>
      <c r="D2" s="155"/>
      <c r="E2" s="155"/>
      <c r="F2" s="155"/>
      <c r="G2" s="155"/>
      <c r="H2" s="155"/>
      <c r="I2" s="155"/>
      <c r="J2" s="155"/>
      <c r="K2" s="155"/>
      <c r="L2" s="155"/>
      <c r="M2" s="155"/>
      <c r="N2" s="155"/>
      <c r="O2" s="155"/>
      <c r="P2" s="12" t="s">
        <v>20</v>
      </c>
    </row>
    <row r="3" spans="1:24" s="13" customFormat="1" ht="24" customHeight="1" x14ac:dyDescent="0.25">
      <c r="A3" s="152"/>
      <c r="B3" s="153"/>
      <c r="C3" s="155"/>
      <c r="D3" s="155"/>
      <c r="E3" s="155"/>
      <c r="F3" s="155"/>
      <c r="G3" s="155"/>
      <c r="H3" s="155"/>
      <c r="I3" s="155"/>
      <c r="J3" s="155"/>
      <c r="K3" s="155"/>
      <c r="L3" s="155"/>
      <c r="M3" s="155"/>
      <c r="N3" s="155"/>
      <c r="O3" s="155"/>
      <c r="P3" s="10" t="s">
        <v>21</v>
      </c>
    </row>
    <row r="4" spans="1:24" s="13" customFormat="1" ht="43.5" customHeight="1" x14ac:dyDescent="0.25">
      <c r="B4" s="154"/>
      <c r="C4" s="154"/>
      <c r="D4" s="154"/>
      <c r="E4" s="154"/>
      <c r="F4" s="154"/>
      <c r="G4" s="154"/>
      <c r="H4" s="154"/>
      <c r="I4" s="154"/>
      <c r="J4" s="154"/>
      <c r="K4" s="154"/>
      <c r="L4" s="154"/>
      <c r="M4" s="154"/>
      <c r="N4" s="154"/>
      <c r="O4" s="154"/>
      <c r="P4" s="82"/>
    </row>
    <row r="5" spans="1:24" s="13" customFormat="1" ht="43.5" customHeight="1" x14ac:dyDescent="0.25">
      <c r="A5" s="157" t="s">
        <v>22</v>
      </c>
      <c r="B5" s="158"/>
      <c r="C5" s="158"/>
      <c r="D5" s="158"/>
      <c r="E5" s="158"/>
      <c r="F5" s="158"/>
      <c r="G5" s="158"/>
      <c r="H5" s="158"/>
      <c r="I5" s="158"/>
      <c r="J5" s="158"/>
      <c r="K5" s="158"/>
      <c r="L5" s="158"/>
      <c r="M5" s="158"/>
      <c r="N5" s="158"/>
      <c r="O5" s="158"/>
      <c r="P5" s="158"/>
    </row>
    <row r="6" spans="1:24" s="13" customFormat="1" ht="16.5" customHeight="1" x14ac:dyDescent="0.25">
      <c r="B6" s="14"/>
      <c r="C6" s="14"/>
      <c r="D6" s="15"/>
      <c r="E6" s="15"/>
      <c r="F6" s="15"/>
      <c r="G6" s="15"/>
      <c r="H6" s="15"/>
      <c r="I6" s="15"/>
      <c r="J6" s="15"/>
      <c r="K6" s="15"/>
      <c r="L6" s="15"/>
      <c r="M6" s="14"/>
      <c r="N6" s="14"/>
      <c r="O6" s="16"/>
      <c r="P6" s="16"/>
    </row>
    <row r="7" spans="1:24" s="13" customFormat="1" ht="16.5" customHeight="1" x14ac:dyDescent="0.25">
      <c r="A7" s="156" t="s">
        <v>125</v>
      </c>
      <c r="B7" s="156"/>
      <c r="C7" s="156"/>
      <c r="D7" s="156"/>
      <c r="E7" s="156"/>
      <c r="F7" s="156"/>
      <c r="G7" s="156"/>
      <c r="H7" s="156"/>
      <c r="I7" s="156"/>
      <c r="J7" s="156"/>
      <c r="K7" s="156"/>
      <c r="L7" s="156"/>
      <c r="M7" s="156"/>
      <c r="N7" s="156"/>
      <c r="O7" s="156"/>
      <c r="P7" s="156"/>
      <c r="Q7" s="27"/>
      <c r="R7" s="27"/>
      <c r="S7" s="27"/>
      <c r="T7" s="27"/>
      <c r="U7" s="27"/>
      <c r="V7" s="27"/>
      <c r="W7" s="27"/>
      <c r="X7" s="27"/>
    </row>
    <row r="8" spans="1:24" s="13" customFormat="1" ht="16.5" customHeight="1" x14ac:dyDescent="0.25">
      <c r="A8" s="17"/>
      <c r="B8" s="64"/>
      <c r="C8" s="18"/>
      <c r="D8" s="18"/>
      <c r="E8" s="14"/>
      <c r="F8" s="14"/>
      <c r="G8" s="14"/>
      <c r="H8" s="14"/>
      <c r="I8" s="14"/>
      <c r="J8" s="14"/>
      <c r="K8" s="14"/>
      <c r="L8" s="14"/>
      <c r="M8" s="18"/>
      <c r="N8" s="18"/>
      <c r="O8" s="17"/>
      <c r="P8" s="83"/>
      <c r="Q8" s="17"/>
      <c r="R8" s="17"/>
      <c r="S8" s="17"/>
      <c r="T8" s="17"/>
      <c r="U8" s="17"/>
      <c r="V8" s="17"/>
      <c r="W8" s="17"/>
      <c r="X8" s="17"/>
    </row>
    <row r="9" spans="1:24" s="19" customFormat="1" ht="43.5" customHeight="1" x14ac:dyDescent="0.25">
      <c r="A9" s="159" t="s">
        <v>0</v>
      </c>
      <c r="B9" s="159" t="s">
        <v>1</v>
      </c>
      <c r="C9" s="159" t="s">
        <v>2</v>
      </c>
      <c r="D9" s="159" t="s">
        <v>6</v>
      </c>
      <c r="E9" s="159" t="s">
        <v>17</v>
      </c>
      <c r="F9" s="159"/>
      <c r="G9" s="159"/>
      <c r="H9" s="159"/>
      <c r="I9" s="159"/>
      <c r="J9" s="159"/>
      <c r="K9" s="159"/>
      <c r="L9" s="159"/>
      <c r="M9" s="160" t="s">
        <v>5</v>
      </c>
      <c r="N9" s="160" t="s">
        <v>23</v>
      </c>
      <c r="O9" s="147" t="s">
        <v>126</v>
      </c>
      <c r="P9" s="147" t="s">
        <v>19</v>
      </c>
    </row>
    <row r="10" spans="1:24" ht="43.5" customHeight="1" x14ac:dyDescent="0.25">
      <c r="A10" s="159"/>
      <c r="B10" s="159"/>
      <c r="C10" s="159"/>
      <c r="D10" s="159"/>
      <c r="E10" s="20" t="s">
        <v>7</v>
      </c>
      <c r="F10" s="21" t="s">
        <v>8</v>
      </c>
      <c r="G10" s="20" t="s">
        <v>9</v>
      </c>
      <c r="H10" s="21" t="s">
        <v>10</v>
      </c>
      <c r="I10" s="20" t="s">
        <v>11</v>
      </c>
      <c r="J10" s="21" t="s">
        <v>12</v>
      </c>
      <c r="K10" s="20" t="s">
        <v>13</v>
      </c>
      <c r="L10" s="21" t="s">
        <v>14</v>
      </c>
      <c r="M10" s="160"/>
      <c r="N10" s="160"/>
      <c r="O10" s="147"/>
      <c r="P10" s="147"/>
    </row>
    <row r="11" spans="1:24" ht="210" customHeight="1" x14ac:dyDescent="0.25">
      <c r="A11" s="97" t="s">
        <v>24</v>
      </c>
      <c r="B11" s="112" t="s">
        <v>123</v>
      </c>
      <c r="C11" s="97" t="s">
        <v>25</v>
      </c>
      <c r="D11" s="97" t="s">
        <v>26</v>
      </c>
      <c r="E11" s="110">
        <v>1</v>
      </c>
      <c r="F11" s="110">
        <v>2</v>
      </c>
      <c r="G11" s="114">
        <v>4</v>
      </c>
      <c r="H11" s="114">
        <v>11</v>
      </c>
      <c r="I11" s="100">
        <v>7</v>
      </c>
      <c r="J11" s="102">
        <v>33</v>
      </c>
      <c r="K11" s="100">
        <v>10</v>
      </c>
      <c r="L11" s="130">
        <v>51</v>
      </c>
      <c r="M11" s="128">
        <f>L11</f>
        <v>51</v>
      </c>
      <c r="N11" s="126">
        <f>IF((M11/K11)&gt;1,100%,FALSE)</f>
        <v>1</v>
      </c>
      <c r="O11" s="123" t="s">
        <v>151</v>
      </c>
      <c r="P11" s="123" t="s">
        <v>127</v>
      </c>
    </row>
    <row r="12" spans="1:24" s="22" customFormat="1" ht="259.5" customHeight="1" x14ac:dyDescent="0.25">
      <c r="A12" s="98"/>
      <c r="B12" s="113"/>
      <c r="C12" s="99"/>
      <c r="D12" s="99"/>
      <c r="E12" s="111"/>
      <c r="F12" s="111"/>
      <c r="G12" s="115"/>
      <c r="H12" s="115"/>
      <c r="I12" s="101"/>
      <c r="J12" s="103"/>
      <c r="K12" s="101"/>
      <c r="L12" s="131"/>
      <c r="M12" s="129"/>
      <c r="N12" s="127"/>
      <c r="O12" s="125"/>
      <c r="P12" s="124"/>
    </row>
    <row r="13" spans="1:24" s="22" customFormat="1" ht="404.25" customHeight="1" x14ac:dyDescent="0.25">
      <c r="A13" s="98"/>
      <c r="B13" s="107" t="s">
        <v>27</v>
      </c>
      <c r="C13" s="97" t="s">
        <v>28</v>
      </c>
      <c r="D13" s="97" t="s">
        <v>29</v>
      </c>
      <c r="E13" s="104">
        <v>0</v>
      </c>
      <c r="F13" s="104">
        <v>0</v>
      </c>
      <c r="G13" s="104">
        <f>122+398+24</f>
        <v>544</v>
      </c>
      <c r="H13" s="104">
        <f>398+122+18+6</f>
        <v>544</v>
      </c>
      <c r="I13" s="170">
        <f>122+398+24</f>
        <v>544</v>
      </c>
      <c r="J13" s="170">
        <v>544</v>
      </c>
      <c r="K13" s="170">
        <f>122+398+242+80+40+700+118</f>
        <v>1700</v>
      </c>
      <c r="L13" s="145">
        <f>398+122+179+58+31+812+130</f>
        <v>1730</v>
      </c>
      <c r="M13" s="142">
        <f>L13</f>
        <v>1730</v>
      </c>
      <c r="N13" s="126">
        <f>IF(M13/K13&gt;100%,100%,M13/K13)</f>
        <v>1</v>
      </c>
      <c r="O13" s="123" t="s">
        <v>152</v>
      </c>
      <c r="P13" s="136" t="s">
        <v>128</v>
      </c>
    </row>
    <row r="14" spans="1:24" s="22" customFormat="1" ht="409.6" customHeight="1" x14ac:dyDescent="0.25">
      <c r="A14" s="98"/>
      <c r="B14" s="108"/>
      <c r="C14" s="98"/>
      <c r="D14" s="98"/>
      <c r="E14" s="105"/>
      <c r="F14" s="105"/>
      <c r="G14" s="105"/>
      <c r="H14" s="105"/>
      <c r="I14" s="171"/>
      <c r="J14" s="171"/>
      <c r="K14" s="171"/>
      <c r="L14" s="168"/>
      <c r="M14" s="166"/>
      <c r="N14" s="141"/>
      <c r="O14" s="125"/>
      <c r="P14" s="140"/>
    </row>
    <row r="15" spans="1:24" s="22" customFormat="1" ht="409.6" customHeight="1" x14ac:dyDescent="0.25">
      <c r="A15" s="98"/>
      <c r="B15" s="109"/>
      <c r="C15" s="98"/>
      <c r="D15" s="99"/>
      <c r="E15" s="106"/>
      <c r="F15" s="106"/>
      <c r="G15" s="106"/>
      <c r="H15" s="106"/>
      <c r="I15" s="172"/>
      <c r="J15" s="172"/>
      <c r="K15" s="172"/>
      <c r="L15" s="169"/>
      <c r="M15" s="167"/>
      <c r="N15" s="127"/>
      <c r="O15" s="124"/>
      <c r="P15" s="135"/>
    </row>
    <row r="16" spans="1:24" s="22" customFormat="1" ht="41.25" customHeight="1" x14ac:dyDescent="0.25">
      <c r="A16" s="98"/>
      <c r="B16" s="112" t="s">
        <v>30</v>
      </c>
      <c r="C16" s="98"/>
      <c r="D16" s="97" t="s">
        <v>31</v>
      </c>
      <c r="E16" s="104">
        <v>0</v>
      </c>
      <c r="F16" s="104">
        <v>0</v>
      </c>
      <c r="G16" s="104">
        <v>0</v>
      </c>
      <c r="H16" s="104">
        <v>0</v>
      </c>
      <c r="I16" s="192">
        <v>0</v>
      </c>
      <c r="J16" s="170">
        <v>6000</v>
      </c>
      <c r="K16" s="170">
        <v>17000</v>
      </c>
      <c r="L16" s="145">
        <v>17000</v>
      </c>
      <c r="M16" s="142">
        <f>L16</f>
        <v>17000</v>
      </c>
      <c r="N16" s="126">
        <f>IF(M16/K16&gt;100%,100%,M16/K16)</f>
        <v>1</v>
      </c>
      <c r="O16" s="136" t="s">
        <v>153</v>
      </c>
      <c r="P16" s="123" t="s">
        <v>129</v>
      </c>
    </row>
    <row r="17" spans="1:16" s="22" customFormat="1" ht="38.25" customHeight="1" x14ac:dyDescent="0.25">
      <c r="A17" s="98"/>
      <c r="B17" s="116"/>
      <c r="C17" s="98"/>
      <c r="D17" s="98"/>
      <c r="E17" s="105"/>
      <c r="F17" s="105"/>
      <c r="G17" s="105"/>
      <c r="H17" s="105"/>
      <c r="I17" s="193"/>
      <c r="J17" s="171"/>
      <c r="K17" s="171"/>
      <c r="L17" s="146"/>
      <c r="M17" s="143"/>
      <c r="N17" s="141"/>
      <c r="O17" s="140"/>
      <c r="P17" s="125"/>
    </row>
    <row r="18" spans="1:16" s="22" customFormat="1" ht="34.5" customHeight="1" x14ac:dyDescent="0.25">
      <c r="A18" s="98"/>
      <c r="B18" s="116"/>
      <c r="C18" s="98"/>
      <c r="D18" s="98"/>
      <c r="E18" s="105"/>
      <c r="F18" s="105"/>
      <c r="G18" s="105"/>
      <c r="H18" s="105"/>
      <c r="I18" s="193"/>
      <c r="J18" s="171"/>
      <c r="K18" s="171"/>
      <c r="L18" s="146"/>
      <c r="M18" s="143"/>
      <c r="N18" s="141"/>
      <c r="O18" s="140"/>
      <c r="P18" s="125"/>
    </row>
    <row r="19" spans="1:16" s="22" customFormat="1" ht="44.25" customHeight="1" x14ac:dyDescent="0.25">
      <c r="A19" s="98"/>
      <c r="B19" s="116"/>
      <c r="C19" s="98"/>
      <c r="D19" s="98"/>
      <c r="E19" s="105"/>
      <c r="F19" s="105"/>
      <c r="G19" s="105"/>
      <c r="H19" s="105"/>
      <c r="I19" s="193"/>
      <c r="J19" s="171"/>
      <c r="K19" s="171"/>
      <c r="L19" s="146"/>
      <c r="M19" s="143"/>
      <c r="N19" s="141"/>
      <c r="O19" s="140"/>
      <c r="P19" s="125"/>
    </row>
    <row r="20" spans="1:16" s="22" customFormat="1" ht="315.75" customHeight="1" x14ac:dyDescent="0.25">
      <c r="A20" s="98"/>
      <c r="B20" s="116"/>
      <c r="C20" s="98"/>
      <c r="D20" s="98"/>
      <c r="E20" s="105"/>
      <c r="F20" s="105"/>
      <c r="G20" s="105"/>
      <c r="H20" s="105"/>
      <c r="I20" s="193"/>
      <c r="J20" s="171"/>
      <c r="K20" s="171"/>
      <c r="L20" s="146"/>
      <c r="M20" s="143"/>
      <c r="N20" s="141"/>
      <c r="O20" s="140"/>
      <c r="P20" s="125"/>
    </row>
    <row r="21" spans="1:16" s="22" customFormat="1" ht="332.25" customHeight="1" x14ac:dyDescent="0.25">
      <c r="A21" s="98"/>
      <c r="B21" s="116"/>
      <c r="C21" s="98"/>
      <c r="D21" s="98"/>
      <c r="E21" s="105"/>
      <c r="F21" s="105"/>
      <c r="G21" s="105"/>
      <c r="H21" s="105"/>
      <c r="I21" s="193"/>
      <c r="J21" s="171"/>
      <c r="K21" s="171"/>
      <c r="L21" s="146"/>
      <c r="M21" s="143"/>
      <c r="N21" s="141"/>
      <c r="O21" s="140"/>
      <c r="P21" s="125"/>
    </row>
    <row r="22" spans="1:16" s="22" customFormat="1" ht="257.25" customHeight="1" x14ac:dyDescent="0.25">
      <c r="A22" s="98"/>
      <c r="B22" s="116"/>
      <c r="C22" s="98"/>
      <c r="D22" s="98"/>
      <c r="E22" s="105"/>
      <c r="F22" s="105"/>
      <c r="G22" s="105"/>
      <c r="H22" s="105"/>
      <c r="I22" s="193"/>
      <c r="J22" s="171"/>
      <c r="K22" s="171"/>
      <c r="L22" s="146"/>
      <c r="M22" s="143"/>
      <c r="N22" s="141"/>
      <c r="O22" s="140"/>
      <c r="P22" s="125"/>
    </row>
    <row r="23" spans="1:16" s="22" customFormat="1" ht="135.75" customHeight="1" x14ac:dyDescent="0.25">
      <c r="A23" s="98"/>
      <c r="B23" s="116"/>
      <c r="C23" s="98"/>
      <c r="D23" s="98"/>
      <c r="E23" s="105"/>
      <c r="F23" s="105"/>
      <c r="G23" s="105"/>
      <c r="H23" s="105"/>
      <c r="I23" s="193"/>
      <c r="J23" s="171"/>
      <c r="K23" s="171"/>
      <c r="L23" s="146"/>
      <c r="M23" s="143"/>
      <c r="N23" s="141"/>
      <c r="O23" s="140"/>
      <c r="P23" s="125"/>
    </row>
    <row r="24" spans="1:16" s="22" customFormat="1" ht="53.25" customHeight="1" x14ac:dyDescent="0.25">
      <c r="A24" s="98"/>
      <c r="B24" s="113"/>
      <c r="C24" s="98"/>
      <c r="D24" s="99"/>
      <c r="E24" s="106"/>
      <c r="F24" s="106"/>
      <c r="G24" s="106"/>
      <c r="H24" s="106"/>
      <c r="I24" s="194"/>
      <c r="J24" s="172"/>
      <c r="K24" s="172"/>
      <c r="L24" s="131"/>
      <c r="M24" s="144"/>
      <c r="N24" s="127"/>
      <c r="O24" s="135"/>
      <c r="P24" s="124"/>
    </row>
    <row r="25" spans="1:16" s="22" customFormat="1" ht="141" customHeight="1" x14ac:dyDescent="0.25">
      <c r="A25" s="98"/>
      <c r="B25" s="132" t="s">
        <v>33</v>
      </c>
      <c r="C25" s="98"/>
      <c r="D25" s="70" t="s">
        <v>34</v>
      </c>
      <c r="E25" s="34">
        <v>0</v>
      </c>
      <c r="F25" s="34">
        <v>0</v>
      </c>
      <c r="G25" s="34">
        <v>150</v>
      </c>
      <c r="H25" s="34">
        <v>179</v>
      </c>
      <c r="I25" s="62">
        <f>150+40</f>
        <v>190</v>
      </c>
      <c r="J25" s="62">
        <v>219</v>
      </c>
      <c r="K25" s="62">
        <f>150+40+260+470</f>
        <v>920</v>
      </c>
      <c r="L25" s="66">
        <v>928</v>
      </c>
      <c r="M25" s="35">
        <f t="shared" ref="M25:M41" si="0">L25</f>
        <v>928</v>
      </c>
      <c r="N25" s="31">
        <f t="shared" ref="N25:N40" si="1">IF(M25/K25&gt;100%,100%,M25/K25)</f>
        <v>1</v>
      </c>
      <c r="O25" s="136" t="s">
        <v>180</v>
      </c>
      <c r="P25" s="123" t="s">
        <v>130</v>
      </c>
    </row>
    <row r="26" spans="1:16" s="23" customFormat="1" ht="148.5" customHeight="1" x14ac:dyDescent="0.25">
      <c r="A26" s="98"/>
      <c r="B26" s="165"/>
      <c r="C26" s="98"/>
      <c r="D26" s="69" t="s">
        <v>35</v>
      </c>
      <c r="E26" s="34">
        <v>0</v>
      </c>
      <c r="F26" s="34">
        <v>0</v>
      </c>
      <c r="G26" s="34">
        <v>850</v>
      </c>
      <c r="H26" s="34">
        <v>1170</v>
      </c>
      <c r="I26" s="62">
        <v>850</v>
      </c>
      <c r="J26" s="62">
        <v>1170</v>
      </c>
      <c r="K26" s="62">
        <f>850+130</f>
        <v>980</v>
      </c>
      <c r="L26" s="66">
        <f>1170+372</f>
        <v>1542</v>
      </c>
      <c r="M26" s="35">
        <f t="shared" si="0"/>
        <v>1542</v>
      </c>
      <c r="N26" s="31">
        <f t="shared" si="1"/>
        <v>1</v>
      </c>
      <c r="O26" s="140"/>
      <c r="P26" s="125"/>
    </row>
    <row r="27" spans="1:16" s="23" customFormat="1" ht="175.5" customHeight="1" x14ac:dyDescent="0.25">
      <c r="A27" s="98"/>
      <c r="B27" s="133"/>
      <c r="C27" s="99"/>
      <c r="D27" s="69" t="s">
        <v>36</v>
      </c>
      <c r="E27" s="34">
        <v>0</v>
      </c>
      <c r="F27" s="34">
        <v>0</v>
      </c>
      <c r="G27" s="34">
        <v>163</v>
      </c>
      <c r="H27" s="34">
        <v>163</v>
      </c>
      <c r="I27" s="62">
        <v>163</v>
      </c>
      <c r="J27" s="62">
        <v>163</v>
      </c>
      <c r="K27" s="62">
        <f>50+50+50+50</f>
        <v>200</v>
      </c>
      <c r="L27" s="66">
        <v>200</v>
      </c>
      <c r="M27" s="35">
        <f t="shared" si="0"/>
        <v>200</v>
      </c>
      <c r="N27" s="31">
        <f t="shared" si="1"/>
        <v>1</v>
      </c>
      <c r="O27" s="135"/>
      <c r="P27" s="124"/>
    </row>
    <row r="28" spans="1:16" s="23" customFormat="1" ht="390.75" customHeight="1" x14ac:dyDescent="0.25">
      <c r="A28" s="40"/>
      <c r="B28" s="112" t="s">
        <v>148</v>
      </c>
      <c r="C28" s="97" t="s">
        <v>37</v>
      </c>
      <c r="D28" s="69" t="s">
        <v>99</v>
      </c>
      <c r="E28" s="36">
        <v>0.5</v>
      </c>
      <c r="F28" s="36">
        <v>0.5</v>
      </c>
      <c r="G28" s="36">
        <v>0.6</v>
      </c>
      <c r="H28" s="36">
        <v>0.6</v>
      </c>
      <c r="I28" s="36">
        <v>0.7</v>
      </c>
      <c r="J28" s="36">
        <v>0.6</v>
      </c>
      <c r="K28" s="61">
        <v>1</v>
      </c>
      <c r="L28" s="67">
        <v>0.65</v>
      </c>
      <c r="M28" s="31">
        <f t="shared" si="0"/>
        <v>0.65</v>
      </c>
      <c r="N28" s="31">
        <f t="shared" si="1"/>
        <v>0.65</v>
      </c>
      <c r="O28" s="164" t="s">
        <v>154</v>
      </c>
      <c r="P28" s="136" t="s">
        <v>155</v>
      </c>
    </row>
    <row r="29" spans="1:16" s="23" customFormat="1" ht="390.75" customHeight="1" x14ac:dyDescent="0.25">
      <c r="A29" s="40"/>
      <c r="B29" s="116"/>
      <c r="C29" s="98"/>
      <c r="D29" s="69" t="s">
        <v>121</v>
      </c>
      <c r="E29" s="34">
        <v>0</v>
      </c>
      <c r="F29" s="34">
        <v>0</v>
      </c>
      <c r="G29" s="34">
        <v>0</v>
      </c>
      <c r="H29" s="34">
        <v>0</v>
      </c>
      <c r="I29" s="66">
        <v>0</v>
      </c>
      <c r="J29" s="66">
        <v>0</v>
      </c>
      <c r="K29" s="85">
        <v>5</v>
      </c>
      <c r="L29" s="66">
        <v>4</v>
      </c>
      <c r="M29" s="68">
        <f t="shared" si="0"/>
        <v>4</v>
      </c>
      <c r="N29" s="31">
        <f t="shared" si="1"/>
        <v>0.8</v>
      </c>
      <c r="O29" s="162"/>
      <c r="P29" s="140"/>
    </row>
    <row r="30" spans="1:16" s="23" customFormat="1" ht="390.75" customHeight="1" x14ac:dyDescent="0.25">
      <c r="A30" s="40"/>
      <c r="B30" s="113"/>
      <c r="C30" s="99"/>
      <c r="D30" s="69" t="s">
        <v>100</v>
      </c>
      <c r="E30" s="34">
        <v>33</v>
      </c>
      <c r="F30" s="34">
        <v>33</v>
      </c>
      <c r="G30" s="34">
        <v>33</v>
      </c>
      <c r="H30" s="34">
        <v>33</v>
      </c>
      <c r="I30" s="62">
        <v>33</v>
      </c>
      <c r="J30" s="62">
        <v>33</v>
      </c>
      <c r="K30" s="62">
        <v>33</v>
      </c>
      <c r="L30" s="30">
        <v>33</v>
      </c>
      <c r="M30" s="35">
        <f t="shared" si="0"/>
        <v>33</v>
      </c>
      <c r="N30" s="31">
        <f t="shared" si="1"/>
        <v>1</v>
      </c>
      <c r="O30" s="163"/>
      <c r="P30" s="135"/>
    </row>
    <row r="31" spans="1:16" ht="297" customHeight="1" x14ac:dyDescent="0.25">
      <c r="A31" s="40"/>
      <c r="B31" s="132" t="s">
        <v>38</v>
      </c>
      <c r="C31" s="97" t="s">
        <v>39</v>
      </c>
      <c r="D31" s="69" t="s">
        <v>103</v>
      </c>
      <c r="E31" s="36">
        <v>0.1</v>
      </c>
      <c r="F31" s="36">
        <v>0</v>
      </c>
      <c r="G31" s="36">
        <v>0.3</v>
      </c>
      <c r="H31" s="61">
        <v>0.19</v>
      </c>
      <c r="I31" s="61">
        <v>0.5</v>
      </c>
      <c r="J31" s="61">
        <v>0.74</v>
      </c>
      <c r="K31" s="61">
        <v>0.8</v>
      </c>
      <c r="L31" s="75">
        <v>1</v>
      </c>
      <c r="M31" s="31">
        <f t="shared" si="0"/>
        <v>1</v>
      </c>
      <c r="N31" s="31">
        <f t="shared" si="1"/>
        <v>1</v>
      </c>
      <c r="O31" s="134" t="s">
        <v>156</v>
      </c>
      <c r="P31" s="136" t="s">
        <v>157</v>
      </c>
    </row>
    <row r="32" spans="1:16" ht="297" customHeight="1" x14ac:dyDescent="0.25">
      <c r="A32" s="38"/>
      <c r="B32" s="133"/>
      <c r="C32" s="99"/>
      <c r="D32" s="71" t="s">
        <v>40</v>
      </c>
      <c r="E32" s="36">
        <v>0</v>
      </c>
      <c r="F32" s="36">
        <v>0</v>
      </c>
      <c r="G32" s="36">
        <v>0.2</v>
      </c>
      <c r="H32" s="59">
        <v>0.2</v>
      </c>
      <c r="I32" s="61">
        <v>0.6</v>
      </c>
      <c r="J32" s="61">
        <v>1</v>
      </c>
      <c r="K32" s="61">
        <v>1</v>
      </c>
      <c r="L32" s="75">
        <v>1</v>
      </c>
      <c r="M32" s="31">
        <f t="shared" si="0"/>
        <v>1</v>
      </c>
      <c r="N32" s="31">
        <f t="shared" si="1"/>
        <v>1</v>
      </c>
      <c r="O32" s="135"/>
      <c r="P32" s="135"/>
    </row>
    <row r="33" spans="1:16" ht="259.5" customHeight="1" x14ac:dyDescent="0.25">
      <c r="A33" s="97" t="s">
        <v>147</v>
      </c>
      <c r="B33" s="112" t="s">
        <v>41</v>
      </c>
      <c r="C33" s="97" t="s">
        <v>37</v>
      </c>
      <c r="D33" s="28" t="s">
        <v>42</v>
      </c>
      <c r="E33" s="34">
        <v>0</v>
      </c>
      <c r="F33" s="34">
        <v>0</v>
      </c>
      <c r="G33" s="34">
        <v>0</v>
      </c>
      <c r="H33" s="34">
        <v>0</v>
      </c>
      <c r="I33" s="62">
        <v>0</v>
      </c>
      <c r="J33" s="62">
        <v>0</v>
      </c>
      <c r="K33" s="62">
        <v>20</v>
      </c>
      <c r="L33" s="66">
        <v>15</v>
      </c>
      <c r="M33" s="35">
        <f t="shared" si="0"/>
        <v>15</v>
      </c>
      <c r="N33" s="31">
        <f t="shared" si="1"/>
        <v>0.75</v>
      </c>
      <c r="O33" s="136" t="s">
        <v>158</v>
      </c>
      <c r="P33" s="137" t="s">
        <v>131</v>
      </c>
    </row>
    <row r="34" spans="1:16" s="24" customFormat="1" ht="207.75" customHeight="1" x14ac:dyDescent="0.25">
      <c r="A34" s="98"/>
      <c r="B34" s="116"/>
      <c r="C34" s="98"/>
      <c r="D34" s="28" t="s">
        <v>43</v>
      </c>
      <c r="E34" s="34">
        <v>0</v>
      </c>
      <c r="F34" s="34">
        <v>0</v>
      </c>
      <c r="G34" s="34">
        <v>0</v>
      </c>
      <c r="H34" s="34">
        <v>0</v>
      </c>
      <c r="I34" s="62">
        <v>0</v>
      </c>
      <c r="J34" s="62">
        <v>0</v>
      </c>
      <c r="K34" s="62">
        <v>5</v>
      </c>
      <c r="L34" s="30">
        <v>5</v>
      </c>
      <c r="M34" s="35">
        <f t="shared" si="0"/>
        <v>5</v>
      </c>
      <c r="N34" s="31">
        <f t="shared" si="1"/>
        <v>1</v>
      </c>
      <c r="O34" s="140"/>
      <c r="P34" s="138"/>
    </row>
    <row r="35" spans="1:16" ht="238.5" customHeight="1" x14ac:dyDescent="0.25">
      <c r="A35" s="98"/>
      <c r="B35" s="116"/>
      <c r="C35" s="98"/>
      <c r="D35" s="28" t="s">
        <v>101</v>
      </c>
      <c r="E35" s="34">
        <v>0</v>
      </c>
      <c r="F35" s="34">
        <v>0</v>
      </c>
      <c r="G35" s="34">
        <v>2</v>
      </c>
      <c r="H35" s="34">
        <v>2</v>
      </c>
      <c r="I35" s="62">
        <v>2</v>
      </c>
      <c r="J35" s="66">
        <v>2</v>
      </c>
      <c r="K35" s="62">
        <v>10</v>
      </c>
      <c r="L35" s="30">
        <v>5</v>
      </c>
      <c r="M35" s="37">
        <f t="shared" si="0"/>
        <v>5</v>
      </c>
      <c r="N35" s="31">
        <f t="shared" si="1"/>
        <v>0.5</v>
      </c>
      <c r="O35" s="140"/>
      <c r="P35" s="138"/>
    </row>
    <row r="36" spans="1:16" ht="264.75" customHeight="1" x14ac:dyDescent="0.25">
      <c r="A36" s="98"/>
      <c r="B36" s="113"/>
      <c r="C36" s="98"/>
      <c r="D36" s="53" t="s">
        <v>102</v>
      </c>
      <c r="E36" s="36">
        <v>0</v>
      </c>
      <c r="F36" s="36">
        <v>0</v>
      </c>
      <c r="G36" s="36">
        <v>0</v>
      </c>
      <c r="H36" s="36">
        <v>0</v>
      </c>
      <c r="I36" s="61">
        <v>1</v>
      </c>
      <c r="J36" s="61">
        <v>1</v>
      </c>
      <c r="K36" s="61">
        <v>1</v>
      </c>
      <c r="L36" s="78">
        <v>1</v>
      </c>
      <c r="M36" s="79">
        <f t="shared" si="0"/>
        <v>1</v>
      </c>
      <c r="N36" s="31">
        <f t="shared" si="1"/>
        <v>1</v>
      </c>
      <c r="O36" s="135"/>
      <c r="P36" s="139"/>
    </row>
    <row r="37" spans="1:16" ht="320.25" customHeight="1" x14ac:dyDescent="0.25">
      <c r="A37" s="98"/>
      <c r="B37" s="116" t="s">
        <v>44</v>
      </c>
      <c r="C37" s="98"/>
      <c r="D37" s="69" t="s">
        <v>114</v>
      </c>
      <c r="E37" s="34">
        <v>3</v>
      </c>
      <c r="F37" s="34">
        <v>3</v>
      </c>
      <c r="G37" s="34">
        <v>11</v>
      </c>
      <c r="H37" s="34">
        <f>8+F37</f>
        <v>11</v>
      </c>
      <c r="I37" s="62">
        <v>15</v>
      </c>
      <c r="J37" s="62">
        <v>15</v>
      </c>
      <c r="K37" s="62">
        <v>24</v>
      </c>
      <c r="L37" s="30">
        <f>7+10+7</f>
        <v>24</v>
      </c>
      <c r="M37" s="35">
        <f t="shared" si="0"/>
        <v>24</v>
      </c>
      <c r="N37" s="31">
        <f t="shared" si="1"/>
        <v>1</v>
      </c>
      <c r="O37" s="161" t="s">
        <v>159</v>
      </c>
      <c r="P37" s="123" t="s">
        <v>45</v>
      </c>
    </row>
    <row r="38" spans="1:16" ht="153.75" customHeight="1" x14ac:dyDescent="0.25">
      <c r="A38" s="98"/>
      <c r="B38" s="116"/>
      <c r="C38" s="98"/>
      <c r="D38" s="69" t="s">
        <v>115</v>
      </c>
      <c r="E38" s="34">
        <v>4</v>
      </c>
      <c r="F38" s="34">
        <v>4</v>
      </c>
      <c r="G38" s="34">
        <v>15</v>
      </c>
      <c r="H38" s="34">
        <v>15</v>
      </c>
      <c r="I38" s="62">
        <v>22</v>
      </c>
      <c r="J38" s="62">
        <v>22</v>
      </c>
      <c r="K38" s="62">
        <v>33</v>
      </c>
      <c r="L38" s="30">
        <f>15+3+11+4</f>
        <v>33</v>
      </c>
      <c r="M38" s="35">
        <f t="shared" si="0"/>
        <v>33</v>
      </c>
      <c r="N38" s="31">
        <f t="shared" si="1"/>
        <v>1</v>
      </c>
      <c r="O38" s="162"/>
      <c r="P38" s="125"/>
    </row>
    <row r="39" spans="1:16" ht="247.5" customHeight="1" x14ac:dyDescent="0.25">
      <c r="A39" s="98"/>
      <c r="B39" s="116"/>
      <c r="C39" s="98"/>
      <c r="D39" s="69" t="s">
        <v>116</v>
      </c>
      <c r="E39" s="34">
        <v>1</v>
      </c>
      <c r="F39" s="34">
        <v>0</v>
      </c>
      <c r="G39" s="34">
        <v>6</v>
      </c>
      <c r="H39" s="34">
        <v>6</v>
      </c>
      <c r="I39" s="62">
        <v>10</v>
      </c>
      <c r="J39" s="62">
        <v>10</v>
      </c>
      <c r="K39" s="62">
        <v>15</v>
      </c>
      <c r="L39" s="30">
        <f>4+3+3+5</f>
        <v>15</v>
      </c>
      <c r="M39" s="35">
        <f t="shared" si="0"/>
        <v>15</v>
      </c>
      <c r="N39" s="31">
        <f t="shared" si="1"/>
        <v>1</v>
      </c>
      <c r="O39" s="162"/>
      <c r="P39" s="125"/>
    </row>
    <row r="40" spans="1:16" ht="240.75" customHeight="1" x14ac:dyDescent="0.25">
      <c r="A40" s="98"/>
      <c r="B40" s="113"/>
      <c r="C40" s="98"/>
      <c r="D40" s="69" t="s">
        <v>46</v>
      </c>
      <c r="E40" s="34">
        <v>0</v>
      </c>
      <c r="F40" s="34">
        <v>0</v>
      </c>
      <c r="G40" s="36">
        <v>0</v>
      </c>
      <c r="H40" s="34">
        <v>0</v>
      </c>
      <c r="I40" s="61">
        <v>0.6</v>
      </c>
      <c r="J40" s="61">
        <v>0.93479999999999996</v>
      </c>
      <c r="K40" s="61">
        <v>0.6</v>
      </c>
      <c r="L40" s="78">
        <f>AVERAGE(86%,90%,98.7%,100%)</f>
        <v>0.93674999999999997</v>
      </c>
      <c r="M40" s="79">
        <f t="shared" si="0"/>
        <v>0.93674999999999997</v>
      </c>
      <c r="N40" s="31">
        <f t="shared" si="1"/>
        <v>1</v>
      </c>
      <c r="O40" s="163"/>
      <c r="P40" s="124"/>
    </row>
    <row r="41" spans="1:16" ht="278.25" customHeight="1" x14ac:dyDescent="0.25">
      <c r="A41" s="98"/>
      <c r="B41" s="112" t="s">
        <v>118</v>
      </c>
      <c r="C41" s="98"/>
      <c r="D41" s="112" t="s">
        <v>111</v>
      </c>
      <c r="E41" s="104"/>
      <c r="F41" s="104"/>
      <c r="G41" s="189"/>
      <c r="H41" s="104"/>
      <c r="I41" s="120"/>
      <c r="J41" s="186"/>
      <c r="K41" s="120">
        <v>1</v>
      </c>
      <c r="L41" s="186">
        <v>1</v>
      </c>
      <c r="M41" s="195">
        <f>L41</f>
        <v>1</v>
      </c>
      <c r="N41" s="126">
        <f>IF(M41/K41&gt;100%,100%,M41/K41)</f>
        <v>1</v>
      </c>
      <c r="O41" s="123" t="s">
        <v>181</v>
      </c>
      <c r="P41" s="136" t="s">
        <v>132</v>
      </c>
    </row>
    <row r="42" spans="1:16" ht="278.25" customHeight="1" x14ac:dyDescent="0.25">
      <c r="A42" s="98"/>
      <c r="B42" s="116"/>
      <c r="C42" s="98"/>
      <c r="D42" s="116"/>
      <c r="E42" s="105"/>
      <c r="F42" s="105"/>
      <c r="G42" s="190"/>
      <c r="H42" s="105"/>
      <c r="I42" s="121"/>
      <c r="J42" s="187"/>
      <c r="K42" s="121"/>
      <c r="L42" s="187"/>
      <c r="M42" s="143"/>
      <c r="N42" s="141"/>
      <c r="O42" s="125"/>
      <c r="P42" s="140"/>
    </row>
    <row r="43" spans="1:16" ht="278.25" customHeight="1" x14ac:dyDescent="0.25">
      <c r="A43" s="98"/>
      <c r="B43" s="116"/>
      <c r="C43" s="98"/>
      <c r="D43" s="116"/>
      <c r="E43" s="105"/>
      <c r="F43" s="105"/>
      <c r="G43" s="190"/>
      <c r="H43" s="105"/>
      <c r="I43" s="121"/>
      <c r="J43" s="187"/>
      <c r="K43" s="121"/>
      <c r="L43" s="187"/>
      <c r="M43" s="143"/>
      <c r="N43" s="141"/>
      <c r="O43" s="125"/>
      <c r="P43" s="140"/>
    </row>
    <row r="44" spans="1:16" ht="278.25" customHeight="1" x14ac:dyDescent="0.25">
      <c r="A44" s="99"/>
      <c r="B44" s="113"/>
      <c r="C44" s="99"/>
      <c r="D44" s="113"/>
      <c r="E44" s="106"/>
      <c r="F44" s="106"/>
      <c r="G44" s="191"/>
      <c r="H44" s="106"/>
      <c r="I44" s="122"/>
      <c r="J44" s="188"/>
      <c r="K44" s="122"/>
      <c r="L44" s="188"/>
      <c r="M44" s="144"/>
      <c r="N44" s="127"/>
      <c r="O44" s="124"/>
      <c r="P44" s="135"/>
    </row>
    <row r="45" spans="1:16" ht="188.25" customHeight="1" x14ac:dyDescent="0.25">
      <c r="A45" s="97" t="s">
        <v>47</v>
      </c>
      <c r="B45" s="112" t="s">
        <v>48</v>
      </c>
      <c r="C45" s="97" t="s">
        <v>49</v>
      </c>
      <c r="D45" s="112" t="s">
        <v>122</v>
      </c>
      <c r="E45" s="104">
        <v>66</v>
      </c>
      <c r="F45" s="104">
        <v>67</v>
      </c>
      <c r="G45" s="104">
        <v>66</v>
      </c>
      <c r="H45" s="170">
        <v>71</v>
      </c>
      <c r="I45" s="104">
        <v>99</v>
      </c>
      <c r="J45" s="170">
        <v>111</v>
      </c>
      <c r="K45" s="170">
        <v>179</v>
      </c>
      <c r="L45" s="173">
        <v>182</v>
      </c>
      <c r="M45" s="142">
        <f>L45</f>
        <v>182</v>
      </c>
      <c r="N45" s="126">
        <f>IF(M45/K45&gt;100%,100%,M45/K45)</f>
        <v>1</v>
      </c>
      <c r="O45" s="136" t="s">
        <v>160</v>
      </c>
      <c r="P45" s="136" t="s">
        <v>161</v>
      </c>
    </row>
    <row r="46" spans="1:16" ht="88.5" customHeight="1" x14ac:dyDescent="0.25">
      <c r="A46" s="98"/>
      <c r="B46" s="116"/>
      <c r="C46" s="98"/>
      <c r="D46" s="116"/>
      <c r="E46" s="105"/>
      <c r="F46" s="105"/>
      <c r="G46" s="105"/>
      <c r="H46" s="171"/>
      <c r="I46" s="105"/>
      <c r="J46" s="171"/>
      <c r="K46" s="171"/>
      <c r="L46" s="174"/>
      <c r="M46" s="166"/>
      <c r="N46" s="141"/>
      <c r="O46" s="140"/>
      <c r="P46" s="140"/>
    </row>
    <row r="47" spans="1:16" ht="78" customHeight="1" x14ac:dyDescent="0.25">
      <c r="A47" s="98"/>
      <c r="B47" s="116"/>
      <c r="C47" s="98"/>
      <c r="D47" s="116"/>
      <c r="E47" s="105"/>
      <c r="F47" s="105"/>
      <c r="G47" s="105"/>
      <c r="H47" s="171"/>
      <c r="I47" s="105"/>
      <c r="J47" s="171"/>
      <c r="K47" s="171"/>
      <c r="L47" s="174"/>
      <c r="M47" s="166"/>
      <c r="N47" s="141"/>
      <c r="O47" s="140"/>
      <c r="P47" s="140"/>
    </row>
    <row r="48" spans="1:16" ht="409.6" customHeight="1" x14ac:dyDescent="0.25">
      <c r="A48" s="98"/>
      <c r="B48" s="116"/>
      <c r="C48" s="98"/>
      <c r="D48" s="116"/>
      <c r="E48" s="105"/>
      <c r="F48" s="105"/>
      <c r="G48" s="105"/>
      <c r="H48" s="171"/>
      <c r="I48" s="105"/>
      <c r="J48" s="171"/>
      <c r="K48" s="171"/>
      <c r="L48" s="174"/>
      <c r="M48" s="166"/>
      <c r="N48" s="141"/>
      <c r="O48" s="140"/>
      <c r="P48" s="140"/>
    </row>
    <row r="49" spans="1:16" ht="409.6" customHeight="1" x14ac:dyDescent="0.25">
      <c r="A49" s="98"/>
      <c r="B49" s="116"/>
      <c r="C49" s="98"/>
      <c r="D49" s="116"/>
      <c r="E49" s="105"/>
      <c r="F49" s="105"/>
      <c r="G49" s="105"/>
      <c r="H49" s="171"/>
      <c r="I49" s="105"/>
      <c r="J49" s="171"/>
      <c r="K49" s="171"/>
      <c r="L49" s="174"/>
      <c r="M49" s="166"/>
      <c r="N49" s="141"/>
      <c r="O49" s="140"/>
      <c r="P49" s="140"/>
    </row>
    <row r="50" spans="1:16" ht="409.6" customHeight="1" x14ac:dyDescent="0.25">
      <c r="A50" s="98"/>
      <c r="B50" s="116"/>
      <c r="C50" s="98"/>
      <c r="D50" s="116"/>
      <c r="E50" s="105"/>
      <c r="F50" s="105"/>
      <c r="G50" s="105"/>
      <c r="H50" s="171"/>
      <c r="I50" s="105"/>
      <c r="J50" s="171"/>
      <c r="K50" s="171"/>
      <c r="L50" s="174"/>
      <c r="M50" s="166"/>
      <c r="N50" s="141"/>
      <c r="O50" s="140"/>
      <c r="P50" s="140"/>
    </row>
    <row r="51" spans="1:16" ht="409.6" customHeight="1" x14ac:dyDescent="0.25">
      <c r="A51" s="98"/>
      <c r="B51" s="116"/>
      <c r="C51" s="98"/>
      <c r="D51" s="116"/>
      <c r="E51" s="105"/>
      <c r="F51" s="105"/>
      <c r="G51" s="105"/>
      <c r="H51" s="171"/>
      <c r="I51" s="105"/>
      <c r="J51" s="171"/>
      <c r="K51" s="171"/>
      <c r="L51" s="174"/>
      <c r="M51" s="166"/>
      <c r="N51" s="141"/>
      <c r="O51" s="140"/>
      <c r="P51" s="140"/>
    </row>
    <row r="52" spans="1:16" ht="409.6" customHeight="1" x14ac:dyDescent="0.25">
      <c r="A52" s="98"/>
      <c r="B52" s="116"/>
      <c r="C52" s="98"/>
      <c r="D52" s="116"/>
      <c r="E52" s="105"/>
      <c r="F52" s="105"/>
      <c r="G52" s="105"/>
      <c r="H52" s="171"/>
      <c r="I52" s="105"/>
      <c r="J52" s="171"/>
      <c r="K52" s="171"/>
      <c r="L52" s="174"/>
      <c r="M52" s="166"/>
      <c r="N52" s="141"/>
      <c r="O52" s="140"/>
      <c r="P52" s="140"/>
    </row>
    <row r="53" spans="1:16" ht="409.6" customHeight="1" x14ac:dyDescent="0.25">
      <c r="A53" s="98"/>
      <c r="B53" s="116"/>
      <c r="C53" s="98"/>
      <c r="D53" s="116"/>
      <c r="E53" s="105"/>
      <c r="F53" s="105"/>
      <c r="G53" s="105"/>
      <c r="H53" s="171"/>
      <c r="I53" s="105"/>
      <c r="J53" s="171"/>
      <c r="K53" s="171"/>
      <c r="L53" s="174"/>
      <c r="M53" s="166"/>
      <c r="N53" s="141"/>
      <c r="O53" s="140"/>
      <c r="P53" s="140"/>
    </row>
    <row r="54" spans="1:16" ht="409.6" customHeight="1" x14ac:dyDescent="0.25">
      <c r="A54" s="98"/>
      <c r="B54" s="113"/>
      <c r="C54" s="98"/>
      <c r="D54" s="113"/>
      <c r="E54" s="106"/>
      <c r="F54" s="106"/>
      <c r="G54" s="106"/>
      <c r="H54" s="172"/>
      <c r="I54" s="106"/>
      <c r="J54" s="172"/>
      <c r="K54" s="172"/>
      <c r="L54" s="175"/>
      <c r="M54" s="167"/>
      <c r="N54" s="127"/>
      <c r="O54" s="135"/>
      <c r="P54" s="135"/>
    </row>
    <row r="55" spans="1:16" ht="409.5" customHeight="1" x14ac:dyDescent="0.25">
      <c r="A55" s="98"/>
      <c r="B55" s="132" t="s">
        <v>50</v>
      </c>
      <c r="C55" s="40"/>
      <c r="D55" s="29" t="s">
        <v>119</v>
      </c>
      <c r="E55" s="34">
        <v>4000</v>
      </c>
      <c r="F55" s="34">
        <v>4111</v>
      </c>
      <c r="G55" s="34">
        <v>7000</v>
      </c>
      <c r="H55" s="34">
        <v>7887</v>
      </c>
      <c r="I55" s="62">
        <v>10000</v>
      </c>
      <c r="J55" s="62">
        <v>12010</v>
      </c>
      <c r="K55" s="62">
        <v>14500</v>
      </c>
      <c r="L55" s="30">
        <v>15646</v>
      </c>
      <c r="M55" s="37">
        <f t="shared" ref="M55:M76" si="2">L55</f>
        <v>15646</v>
      </c>
      <c r="N55" s="31">
        <f t="shared" ref="N55:N71" si="3">IF(M55/K55&gt;100%,100%,M55/K55)</f>
        <v>1</v>
      </c>
      <c r="O55" s="136" t="s">
        <v>162</v>
      </c>
      <c r="P55" s="123" t="s">
        <v>133</v>
      </c>
    </row>
    <row r="56" spans="1:16" ht="409.5" customHeight="1" x14ac:dyDescent="0.25">
      <c r="A56" s="98"/>
      <c r="B56" s="133"/>
      <c r="C56" s="38"/>
      <c r="D56" s="49" t="s">
        <v>51</v>
      </c>
      <c r="E56" s="34">
        <v>0</v>
      </c>
      <c r="F56" s="34">
        <v>0</v>
      </c>
      <c r="G56" s="34">
        <v>0</v>
      </c>
      <c r="H56" s="34">
        <v>0</v>
      </c>
      <c r="I56" s="62">
        <v>0</v>
      </c>
      <c r="J56" s="62">
        <v>0</v>
      </c>
      <c r="K56" s="58">
        <v>0.9</v>
      </c>
      <c r="L56" s="81">
        <v>0.92</v>
      </c>
      <c r="M56" s="80">
        <f t="shared" si="2"/>
        <v>0.92</v>
      </c>
      <c r="N56" s="31">
        <f t="shared" si="3"/>
        <v>1</v>
      </c>
      <c r="O56" s="135"/>
      <c r="P56" s="124"/>
    </row>
    <row r="57" spans="1:16" ht="317.25" customHeight="1" x14ac:dyDescent="0.25">
      <c r="A57" s="98"/>
      <c r="B57" s="117" t="s">
        <v>52</v>
      </c>
      <c r="C57" s="97" t="s">
        <v>37</v>
      </c>
      <c r="D57" s="38" t="s">
        <v>53</v>
      </c>
      <c r="E57" s="34">
        <v>0</v>
      </c>
      <c r="F57" s="34">
        <v>0</v>
      </c>
      <c r="G57" s="34">
        <v>1</v>
      </c>
      <c r="H57" s="34">
        <v>0</v>
      </c>
      <c r="I57" s="34">
        <v>1</v>
      </c>
      <c r="J57" s="30">
        <v>0</v>
      </c>
      <c r="K57" s="62">
        <v>3</v>
      </c>
      <c r="L57" s="30">
        <v>9</v>
      </c>
      <c r="M57" s="37">
        <f t="shared" si="2"/>
        <v>9</v>
      </c>
      <c r="N57" s="31">
        <f t="shared" si="3"/>
        <v>1</v>
      </c>
      <c r="O57" s="136" t="s">
        <v>163</v>
      </c>
      <c r="P57" s="137" t="s">
        <v>134</v>
      </c>
    </row>
    <row r="58" spans="1:16" ht="317.25" customHeight="1" x14ac:dyDescent="0.25">
      <c r="A58" s="98"/>
      <c r="B58" s="118"/>
      <c r="C58" s="98"/>
      <c r="D58" s="38" t="s">
        <v>54</v>
      </c>
      <c r="E58" s="34">
        <v>0</v>
      </c>
      <c r="F58" s="34">
        <v>0</v>
      </c>
      <c r="G58" s="34">
        <v>0</v>
      </c>
      <c r="H58" s="34">
        <v>0</v>
      </c>
      <c r="I58" s="34">
        <v>0</v>
      </c>
      <c r="J58" s="34">
        <v>0</v>
      </c>
      <c r="K58" s="62">
        <v>32</v>
      </c>
      <c r="L58" s="66">
        <v>33</v>
      </c>
      <c r="M58" s="37">
        <f t="shared" si="2"/>
        <v>33</v>
      </c>
      <c r="N58" s="31">
        <f t="shared" si="3"/>
        <v>1</v>
      </c>
      <c r="O58" s="140"/>
      <c r="P58" s="138"/>
    </row>
    <row r="59" spans="1:16" ht="317.25" customHeight="1" x14ac:dyDescent="0.25">
      <c r="A59" s="99"/>
      <c r="B59" s="119"/>
      <c r="C59" s="99"/>
      <c r="D59" s="56" t="s">
        <v>105</v>
      </c>
      <c r="E59" s="34">
        <v>2</v>
      </c>
      <c r="F59" s="63">
        <v>1</v>
      </c>
      <c r="G59" s="34">
        <v>5</v>
      </c>
      <c r="H59" s="34">
        <v>4</v>
      </c>
      <c r="I59" s="34">
        <v>7</v>
      </c>
      <c r="J59" s="30">
        <v>10</v>
      </c>
      <c r="K59" s="62">
        <v>10</v>
      </c>
      <c r="L59" s="30">
        <v>14</v>
      </c>
      <c r="M59" s="37">
        <f t="shared" si="2"/>
        <v>14</v>
      </c>
      <c r="N59" s="31">
        <f t="shared" si="3"/>
        <v>1</v>
      </c>
      <c r="O59" s="135"/>
      <c r="P59" s="139"/>
    </row>
    <row r="60" spans="1:16" ht="362.25" customHeight="1" x14ac:dyDescent="0.25">
      <c r="A60" s="176" t="s">
        <v>55</v>
      </c>
      <c r="B60" s="132" t="s">
        <v>56</v>
      </c>
      <c r="C60" s="97" t="s">
        <v>57</v>
      </c>
      <c r="D60" s="28" t="s">
        <v>91</v>
      </c>
      <c r="E60" s="34">
        <v>0</v>
      </c>
      <c r="F60" s="34">
        <v>0</v>
      </c>
      <c r="G60" s="34">
        <v>0</v>
      </c>
      <c r="H60" s="34">
        <v>0</v>
      </c>
      <c r="I60" s="34">
        <v>0</v>
      </c>
      <c r="J60" s="30">
        <v>4</v>
      </c>
      <c r="K60" s="62">
        <v>30</v>
      </c>
      <c r="L60" s="30">
        <v>51</v>
      </c>
      <c r="M60" s="37">
        <f t="shared" si="2"/>
        <v>51</v>
      </c>
      <c r="N60" s="31">
        <f t="shared" si="3"/>
        <v>1</v>
      </c>
      <c r="O60" s="123" t="s">
        <v>164</v>
      </c>
      <c r="P60" s="179" t="s">
        <v>135</v>
      </c>
    </row>
    <row r="61" spans="1:16" ht="362.25" customHeight="1" x14ac:dyDescent="0.25">
      <c r="A61" s="177"/>
      <c r="B61" s="165"/>
      <c r="C61" s="98"/>
      <c r="D61" s="39" t="s">
        <v>58</v>
      </c>
      <c r="E61" s="34">
        <v>0</v>
      </c>
      <c r="F61" s="34">
        <v>0</v>
      </c>
      <c r="G61" s="34">
        <v>2</v>
      </c>
      <c r="H61" s="34">
        <v>0</v>
      </c>
      <c r="I61" s="34">
        <v>3</v>
      </c>
      <c r="J61" s="30">
        <v>3</v>
      </c>
      <c r="K61" s="62">
        <v>6</v>
      </c>
      <c r="L61" s="30">
        <v>7</v>
      </c>
      <c r="M61" s="37">
        <f t="shared" si="2"/>
        <v>7</v>
      </c>
      <c r="N61" s="31">
        <f t="shared" si="3"/>
        <v>1</v>
      </c>
      <c r="O61" s="125"/>
      <c r="P61" s="180"/>
    </row>
    <row r="62" spans="1:16" ht="362.25" customHeight="1" x14ac:dyDescent="0.25">
      <c r="A62" s="178"/>
      <c r="B62" s="133"/>
      <c r="C62" s="98"/>
      <c r="D62" s="39" t="s">
        <v>59</v>
      </c>
      <c r="E62" s="34">
        <v>0</v>
      </c>
      <c r="F62" s="34">
        <v>0</v>
      </c>
      <c r="G62" s="34">
        <v>0</v>
      </c>
      <c r="H62" s="34">
        <v>0</v>
      </c>
      <c r="I62" s="34">
        <v>0</v>
      </c>
      <c r="J62" s="34">
        <v>1</v>
      </c>
      <c r="K62" s="62">
        <v>1</v>
      </c>
      <c r="L62" s="30">
        <v>1</v>
      </c>
      <c r="M62" s="37">
        <f t="shared" si="2"/>
        <v>1</v>
      </c>
      <c r="N62" s="31">
        <f t="shared" si="3"/>
        <v>1</v>
      </c>
      <c r="O62" s="124"/>
      <c r="P62" s="181"/>
    </row>
    <row r="63" spans="1:16" ht="409.5" customHeight="1" x14ac:dyDescent="0.25">
      <c r="A63" s="176" t="s">
        <v>60</v>
      </c>
      <c r="B63" s="54" t="s">
        <v>61</v>
      </c>
      <c r="C63" s="98"/>
      <c r="D63" s="54" t="s">
        <v>117</v>
      </c>
      <c r="E63" s="34">
        <v>0</v>
      </c>
      <c r="F63" s="34">
        <v>0</v>
      </c>
      <c r="G63" s="58">
        <v>0.19</v>
      </c>
      <c r="H63" s="65">
        <v>0.63100000000000001</v>
      </c>
      <c r="I63" s="73">
        <v>0.76</v>
      </c>
      <c r="J63" s="72">
        <v>0.64968731859600004</v>
      </c>
      <c r="K63" s="58">
        <v>1.9</v>
      </c>
      <c r="L63" s="58">
        <v>1.9</v>
      </c>
      <c r="M63" s="92">
        <f>+L63</f>
        <v>1.9</v>
      </c>
      <c r="N63" s="31">
        <f t="shared" si="3"/>
        <v>1</v>
      </c>
      <c r="O63" s="51" t="s">
        <v>165</v>
      </c>
      <c r="P63" s="86" t="s">
        <v>149</v>
      </c>
    </row>
    <row r="64" spans="1:16" ht="135" customHeight="1" x14ac:dyDescent="0.25">
      <c r="A64" s="177"/>
      <c r="B64" s="112" t="s">
        <v>62</v>
      </c>
      <c r="C64" s="98"/>
      <c r="D64" s="40" t="s">
        <v>63</v>
      </c>
      <c r="E64" s="34">
        <v>0</v>
      </c>
      <c r="F64" s="34">
        <v>0</v>
      </c>
      <c r="G64" s="34">
        <v>0</v>
      </c>
      <c r="H64" s="34">
        <v>0</v>
      </c>
      <c r="I64" s="34">
        <v>500</v>
      </c>
      <c r="J64" s="30">
        <v>1365</v>
      </c>
      <c r="K64" s="62">
        <v>1500</v>
      </c>
      <c r="L64" s="30">
        <v>1900</v>
      </c>
      <c r="M64" s="74">
        <f t="shared" si="2"/>
        <v>1900</v>
      </c>
      <c r="N64" s="31">
        <f t="shared" si="3"/>
        <v>1</v>
      </c>
      <c r="O64" s="136" t="s">
        <v>166</v>
      </c>
      <c r="P64" s="182" t="s">
        <v>150</v>
      </c>
    </row>
    <row r="65" spans="1:16" ht="135" customHeight="1" x14ac:dyDescent="0.25">
      <c r="A65" s="177"/>
      <c r="B65" s="113"/>
      <c r="C65" s="98"/>
      <c r="D65" s="39" t="s">
        <v>64</v>
      </c>
      <c r="E65" s="34">
        <v>0</v>
      </c>
      <c r="F65" s="34">
        <v>0</v>
      </c>
      <c r="G65" s="34">
        <v>0</v>
      </c>
      <c r="H65" s="34">
        <v>0</v>
      </c>
      <c r="I65" s="34">
        <v>0</v>
      </c>
      <c r="J65" s="30"/>
      <c r="K65" s="62">
        <v>350</v>
      </c>
      <c r="L65" s="30">
        <f>119+109+182</f>
        <v>410</v>
      </c>
      <c r="M65" s="74">
        <f t="shared" si="2"/>
        <v>410</v>
      </c>
      <c r="N65" s="31">
        <f t="shared" si="3"/>
        <v>1</v>
      </c>
      <c r="O65" s="135"/>
      <c r="P65" s="135"/>
    </row>
    <row r="66" spans="1:16" ht="318" customHeight="1" x14ac:dyDescent="0.25">
      <c r="A66" s="177"/>
      <c r="B66" s="112" t="s">
        <v>65</v>
      </c>
      <c r="C66" s="98"/>
      <c r="D66" s="52" t="s">
        <v>104</v>
      </c>
      <c r="E66" s="34">
        <v>50</v>
      </c>
      <c r="F66" s="34">
        <v>73</v>
      </c>
      <c r="G66" s="34">
        <v>125</v>
      </c>
      <c r="H66" s="34">
        <v>142</v>
      </c>
      <c r="I66" s="34">
        <v>270</v>
      </c>
      <c r="J66" s="30">
        <v>241</v>
      </c>
      <c r="K66" s="62">
        <v>530</v>
      </c>
      <c r="L66" s="30">
        <v>563</v>
      </c>
      <c r="M66" s="74">
        <f t="shared" si="2"/>
        <v>563</v>
      </c>
      <c r="N66" s="31">
        <f t="shared" si="3"/>
        <v>1</v>
      </c>
      <c r="O66" s="123" t="s">
        <v>167</v>
      </c>
      <c r="P66" s="137" t="s">
        <v>136</v>
      </c>
    </row>
    <row r="67" spans="1:16" ht="318" customHeight="1" x14ac:dyDescent="0.25">
      <c r="A67" s="177"/>
      <c r="B67" s="113"/>
      <c r="C67" s="98"/>
      <c r="D67" s="39" t="s">
        <v>120</v>
      </c>
      <c r="E67" s="34">
        <v>0</v>
      </c>
      <c r="F67" s="34">
        <v>0</v>
      </c>
      <c r="G67" s="34">
        <v>0</v>
      </c>
      <c r="H67" s="34">
        <v>0</v>
      </c>
      <c r="I67" s="34">
        <v>0</v>
      </c>
      <c r="J67" s="34">
        <v>0</v>
      </c>
      <c r="K67" s="62">
        <v>19</v>
      </c>
      <c r="L67" s="30">
        <v>30</v>
      </c>
      <c r="M67" s="74">
        <f t="shared" si="2"/>
        <v>30</v>
      </c>
      <c r="N67" s="31">
        <f t="shared" si="3"/>
        <v>1</v>
      </c>
      <c r="O67" s="124"/>
      <c r="P67" s="139"/>
    </row>
    <row r="68" spans="1:16" ht="159" customHeight="1" x14ac:dyDescent="0.25">
      <c r="A68" s="177"/>
      <c r="B68" s="112" t="s">
        <v>92</v>
      </c>
      <c r="C68" s="98"/>
      <c r="D68" s="39" t="s">
        <v>66</v>
      </c>
      <c r="E68" s="34">
        <v>0</v>
      </c>
      <c r="F68" s="34">
        <v>0</v>
      </c>
      <c r="G68" s="34">
        <v>0</v>
      </c>
      <c r="H68" s="34">
        <v>0</v>
      </c>
      <c r="I68" s="34">
        <v>0</v>
      </c>
      <c r="J68" s="30">
        <v>10</v>
      </c>
      <c r="K68" s="62">
        <v>21</v>
      </c>
      <c r="L68" s="30">
        <v>16</v>
      </c>
      <c r="M68" s="74">
        <f t="shared" si="2"/>
        <v>16</v>
      </c>
      <c r="N68" s="31">
        <f t="shared" si="3"/>
        <v>0.76190476190476186</v>
      </c>
      <c r="O68" s="123" t="s">
        <v>168</v>
      </c>
      <c r="P68" s="123" t="s">
        <v>137</v>
      </c>
    </row>
    <row r="69" spans="1:16" ht="159" customHeight="1" x14ac:dyDescent="0.25">
      <c r="A69" s="177"/>
      <c r="B69" s="116"/>
      <c r="C69" s="98"/>
      <c r="D69" s="41" t="s">
        <v>67</v>
      </c>
      <c r="E69" s="34">
        <v>0</v>
      </c>
      <c r="F69" s="34">
        <v>0</v>
      </c>
      <c r="G69" s="34">
        <v>0</v>
      </c>
      <c r="H69" s="34">
        <v>0</v>
      </c>
      <c r="I69" s="34">
        <v>0</v>
      </c>
      <c r="J69" s="34">
        <v>0</v>
      </c>
      <c r="K69" s="58">
        <v>0.32</v>
      </c>
      <c r="L69" s="58">
        <v>0.18</v>
      </c>
      <c r="M69" s="74">
        <f t="shared" si="2"/>
        <v>0.18</v>
      </c>
      <c r="N69" s="31">
        <f t="shared" si="3"/>
        <v>0.5625</v>
      </c>
      <c r="O69" s="125"/>
      <c r="P69" s="125"/>
    </row>
    <row r="70" spans="1:16" ht="159" customHeight="1" x14ac:dyDescent="0.25">
      <c r="A70" s="177"/>
      <c r="B70" s="113"/>
      <c r="C70" s="99"/>
      <c r="D70" s="41" t="s">
        <v>68</v>
      </c>
      <c r="E70" s="34">
        <v>0</v>
      </c>
      <c r="F70" s="34">
        <v>0</v>
      </c>
      <c r="G70" s="34">
        <v>0</v>
      </c>
      <c r="H70" s="34">
        <v>0</v>
      </c>
      <c r="I70" s="34">
        <v>0</v>
      </c>
      <c r="J70" s="34">
        <v>0</v>
      </c>
      <c r="K70" s="87">
        <v>1.8</v>
      </c>
      <c r="L70" s="58">
        <v>2.4</v>
      </c>
      <c r="M70" s="74">
        <f t="shared" si="2"/>
        <v>2.4</v>
      </c>
      <c r="N70" s="31">
        <f t="shared" si="3"/>
        <v>1</v>
      </c>
      <c r="O70" s="124"/>
      <c r="P70" s="124"/>
    </row>
    <row r="71" spans="1:16" ht="409.5" customHeight="1" x14ac:dyDescent="0.25">
      <c r="A71" s="177" t="s">
        <v>69</v>
      </c>
      <c r="B71" s="91" t="s">
        <v>70</v>
      </c>
      <c r="C71" s="42"/>
      <c r="D71" s="43" t="s">
        <v>124</v>
      </c>
      <c r="E71" s="36">
        <v>0</v>
      </c>
      <c r="F71" s="36">
        <v>0</v>
      </c>
      <c r="G71" s="36">
        <v>0.5</v>
      </c>
      <c r="H71" s="36">
        <v>0.5</v>
      </c>
      <c r="I71" s="61">
        <v>0.8</v>
      </c>
      <c r="J71" s="67">
        <v>0.8</v>
      </c>
      <c r="K71" s="61">
        <v>1</v>
      </c>
      <c r="L71" s="84">
        <v>1</v>
      </c>
      <c r="M71" s="93">
        <f t="shared" si="2"/>
        <v>1</v>
      </c>
      <c r="N71" s="31">
        <f t="shared" si="3"/>
        <v>1</v>
      </c>
      <c r="O71" s="89" t="s">
        <v>169</v>
      </c>
      <c r="P71" s="77" t="s">
        <v>138</v>
      </c>
    </row>
    <row r="72" spans="1:16" ht="409.6" customHeight="1" x14ac:dyDescent="0.25">
      <c r="A72" s="177"/>
      <c r="B72" s="90" t="s">
        <v>71</v>
      </c>
      <c r="C72" s="29" t="s">
        <v>72</v>
      </c>
      <c r="D72" s="32" t="s">
        <v>73</v>
      </c>
      <c r="E72" s="34">
        <v>0</v>
      </c>
      <c r="F72" s="34">
        <v>0</v>
      </c>
      <c r="G72" s="34">
        <v>0</v>
      </c>
      <c r="H72" s="34">
        <v>0</v>
      </c>
      <c r="I72" s="62">
        <v>0</v>
      </c>
      <c r="J72" s="66"/>
      <c r="K72" s="62">
        <v>3</v>
      </c>
      <c r="L72" s="44">
        <v>3</v>
      </c>
      <c r="M72" s="68">
        <f t="shared" si="2"/>
        <v>3</v>
      </c>
      <c r="N72" s="31">
        <f t="shared" ref="N72:N76" si="4">+M72/K72</f>
        <v>1</v>
      </c>
      <c r="O72" s="86" t="s">
        <v>170</v>
      </c>
      <c r="P72" s="51" t="s">
        <v>139</v>
      </c>
    </row>
    <row r="73" spans="1:16" ht="331.5" customHeight="1" x14ac:dyDescent="0.25">
      <c r="A73" s="177"/>
      <c r="B73" s="54" t="s">
        <v>74</v>
      </c>
      <c r="C73" s="97" t="s">
        <v>75</v>
      </c>
      <c r="D73" s="32" t="s">
        <v>76</v>
      </c>
      <c r="E73" s="36">
        <v>1</v>
      </c>
      <c r="F73" s="36">
        <v>1</v>
      </c>
      <c r="G73" s="36">
        <v>1</v>
      </c>
      <c r="H73" s="36">
        <v>1</v>
      </c>
      <c r="I73" s="36">
        <v>1</v>
      </c>
      <c r="J73" s="75">
        <v>1</v>
      </c>
      <c r="K73" s="61">
        <v>1</v>
      </c>
      <c r="L73" s="84">
        <v>0.91569999999999996</v>
      </c>
      <c r="M73" s="31">
        <f t="shared" si="2"/>
        <v>0.91569999999999996</v>
      </c>
      <c r="N73" s="31">
        <v>0.92</v>
      </c>
      <c r="O73" s="86" t="s">
        <v>171</v>
      </c>
      <c r="P73" s="50" t="s">
        <v>140</v>
      </c>
    </row>
    <row r="74" spans="1:16" ht="285" customHeight="1" x14ac:dyDescent="0.25">
      <c r="A74" s="177"/>
      <c r="B74" s="112" t="s">
        <v>93</v>
      </c>
      <c r="C74" s="98"/>
      <c r="D74" s="33" t="s">
        <v>77</v>
      </c>
      <c r="E74" s="36">
        <v>0.15</v>
      </c>
      <c r="F74" s="36">
        <v>0.77</v>
      </c>
      <c r="G74" s="36">
        <v>0.69</v>
      </c>
      <c r="H74" s="36">
        <v>0.85</v>
      </c>
      <c r="I74" s="36">
        <v>0.69</v>
      </c>
      <c r="J74" s="36">
        <v>0.92</v>
      </c>
      <c r="K74" s="61">
        <v>1</v>
      </c>
      <c r="L74" s="84">
        <v>1</v>
      </c>
      <c r="M74" s="31">
        <f t="shared" si="2"/>
        <v>1</v>
      </c>
      <c r="N74" s="31">
        <f t="shared" si="4"/>
        <v>1</v>
      </c>
      <c r="O74" s="123" t="s">
        <v>172</v>
      </c>
      <c r="P74" s="137" t="s">
        <v>141</v>
      </c>
    </row>
    <row r="75" spans="1:16" ht="200.25" customHeight="1" x14ac:dyDescent="0.25">
      <c r="A75" s="177"/>
      <c r="B75" s="116"/>
      <c r="C75" s="98"/>
      <c r="D75" s="32" t="s">
        <v>78</v>
      </c>
      <c r="E75" s="36">
        <v>1</v>
      </c>
      <c r="F75" s="45">
        <v>0.9032</v>
      </c>
      <c r="G75" s="36">
        <v>1</v>
      </c>
      <c r="H75" s="45">
        <v>0.9355</v>
      </c>
      <c r="I75" s="36">
        <v>1</v>
      </c>
      <c r="J75" s="45">
        <v>0.9677</v>
      </c>
      <c r="K75" s="61">
        <v>1</v>
      </c>
      <c r="L75" s="84">
        <v>1</v>
      </c>
      <c r="M75" s="31">
        <f t="shared" si="2"/>
        <v>1</v>
      </c>
      <c r="N75" s="31">
        <f t="shared" si="4"/>
        <v>1</v>
      </c>
      <c r="O75" s="125"/>
      <c r="P75" s="138"/>
    </row>
    <row r="76" spans="1:16" ht="200.25" customHeight="1" x14ac:dyDescent="0.25">
      <c r="A76" s="177"/>
      <c r="B76" s="113"/>
      <c r="C76" s="98"/>
      <c r="D76" s="32" t="s">
        <v>79</v>
      </c>
      <c r="E76" s="36">
        <v>0</v>
      </c>
      <c r="F76" s="36">
        <v>0</v>
      </c>
      <c r="G76" s="36">
        <v>0.8</v>
      </c>
      <c r="H76" s="36">
        <v>0.78</v>
      </c>
      <c r="I76" s="36">
        <v>0.8</v>
      </c>
      <c r="J76" s="36">
        <v>0.78</v>
      </c>
      <c r="K76" s="61">
        <v>0.85</v>
      </c>
      <c r="L76" s="84">
        <v>0.77</v>
      </c>
      <c r="M76" s="31">
        <f t="shared" si="2"/>
        <v>0.77</v>
      </c>
      <c r="N76" s="31">
        <f t="shared" si="4"/>
        <v>0.90588235294117647</v>
      </c>
      <c r="O76" s="124"/>
      <c r="P76" s="139"/>
    </row>
    <row r="77" spans="1:16" ht="65.25" customHeight="1" x14ac:dyDescent="0.25">
      <c r="A77" s="177"/>
      <c r="B77" s="112" t="s">
        <v>94</v>
      </c>
      <c r="C77" s="98"/>
      <c r="D77" s="55" t="s">
        <v>77</v>
      </c>
      <c r="E77" s="36">
        <v>1</v>
      </c>
      <c r="F77" s="36">
        <v>1</v>
      </c>
      <c r="G77" s="36">
        <v>1</v>
      </c>
      <c r="H77" s="36">
        <v>1</v>
      </c>
      <c r="I77" s="36">
        <v>1</v>
      </c>
      <c r="J77" s="36">
        <v>1</v>
      </c>
      <c r="K77" s="61">
        <v>1</v>
      </c>
      <c r="L77" s="84">
        <v>1</v>
      </c>
      <c r="M77" s="31">
        <f t="shared" ref="M77:M101" si="5">L77</f>
        <v>1</v>
      </c>
      <c r="N77" s="31">
        <f t="shared" ref="N77:N101" si="6">+M77/K77</f>
        <v>1</v>
      </c>
      <c r="O77" s="123" t="s">
        <v>173</v>
      </c>
      <c r="P77" s="137" t="s">
        <v>45</v>
      </c>
    </row>
    <row r="78" spans="1:16" ht="71.25" customHeight="1" x14ac:dyDescent="0.25">
      <c r="A78" s="177"/>
      <c r="B78" s="116"/>
      <c r="C78" s="98"/>
      <c r="D78" s="32" t="s">
        <v>78</v>
      </c>
      <c r="E78" s="36">
        <v>1</v>
      </c>
      <c r="F78" s="36">
        <v>1</v>
      </c>
      <c r="G78" s="36">
        <v>1</v>
      </c>
      <c r="H78" s="36">
        <v>1</v>
      </c>
      <c r="I78" s="36">
        <v>1</v>
      </c>
      <c r="J78" s="36">
        <v>1</v>
      </c>
      <c r="K78" s="61">
        <v>1</v>
      </c>
      <c r="L78" s="84">
        <v>1</v>
      </c>
      <c r="M78" s="31">
        <f t="shared" si="5"/>
        <v>1</v>
      </c>
      <c r="N78" s="31">
        <f t="shared" si="6"/>
        <v>1</v>
      </c>
      <c r="O78" s="125"/>
      <c r="P78" s="138"/>
    </row>
    <row r="79" spans="1:16" ht="65.25" customHeight="1" x14ac:dyDescent="0.25">
      <c r="A79" s="177"/>
      <c r="B79" s="113"/>
      <c r="C79" s="98"/>
      <c r="D79" s="46" t="s">
        <v>80</v>
      </c>
      <c r="E79" s="36">
        <v>0.55000000000000004</v>
      </c>
      <c r="F79" s="36">
        <v>0.55000000000000004</v>
      </c>
      <c r="G79" s="36">
        <v>0.73</v>
      </c>
      <c r="H79" s="36">
        <v>0.73</v>
      </c>
      <c r="I79" s="36">
        <v>0.82</v>
      </c>
      <c r="J79" s="36">
        <v>0.82</v>
      </c>
      <c r="K79" s="61">
        <v>0.82</v>
      </c>
      <c r="L79" s="84">
        <v>0.82</v>
      </c>
      <c r="M79" s="31">
        <f t="shared" si="5"/>
        <v>0.82</v>
      </c>
      <c r="N79" s="31">
        <f t="shared" si="6"/>
        <v>1</v>
      </c>
      <c r="O79" s="124"/>
      <c r="P79" s="139"/>
    </row>
    <row r="80" spans="1:16" ht="375.75" customHeight="1" x14ac:dyDescent="0.25">
      <c r="A80" s="177"/>
      <c r="B80" s="112" t="s">
        <v>95</v>
      </c>
      <c r="C80" s="98"/>
      <c r="D80" s="55" t="s">
        <v>77</v>
      </c>
      <c r="E80" s="36">
        <v>1</v>
      </c>
      <c r="F80" s="36">
        <v>1</v>
      </c>
      <c r="G80" s="36">
        <v>1</v>
      </c>
      <c r="H80" s="36">
        <v>1</v>
      </c>
      <c r="I80" s="36">
        <v>1</v>
      </c>
      <c r="J80" s="36">
        <v>1</v>
      </c>
      <c r="K80" s="61">
        <v>1</v>
      </c>
      <c r="L80" s="84">
        <v>1</v>
      </c>
      <c r="M80" s="31">
        <f t="shared" si="5"/>
        <v>1</v>
      </c>
      <c r="N80" s="31">
        <f t="shared" si="6"/>
        <v>1</v>
      </c>
      <c r="O80" s="123" t="s">
        <v>174</v>
      </c>
      <c r="P80" s="123" t="s">
        <v>142</v>
      </c>
    </row>
    <row r="81" spans="1:16" ht="375.75" customHeight="1" x14ac:dyDescent="0.25">
      <c r="A81" s="177"/>
      <c r="B81" s="113"/>
      <c r="C81" s="98"/>
      <c r="D81" s="32" t="s">
        <v>78</v>
      </c>
      <c r="E81" s="36">
        <v>1</v>
      </c>
      <c r="F81" s="36">
        <v>1</v>
      </c>
      <c r="G81" s="36">
        <v>1</v>
      </c>
      <c r="H81" s="36">
        <v>1</v>
      </c>
      <c r="I81" s="36">
        <v>1</v>
      </c>
      <c r="J81" s="36">
        <v>1</v>
      </c>
      <c r="K81" s="61">
        <v>1</v>
      </c>
      <c r="L81" s="84">
        <v>1</v>
      </c>
      <c r="M81" s="31">
        <f t="shared" si="5"/>
        <v>1</v>
      </c>
      <c r="N81" s="31">
        <f t="shared" si="6"/>
        <v>1</v>
      </c>
      <c r="O81" s="124"/>
      <c r="P81" s="124"/>
    </row>
    <row r="82" spans="1:16" ht="105" customHeight="1" x14ac:dyDescent="0.25">
      <c r="A82" s="177"/>
      <c r="B82" s="107" t="s">
        <v>96</v>
      </c>
      <c r="C82" s="98"/>
      <c r="D82" s="55" t="s">
        <v>77</v>
      </c>
      <c r="E82" s="36">
        <v>0</v>
      </c>
      <c r="F82" s="36">
        <v>0</v>
      </c>
      <c r="G82" s="36">
        <v>0.5</v>
      </c>
      <c r="H82" s="36">
        <v>0.5</v>
      </c>
      <c r="I82" s="36">
        <v>0.5</v>
      </c>
      <c r="J82" s="36">
        <v>0.5</v>
      </c>
      <c r="K82" s="61">
        <v>1</v>
      </c>
      <c r="L82" s="84">
        <v>1</v>
      </c>
      <c r="M82" s="31">
        <f t="shared" si="5"/>
        <v>1</v>
      </c>
      <c r="N82" s="31">
        <f t="shared" si="6"/>
        <v>1</v>
      </c>
      <c r="O82" s="123" t="s">
        <v>175</v>
      </c>
      <c r="P82" s="137" t="s">
        <v>143</v>
      </c>
    </row>
    <row r="83" spans="1:16" ht="151.5" customHeight="1" x14ac:dyDescent="0.25">
      <c r="A83" s="177"/>
      <c r="B83" s="108"/>
      <c r="C83" s="98"/>
      <c r="D83" s="49" t="s">
        <v>78</v>
      </c>
      <c r="E83" s="36">
        <v>1</v>
      </c>
      <c r="F83" s="36">
        <v>1</v>
      </c>
      <c r="G83" s="36">
        <v>1</v>
      </c>
      <c r="H83" s="36">
        <v>1</v>
      </c>
      <c r="I83" s="36">
        <v>1</v>
      </c>
      <c r="J83" s="36">
        <v>1</v>
      </c>
      <c r="K83" s="61">
        <v>1</v>
      </c>
      <c r="L83" s="84">
        <v>1</v>
      </c>
      <c r="M83" s="31">
        <f>L83</f>
        <v>1</v>
      </c>
      <c r="N83" s="31">
        <f t="shared" si="6"/>
        <v>1</v>
      </c>
      <c r="O83" s="125"/>
      <c r="P83" s="138"/>
    </row>
    <row r="84" spans="1:16" ht="117" customHeight="1" x14ac:dyDescent="0.25">
      <c r="A84" s="177"/>
      <c r="B84" s="108"/>
      <c r="C84" s="98"/>
      <c r="D84" s="49" t="s">
        <v>106</v>
      </c>
      <c r="E84" s="45">
        <v>0.45779999999999998</v>
      </c>
      <c r="F84" s="60">
        <v>0.45750000000000002</v>
      </c>
      <c r="G84" s="45">
        <v>0.45900000000000002</v>
      </c>
      <c r="H84" s="60">
        <v>0.45779999999999998</v>
      </c>
      <c r="I84" s="45">
        <v>0.46029999999999999</v>
      </c>
      <c r="J84" s="60">
        <v>0.4602</v>
      </c>
      <c r="K84" s="88">
        <v>0.46150000000000002</v>
      </c>
      <c r="L84" s="84">
        <v>0.46150000000000002</v>
      </c>
      <c r="M84" s="31">
        <f t="shared" si="5"/>
        <v>0.46150000000000002</v>
      </c>
      <c r="N84" s="31">
        <f t="shared" si="6"/>
        <v>1</v>
      </c>
      <c r="O84" s="125"/>
      <c r="P84" s="138"/>
    </row>
    <row r="85" spans="1:16" ht="132.75" customHeight="1" x14ac:dyDescent="0.25">
      <c r="A85" s="177"/>
      <c r="B85" s="108"/>
      <c r="C85" s="98"/>
      <c r="D85" s="49" t="s">
        <v>107</v>
      </c>
      <c r="E85" s="45">
        <v>0.36620000000000003</v>
      </c>
      <c r="F85" s="60">
        <v>0.36609999999999998</v>
      </c>
      <c r="G85" s="45">
        <v>0.36720000000000003</v>
      </c>
      <c r="H85" s="60">
        <v>0.36620000000000003</v>
      </c>
      <c r="I85" s="45">
        <v>0.36820000000000003</v>
      </c>
      <c r="J85" s="60">
        <v>0.36820000000000003</v>
      </c>
      <c r="K85" s="88">
        <v>0.36919999999999997</v>
      </c>
      <c r="L85" s="84">
        <v>0.36919999999999997</v>
      </c>
      <c r="M85" s="31">
        <f t="shared" si="5"/>
        <v>0.36919999999999997</v>
      </c>
      <c r="N85" s="31">
        <f t="shared" si="6"/>
        <v>1</v>
      </c>
      <c r="O85" s="125"/>
      <c r="P85" s="138"/>
    </row>
    <row r="86" spans="1:16" ht="132" customHeight="1" x14ac:dyDescent="0.25">
      <c r="A86" s="177"/>
      <c r="B86" s="109"/>
      <c r="C86" s="98"/>
      <c r="D86" s="55" t="s">
        <v>108</v>
      </c>
      <c r="E86" s="45">
        <v>9.1600000000000001E-2</v>
      </c>
      <c r="F86" s="60">
        <v>9.1600000000000001E-2</v>
      </c>
      <c r="G86" s="45" t="s">
        <v>81</v>
      </c>
      <c r="H86" s="60">
        <v>9.1600000000000001E-2</v>
      </c>
      <c r="I86" s="45">
        <v>9.2100000000000001E-2</v>
      </c>
      <c r="J86" s="60">
        <v>9.2100000000000001E-2</v>
      </c>
      <c r="K86" s="88">
        <v>9.2299999999999993E-2</v>
      </c>
      <c r="L86" s="84">
        <v>9.2299999999999993E-2</v>
      </c>
      <c r="M86" s="31">
        <f t="shared" si="5"/>
        <v>9.2299999999999993E-2</v>
      </c>
      <c r="N86" s="31">
        <f t="shared" si="6"/>
        <v>1</v>
      </c>
      <c r="O86" s="124"/>
      <c r="P86" s="139"/>
    </row>
    <row r="87" spans="1:16" ht="358.5" customHeight="1" x14ac:dyDescent="0.25">
      <c r="A87" s="177"/>
      <c r="B87" s="112" t="s">
        <v>97</v>
      </c>
      <c r="C87" s="98"/>
      <c r="D87" s="57" t="s">
        <v>109</v>
      </c>
      <c r="E87" s="36">
        <v>0.16</v>
      </c>
      <c r="F87" s="36">
        <v>0.16</v>
      </c>
      <c r="G87" s="36">
        <v>0.46</v>
      </c>
      <c r="H87" s="36">
        <v>0.46</v>
      </c>
      <c r="I87" s="36">
        <v>0.78</v>
      </c>
      <c r="J87" s="36">
        <v>0.56000000000000005</v>
      </c>
      <c r="K87" s="61">
        <v>1</v>
      </c>
      <c r="L87" s="75">
        <v>1</v>
      </c>
      <c r="M87" s="31">
        <f>L87</f>
        <v>1</v>
      </c>
      <c r="N87" s="31">
        <f t="shared" si="6"/>
        <v>1</v>
      </c>
      <c r="O87" s="123" t="s">
        <v>176</v>
      </c>
      <c r="P87" s="137" t="s">
        <v>144</v>
      </c>
    </row>
    <row r="88" spans="1:16" ht="67.5" customHeight="1" x14ac:dyDescent="0.25">
      <c r="A88" s="177"/>
      <c r="B88" s="116"/>
      <c r="C88" s="98"/>
      <c r="D88" s="33" t="s">
        <v>77</v>
      </c>
      <c r="E88" s="36">
        <v>0.67</v>
      </c>
      <c r="F88" s="59">
        <v>0.67</v>
      </c>
      <c r="G88" s="36">
        <v>0.67</v>
      </c>
      <c r="H88" s="36">
        <v>0.67</v>
      </c>
      <c r="I88" s="36">
        <v>0.69</v>
      </c>
      <c r="J88" s="36">
        <v>0.71</v>
      </c>
      <c r="K88" s="61">
        <v>0.85</v>
      </c>
      <c r="L88" s="75">
        <v>0.74</v>
      </c>
      <c r="M88" s="31">
        <f>L88</f>
        <v>0.74</v>
      </c>
      <c r="N88" s="31">
        <f>+M88/K88</f>
        <v>0.87058823529411766</v>
      </c>
      <c r="O88" s="125"/>
      <c r="P88" s="138"/>
    </row>
    <row r="89" spans="1:16" ht="79.5" customHeight="1" x14ac:dyDescent="0.25">
      <c r="A89" s="177"/>
      <c r="B89" s="116"/>
      <c r="C89" s="98"/>
      <c r="D89" s="32" t="s">
        <v>78</v>
      </c>
      <c r="E89" s="36">
        <v>1</v>
      </c>
      <c r="F89" s="36">
        <v>0.5</v>
      </c>
      <c r="G89" s="36">
        <v>1</v>
      </c>
      <c r="H89" s="36">
        <v>1</v>
      </c>
      <c r="I89" s="36">
        <v>1</v>
      </c>
      <c r="J89" s="36">
        <v>1</v>
      </c>
      <c r="K89" s="61">
        <v>1</v>
      </c>
      <c r="L89" s="75">
        <v>1</v>
      </c>
      <c r="M89" s="31">
        <f t="shared" si="5"/>
        <v>1</v>
      </c>
      <c r="N89" s="31">
        <f t="shared" si="6"/>
        <v>1</v>
      </c>
      <c r="O89" s="125"/>
      <c r="P89" s="138"/>
    </row>
    <row r="90" spans="1:16" ht="175.5" customHeight="1" x14ac:dyDescent="0.25">
      <c r="A90" s="177"/>
      <c r="B90" s="113"/>
      <c r="C90" s="98"/>
      <c r="D90" s="32" t="s">
        <v>82</v>
      </c>
      <c r="E90" s="36">
        <v>0.71</v>
      </c>
      <c r="F90" s="36">
        <v>0.71</v>
      </c>
      <c r="G90" s="36">
        <v>0.71</v>
      </c>
      <c r="H90" s="36">
        <v>0.71</v>
      </c>
      <c r="I90" s="36">
        <v>0.72</v>
      </c>
      <c r="J90" s="36">
        <v>0.74</v>
      </c>
      <c r="K90" s="61">
        <v>0.9</v>
      </c>
      <c r="L90" s="75">
        <v>0.8</v>
      </c>
      <c r="M90" s="31">
        <f t="shared" si="5"/>
        <v>0.8</v>
      </c>
      <c r="N90" s="31">
        <f t="shared" si="6"/>
        <v>0.88888888888888895</v>
      </c>
      <c r="O90" s="124"/>
      <c r="P90" s="139"/>
    </row>
    <row r="91" spans="1:16" ht="194.25" customHeight="1" x14ac:dyDescent="0.25">
      <c r="A91" s="177"/>
      <c r="B91" s="112" t="s">
        <v>83</v>
      </c>
      <c r="C91" s="98"/>
      <c r="D91" s="49" t="s">
        <v>112</v>
      </c>
      <c r="E91" s="36">
        <v>1</v>
      </c>
      <c r="F91" s="36">
        <v>1</v>
      </c>
      <c r="G91" s="36">
        <v>1</v>
      </c>
      <c r="H91" s="36">
        <v>1</v>
      </c>
      <c r="I91" s="59">
        <v>1</v>
      </c>
      <c r="J91" s="59">
        <v>1</v>
      </c>
      <c r="K91" s="61">
        <v>1</v>
      </c>
      <c r="L91" s="75">
        <v>1</v>
      </c>
      <c r="M91" s="31">
        <f t="shared" si="5"/>
        <v>1</v>
      </c>
      <c r="N91" s="31">
        <f t="shared" si="6"/>
        <v>1</v>
      </c>
      <c r="O91" s="123" t="s">
        <v>177</v>
      </c>
      <c r="P91" s="137" t="s">
        <v>32</v>
      </c>
    </row>
    <row r="92" spans="1:16" ht="132.75" customHeight="1" x14ac:dyDescent="0.25">
      <c r="A92" s="177"/>
      <c r="B92" s="116"/>
      <c r="C92" s="98"/>
      <c r="D92" s="32" t="s">
        <v>84</v>
      </c>
      <c r="E92" s="36">
        <v>0.1</v>
      </c>
      <c r="F92" s="36">
        <v>0.46</v>
      </c>
      <c r="G92" s="36">
        <v>0.4</v>
      </c>
      <c r="H92" s="36">
        <v>0.74</v>
      </c>
      <c r="I92" s="59">
        <v>0.75</v>
      </c>
      <c r="J92" s="76">
        <v>0.78600000000000003</v>
      </c>
      <c r="K92" s="61">
        <v>1</v>
      </c>
      <c r="L92" s="75">
        <v>1</v>
      </c>
      <c r="M92" s="31">
        <f t="shared" si="5"/>
        <v>1</v>
      </c>
      <c r="N92" s="31">
        <f t="shared" si="6"/>
        <v>1</v>
      </c>
      <c r="O92" s="125"/>
      <c r="P92" s="138"/>
    </row>
    <row r="93" spans="1:16" ht="139.5" customHeight="1" x14ac:dyDescent="0.25">
      <c r="A93" s="177"/>
      <c r="B93" s="116"/>
      <c r="C93" s="98"/>
      <c r="D93" s="32" t="s">
        <v>85</v>
      </c>
      <c r="E93" s="36">
        <v>0.1</v>
      </c>
      <c r="F93" s="36">
        <v>0.28000000000000003</v>
      </c>
      <c r="G93" s="36">
        <v>0.4</v>
      </c>
      <c r="H93" s="45">
        <v>0.48699999999999999</v>
      </c>
      <c r="I93" s="59">
        <v>0.75</v>
      </c>
      <c r="J93" s="76">
        <v>0.64500000000000002</v>
      </c>
      <c r="K93" s="61">
        <v>1</v>
      </c>
      <c r="L93" s="75">
        <v>0.82699999999999996</v>
      </c>
      <c r="M93" s="31">
        <f t="shared" si="5"/>
        <v>0.82699999999999996</v>
      </c>
      <c r="N93" s="31">
        <f t="shared" si="6"/>
        <v>0.82699999999999996</v>
      </c>
      <c r="O93" s="125"/>
      <c r="P93" s="138"/>
    </row>
    <row r="94" spans="1:16" ht="140.25" customHeight="1" x14ac:dyDescent="0.25">
      <c r="A94" s="177"/>
      <c r="B94" s="116"/>
      <c r="C94" s="98"/>
      <c r="D94" s="57" t="s">
        <v>110</v>
      </c>
      <c r="E94" s="34">
        <v>0</v>
      </c>
      <c r="F94" s="34">
        <v>0</v>
      </c>
      <c r="G94" s="34">
        <v>0</v>
      </c>
      <c r="H94" s="34">
        <v>0</v>
      </c>
      <c r="I94" s="63">
        <v>0</v>
      </c>
      <c r="J94" s="63">
        <v>0</v>
      </c>
      <c r="K94" s="62">
        <v>2</v>
      </c>
      <c r="L94" s="30">
        <v>1</v>
      </c>
      <c r="M94" s="35">
        <f t="shared" si="5"/>
        <v>1</v>
      </c>
      <c r="N94" s="31">
        <f t="shared" si="6"/>
        <v>0.5</v>
      </c>
      <c r="O94" s="125"/>
      <c r="P94" s="138"/>
    </row>
    <row r="95" spans="1:16" ht="73.5" customHeight="1" x14ac:dyDescent="0.25">
      <c r="A95" s="177"/>
      <c r="B95" s="116"/>
      <c r="C95" s="98"/>
      <c r="D95" s="32" t="s">
        <v>86</v>
      </c>
      <c r="E95" s="36">
        <v>1</v>
      </c>
      <c r="F95" s="45">
        <v>1</v>
      </c>
      <c r="G95" s="36">
        <v>1</v>
      </c>
      <c r="H95" s="36">
        <v>1</v>
      </c>
      <c r="I95" s="59">
        <v>1</v>
      </c>
      <c r="J95" s="59">
        <v>1</v>
      </c>
      <c r="K95" s="61">
        <v>1</v>
      </c>
      <c r="L95" s="75">
        <v>1</v>
      </c>
      <c r="M95" s="31">
        <f t="shared" si="5"/>
        <v>1</v>
      </c>
      <c r="N95" s="31">
        <f t="shared" si="6"/>
        <v>1</v>
      </c>
      <c r="O95" s="125"/>
      <c r="P95" s="138"/>
    </row>
    <row r="96" spans="1:16" ht="78" customHeight="1" x14ac:dyDescent="0.25">
      <c r="A96" s="177"/>
      <c r="B96" s="113"/>
      <c r="C96" s="98"/>
      <c r="D96" s="47" t="s">
        <v>87</v>
      </c>
      <c r="E96" s="36">
        <v>0.53</v>
      </c>
      <c r="F96" s="36">
        <v>0.53</v>
      </c>
      <c r="G96" s="36">
        <v>0.74</v>
      </c>
      <c r="H96" s="36">
        <v>0.74</v>
      </c>
      <c r="I96" s="59">
        <v>0.74</v>
      </c>
      <c r="J96" s="59">
        <v>0.74</v>
      </c>
      <c r="K96" s="61">
        <v>0.95</v>
      </c>
      <c r="L96" s="75">
        <v>0.74</v>
      </c>
      <c r="M96" s="31">
        <f t="shared" si="5"/>
        <v>0.74</v>
      </c>
      <c r="N96" s="31">
        <f t="shared" si="6"/>
        <v>0.77894736842105261</v>
      </c>
      <c r="O96" s="124"/>
      <c r="P96" s="139"/>
    </row>
    <row r="97" spans="1:16" ht="348.75" customHeight="1" x14ac:dyDescent="0.25">
      <c r="A97" s="177"/>
      <c r="B97" s="112" t="s">
        <v>88</v>
      </c>
      <c r="C97" s="98"/>
      <c r="D97" s="32" t="s">
        <v>78</v>
      </c>
      <c r="E97" s="36">
        <v>1</v>
      </c>
      <c r="F97" s="36">
        <v>1</v>
      </c>
      <c r="G97" s="36">
        <v>1</v>
      </c>
      <c r="H97" s="36">
        <v>1</v>
      </c>
      <c r="I97" s="61">
        <v>1</v>
      </c>
      <c r="J97" s="61">
        <v>1</v>
      </c>
      <c r="K97" s="61">
        <v>1</v>
      </c>
      <c r="L97" s="75">
        <v>1</v>
      </c>
      <c r="M97" s="31">
        <f t="shared" si="5"/>
        <v>1</v>
      </c>
      <c r="N97" s="31">
        <f t="shared" si="6"/>
        <v>1</v>
      </c>
      <c r="O97" s="136" t="s">
        <v>178</v>
      </c>
      <c r="P97" s="123" t="s">
        <v>145</v>
      </c>
    </row>
    <row r="98" spans="1:16" ht="348.75" customHeight="1" x14ac:dyDescent="0.25">
      <c r="A98" s="177"/>
      <c r="B98" s="113"/>
      <c r="C98" s="98"/>
      <c r="D98" s="49" t="s">
        <v>113</v>
      </c>
      <c r="E98" s="36">
        <v>0.11</v>
      </c>
      <c r="F98" s="36">
        <v>0.13</v>
      </c>
      <c r="G98" s="36">
        <v>0.36</v>
      </c>
      <c r="H98" s="45">
        <v>0.5867</v>
      </c>
      <c r="I98" s="61">
        <v>0.61</v>
      </c>
      <c r="J98" s="61">
        <v>0.8</v>
      </c>
      <c r="K98" s="61">
        <v>1</v>
      </c>
      <c r="L98" s="75">
        <v>1</v>
      </c>
      <c r="M98" s="31">
        <f t="shared" si="5"/>
        <v>1</v>
      </c>
      <c r="N98" s="31">
        <f t="shared" si="6"/>
        <v>1</v>
      </c>
      <c r="O98" s="135"/>
      <c r="P98" s="124"/>
    </row>
    <row r="99" spans="1:16" ht="200.25" customHeight="1" x14ac:dyDescent="0.25">
      <c r="A99" s="177"/>
      <c r="B99" s="112" t="s">
        <v>98</v>
      </c>
      <c r="C99" s="98"/>
      <c r="D99" s="55" t="s">
        <v>77</v>
      </c>
      <c r="E99" s="36">
        <v>1</v>
      </c>
      <c r="F99" s="36">
        <v>0.98</v>
      </c>
      <c r="G99" s="36">
        <v>1</v>
      </c>
      <c r="H99" s="36">
        <v>1</v>
      </c>
      <c r="I99" s="36">
        <v>1</v>
      </c>
      <c r="J99" s="36">
        <v>1</v>
      </c>
      <c r="K99" s="61">
        <v>1</v>
      </c>
      <c r="L99" s="75">
        <v>1</v>
      </c>
      <c r="M99" s="31">
        <f t="shared" si="5"/>
        <v>1</v>
      </c>
      <c r="N99" s="31">
        <f t="shared" si="6"/>
        <v>1</v>
      </c>
      <c r="O99" s="136" t="s">
        <v>179</v>
      </c>
      <c r="P99" s="136" t="s">
        <v>146</v>
      </c>
    </row>
    <row r="100" spans="1:16" ht="260.25" customHeight="1" x14ac:dyDescent="0.25">
      <c r="A100" s="177"/>
      <c r="B100" s="116"/>
      <c r="C100" s="98"/>
      <c r="D100" s="49" t="s">
        <v>78</v>
      </c>
      <c r="E100" s="36">
        <v>1</v>
      </c>
      <c r="F100" s="36">
        <v>1</v>
      </c>
      <c r="G100" s="36">
        <v>1</v>
      </c>
      <c r="H100" s="36">
        <v>1</v>
      </c>
      <c r="I100" s="36">
        <v>1</v>
      </c>
      <c r="J100" s="36">
        <v>1</v>
      </c>
      <c r="K100" s="61">
        <v>1</v>
      </c>
      <c r="L100" s="75">
        <v>1</v>
      </c>
      <c r="M100" s="31">
        <f t="shared" si="5"/>
        <v>1</v>
      </c>
      <c r="N100" s="31">
        <f t="shared" si="6"/>
        <v>1</v>
      </c>
      <c r="O100" s="140"/>
      <c r="P100" s="140"/>
    </row>
    <row r="101" spans="1:16" ht="252" customHeight="1" x14ac:dyDescent="0.25">
      <c r="A101" s="178"/>
      <c r="B101" s="113"/>
      <c r="C101" s="99"/>
      <c r="D101" s="48" t="s">
        <v>89</v>
      </c>
      <c r="E101" s="36">
        <v>0.27</v>
      </c>
      <c r="F101" s="36">
        <v>0.27</v>
      </c>
      <c r="G101" s="36">
        <v>0.27</v>
      </c>
      <c r="H101" s="36">
        <v>0.36</v>
      </c>
      <c r="I101" s="36">
        <v>0.45</v>
      </c>
      <c r="J101" s="36">
        <v>0.55000000000000004</v>
      </c>
      <c r="K101" s="61">
        <v>1</v>
      </c>
      <c r="L101" s="75">
        <v>1</v>
      </c>
      <c r="M101" s="31">
        <f t="shared" si="5"/>
        <v>1</v>
      </c>
      <c r="N101" s="31">
        <f t="shared" si="6"/>
        <v>1</v>
      </c>
      <c r="O101" s="135"/>
      <c r="P101" s="135"/>
    </row>
    <row r="104" spans="1:16" ht="25.5" customHeight="1" x14ac:dyDescent="0.25">
      <c r="A104" s="184" t="s">
        <v>3</v>
      </c>
      <c r="B104" s="184"/>
      <c r="C104" s="184"/>
      <c r="D104" s="184"/>
      <c r="E104" s="184"/>
      <c r="F104" s="184"/>
      <c r="G104" s="184"/>
      <c r="H104" s="184"/>
      <c r="I104" s="184"/>
      <c r="J104" s="184"/>
      <c r="K104" s="184"/>
      <c r="L104" s="184"/>
      <c r="M104" s="184"/>
      <c r="N104" s="184"/>
      <c r="O104" s="184"/>
    </row>
    <row r="105" spans="1:16" ht="31.5" customHeight="1" x14ac:dyDescent="0.25">
      <c r="A105" s="184" t="s">
        <v>4</v>
      </c>
      <c r="B105" s="184"/>
      <c r="C105" s="184"/>
      <c r="D105" s="184"/>
      <c r="E105" s="184"/>
      <c r="F105" s="184"/>
      <c r="G105" s="184"/>
      <c r="H105" s="184"/>
      <c r="I105" s="184"/>
      <c r="J105" s="184"/>
      <c r="K105" s="184"/>
      <c r="L105" s="184"/>
      <c r="M105" s="184"/>
      <c r="N105" s="184"/>
      <c r="O105" s="184"/>
    </row>
    <row r="106" spans="1:16" ht="28.5" customHeight="1" x14ac:dyDescent="0.25">
      <c r="A106" s="185" t="s">
        <v>15</v>
      </c>
      <c r="B106" s="185"/>
      <c r="C106" s="185"/>
      <c r="D106" s="185"/>
      <c r="E106" s="185"/>
      <c r="F106" s="185"/>
      <c r="G106" s="185"/>
      <c r="H106" s="185"/>
      <c r="I106" s="185"/>
      <c r="J106" s="185"/>
      <c r="K106" s="185"/>
      <c r="L106" s="185"/>
      <c r="M106" s="185"/>
      <c r="N106" s="185"/>
      <c r="O106" s="185"/>
    </row>
    <row r="107" spans="1:16" ht="22.5" customHeight="1" x14ac:dyDescent="0.25">
      <c r="A107" s="183" t="s">
        <v>90</v>
      </c>
      <c r="B107" s="183"/>
      <c r="C107" s="183"/>
      <c r="D107" s="183"/>
      <c r="E107" s="183"/>
      <c r="F107" s="183"/>
      <c r="G107" s="183"/>
      <c r="H107" s="183"/>
      <c r="I107" s="183"/>
      <c r="J107" s="183"/>
      <c r="K107" s="183"/>
      <c r="L107" s="183"/>
      <c r="M107" s="183"/>
      <c r="N107" s="183"/>
      <c r="O107" s="183"/>
    </row>
  </sheetData>
  <autoFilter ref="A10:X101" xr:uid="{00000000-0001-0000-0600-000000000000}"/>
  <mergeCells count="160">
    <mergeCell ref="J41:J44"/>
    <mergeCell ref="I41:I44"/>
    <mergeCell ref="H41:H44"/>
    <mergeCell ref="G41:G44"/>
    <mergeCell ref="F41:F44"/>
    <mergeCell ref="E41:E44"/>
    <mergeCell ref="D41:D44"/>
    <mergeCell ref="B41:B44"/>
    <mergeCell ref="K16:K24"/>
    <mergeCell ref="J16:J24"/>
    <mergeCell ref="I16:I24"/>
    <mergeCell ref="H16:H24"/>
    <mergeCell ref="G16:G24"/>
    <mergeCell ref="F16:F24"/>
    <mergeCell ref="E16:E24"/>
    <mergeCell ref="D16:D24"/>
    <mergeCell ref="A107:O107"/>
    <mergeCell ref="O99:O101"/>
    <mergeCell ref="P99:P101"/>
    <mergeCell ref="A104:O104"/>
    <mergeCell ref="A105:O105"/>
    <mergeCell ref="A106:O106"/>
    <mergeCell ref="A71:A101"/>
    <mergeCell ref="C73:C101"/>
    <mergeCell ref="O74:O76"/>
    <mergeCell ref="P74:P76"/>
    <mergeCell ref="O77:O79"/>
    <mergeCell ref="P77:P79"/>
    <mergeCell ref="O80:O81"/>
    <mergeCell ref="P80:P81"/>
    <mergeCell ref="O82:O86"/>
    <mergeCell ref="P82:P86"/>
    <mergeCell ref="B99:B101"/>
    <mergeCell ref="B74:B76"/>
    <mergeCell ref="B77:B79"/>
    <mergeCell ref="B80:B81"/>
    <mergeCell ref="B82:B86"/>
    <mergeCell ref="B87:B90"/>
    <mergeCell ref="A60:A62"/>
    <mergeCell ref="B60:B62"/>
    <mergeCell ref="C60:C70"/>
    <mergeCell ref="O60:O62"/>
    <mergeCell ref="P60:P62"/>
    <mergeCell ref="A63:A70"/>
    <mergeCell ref="B64:B65"/>
    <mergeCell ref="O64:O65"/>
    <mergeCell ref="P64:P65"/>
    <mergeCell ref="O66:O67"/>
    <mergeCell ref="P66:P67"/>
    <mergeCell ref="B68:B70"/>
    <mergeCell ref="O68:O70"/>
    <mergeCell ref="P68:P70"/>
    <mergeCell ref="B66:B67"/>
    <mergeCell ref="O57:O59"/>
    <mergeCell ref="P57:P59"/>
    <mergeCell ref="P45:P54"/>
    <mergeCell ref="O45:O54"/>
    <mergeCell ref="N45:N54"/>
    <mergeCell ref="M45:M54"/>
    <mergeCell ref="L45:L54"/>
    <mergeCell ref="K45:K54"/>
    <mergeCell ref="J45:J54"/>
    <mergeCell ref="P13:P15"/>
    <mergeCell ref="O13:O15"/>
    <mergeCell ref="N13:N15"/>
    <mergeCell ref="M13:M15"/>
    <mergeCell ref="L13:L15"/>
    <mergeCell ref="K13:K15"/>
    <mergeCell ref="J13:J15"/>
    <mergeCell ref="I13:I15"/>
    <mergeCell ref="B55:B56"/>
    <mergeCell ref="O55:O56"/>
    <mergeCell ref="P55:P56"/>
    <mergeCell ref="I45:I54"/>
    <mergeCell ref="H45:H54"/>
    <mergeCell ref="G45:G54"/>
    <mergeCell ref="F45:F54"/>
    <mergeCell ref="E45:E54"/>
    <mergeCell ref="D45:D54"/>
    <mergeCell ref="B45:B54"/>
    <mergeCell ref="C45:C54"/>
    <mergeCell ref="P41:P44"/>
    <mergeCell ref="O41:O44"/>
    <mergeCell ref="N41:N44"/>
    <mergeCell ref="M41:M44"/>
    <mergeCell ref="L41:L44"/>
    <mergeCell ref="O33:O36"/>
    <mergeCell ref="P33:P36"/>
    <mergeCell ref="B37:B40"/>
    <mergeCell ref="O37:O40"/>
    <mergeCell ref="P37:P40"/>
    <mergeCell ref="P25:P27"/>
    <mergeCell ref="B28:B30"/>
    <mergeCell ref="C28:C30"/>
    <mergeCell ref="O28:O30"/>
    <mergeCell ref="P28:P30"/>
    <mergeCell ref="B25:B27"/>
    <mergeCell ref="O25:O27"/>
    <mergeCell ref="P9:P10"/>
    <mergeCell ref="A1:B3"/>
    <mergeCell ref="B4:O4"/>
    <mergeCell ref="C1:O3"/>
    <mergeCell ref="A7:P7"/>
    <mergeCell ref="A5:P5"/>
    <mergeCell ref="A9:A10"/>
    <mergeCell ref="B9:B10"/>
    <mergeCell ref="C9:C10"/>
    <mergeCell ref="M9:M10"/>
    <mergeCell ref="N9:N10"/>
    <mergeCell ref="O9:O10"/>
    <mergeCell ref="D9:D10"/>
    <mergeCell ref="E9:L9"/>
    <mergeCell ref="P11:P12"/>
    <mergeCell ref="O11:O12"/>
    <mergeCell ref="N11:N12"/>
    <mergeCell ref="M11:M12"/>
    <mergeCell ref="L11:L12"/>
    <mergeCell ref="B91:B96"/>
    <mergeCell ref="B97:B98"/>
    <mergeCell ref="B31:B32"/>
    <mergeCell ref="C31:C32"/>
    <mergeCell ref="O31:O32"/>
    <mergeCell ref="P31:P32"/>
    <mergeCell ref="O87:O90"/>
    <mergeCell ref="P87:P90"/>
    <mergeCell ref="O91:O96"/>
    <mergeCell ref="P91:P96"/>
    <mergeCell ref="O97:O98"/>
    <mergeCell ref="P97:P98"/>
    <mergeCell ref="P16:P24"/>
    <mergeCell ref="O16:O24"/>
    <mergeCell ref="N16:N24"/>
    <mergeCell ref="M16:M24"/>
    <mergeCell ref="L16:L24"/>
    <mergeCell ref="B16:B24"/>
    <mergeCell ref="C13:C27"/>
    <mergeCell ref="A45:A59"/>
    <mergeCell ref="K11:K12"/>
    <mergeCell ref="J11:J12"/>
    <mergeCell ref="I11:I12"/>
    <mergeCell ref="H13:H15"/>
    <mergeCell ref="G13:G15"/>
    <mergeCell ref="F13:F15"/>
    <mergeCell ref="E13:E15"/>
    <mergeCell ref="D13:D15"/>
    <mergeCell ref="B13:B15"/>
    <mergeCell ref="F11:F12"/>
    <mergeCell ref="E11:E12"/>
    <mergeCell ref="D11:D12"/>
    <mergeCell ref="C11:C12"/>
    <mergeCell ref="B11:B12"/>
    <mergeCell ref="H11:H12"/>
    <mergeCell ref="G11:G12"/>
    <mergeCell ref="A33:A44"/>
    <mergeCell ref="B33:B36"/>
    <mergeCell ref="C33:C44"/>
    <mergeCell ref="A11:A27"/>
    <mergeCell ref="B57:B59"/>
    <mergeCell ref="C57:C59"/>
    <mergeCell ref="K41:K44"/>
  </mergeCells>
  <printOptions horizontalCentered="1"/>
  <pageMargins left="0.23622047244094491" right="0.23622047244094491" top="0.35433070866141736" bottom="0.31496062992125984" header="0.31496062992125984" footer="0.31496062992125984"/>
  <pageSetup scale="32" orientation="landscape" r:id="rId1"/>
  <colBreaks count="1" manualBreakCount="1">
    <brk id="1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Portada</vt:lpstr>
      <vt:lpstr>Seguimiento PAI 4to Trimestre</vt:lpstr>
      <vt:lpstr>'Seguimiento PAI 4to Trimestre'!Área_de_impresión</vt:lpstr>
      <vt:lpstr>'Seguimiento PAI 4to 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Isabel Prieto Alzate</dc:creator>
  <cp:lastModifiedBy>Yenny Lorena Arias Puentes</cp:lastModifiedBy>
  <cp:lastPrinted>2021-05-19T22:50:09Z</cp:lastPrinted>
  <dcterms:created xsi:type="dcterms:W3CDTF">2017-01-27T18:29:11Z</dcterms:created>
  <dcterms:modified xsi:type="dcterms:W3CDTF">2022-05-16T17:17:42Z</dcterms:modified>
</cp:coreProperties>
</file>