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COLCIENCIAS\dpyate\INSTITUCIONALES\DIANA YATE VIRGUES\2020\CGDI\"/>
    </mc:Choice>
  </mc:AlternateContent>
  <xr:revisionPtr revIDLastSave="0" documentId="13_ncr:1_{1CF01341-928C-4D0B-AB46-7F67DC6CF7C9}" xr6:coauthVersionLast="44" xr6:coauthVersionMax="44" xr10:uidLastSave="{00000000-0000-0000-0000-000000000000}"/>
  <bookViews>
    <workbookView xWindow="20370" yWindow="-120" windowWidth="29040" windowHeight="15840" activeTab="6" xr2:uid="{00000000-000D-0000-FFFF-FFFF00000000}"/>
  </bookViews>
  <sheets>
    <sheet name="Portada" sheetId="2" r:id="rId1"/>
    <sheet name="Seguimiento PAI 1er trimestre" sheetId="1" state="hidden" r:id="rId2"/>
    <sheet name="Seguimiento PAI 2do trimestre " sheetId="8" state="hidden" r:id="rId3"/>
    <sheet name="Seguimiento PAI 3r trimestre" sheetId="3" state="hidden" r:id="rId4"/>
    <sheet name="Seguimiento PAI 1er trimestre 1" sheetId="9" state="hidden" r:id="rId5"/>
    <sheet name="Seguimiento PAI 2do trimest " sheetId="10" state="hidden" r:id="rId6"/>
    <sheet name="Seguimiento PAI 4to trimestre" sheetId="11" r:id="rId7"/>
  </sheets>
  <definedNames>
    <definedName name="_xlnm._FilterDatabase" localSheetId="4" hidden="1">'Seguimiento PAI 1er trimestre 1'!$A$10:$CI$66</definedName>
    <definedName name="_xlnm._FilterDatabase" localSheetId="5" hidden="1">'Seguimiento PAI 2do trimest '!$A$10:$CI$66</definedName>
    <definedName name="_xlnm._FilterDatabase" localSheetId="3" hidden="1">'Seguimiento PAI 3r trimestre'!$A$10:$CI$71</definedName>
    <definedName name="_xlnm._FilterDatabase" localSheetId="6" hidden="1">'Seguimiento PAI 4to trimestre'!$A$10:$CI$66</definedName>
    <definedName name="_xlnm.Print_Area" localSheetId="1">'Seguimiento PAI 1er trimestre'!$A$1:$O$75</definedName>
    <definedName name="_xlnm.Print_Area" localSheetId="4">'Seguimiento PAI 1er trimestre 1'!$A$1:$O$70</definedName>
    <definedName name="_xlnm.Print_Area" localSheetId="5">'Seguimiento PAI 2do trimest '!$A$1:$O$70</definedName>
    <definedName name="_xlnm.Print_Area" localSheetId="2">'Seguimiento PAI 2do trimestre '!$A$1:$O$75</definedName>
    <definedName name="_xlnm.Print_Area" localSheetId="3">'Seguimiento PAI 3r trimestre'!$A$1:$O$75</definedName>
    <definedName name="_xlnm.Print_Area" localSheetId="6">'Seguimiento PAI 4to trimestre'!$A$1:$O$70</definedName>
    <definedName name="_xlnm.Print_Titles" localSheetId="1">'Seguimiento PAI 1er trimestre'!$1:$9</definedName>
    <definedName name="_xlnm.Print_Titles" localSheetId="4">'Seguimiento PAI 1er trimestre 1'!$1:$9</definedName>
    <definedName name="_xlnm.Print_Titles" localSheetId="5">'Seguimiento PAI 2do trimest '!$1:$9</definedName>
    <definedName name="_xlnm.Print_Titles" localSheetId="2">'Seguimiento PAI 2do trimestre '!$1:$9</definedName>
    <definedName name="_xlnm.Print_Titles" localSheetId="3">'Seguimiento PAI 3r trimestre'!$1:$9</definedName>
    <definedName name="_xlnm.Print_Titles" localSheetId="6">'Seguimiento PAI 4to trimestre'!$1:$9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7" i="11" l="1"/>
  <c r="N32" i="11"/>
  <c r="M20" i="11"/>
  <c r="N20" i="11" s="1"/>
  <c r="M32" i="11"/>
  <c r="M11" i="11"/>
  <c r="N11" i="11"/>
  <c r="M12" i="11"/>
  <c r="N12" i="11" s="1"/>
  <c r="M15" i="11"/>
  <c r="N15" i="11"/>
  <c r="M16" i="11"/>
  <c r="N16" i="11" s="1"/>
  <c r="M17" i="11"/>
  <c r="N17" i="11"/>
  <c r="M18" i="11"/>
  <c r="N18" i="11" s="1"/>
  <c r="M19" i="11"/>
  <c r="N19" i="11"/>
  <c r="M21" i="11"/>
  <c r="N21" i="11" s="1"/>
  <c r="M66" i="11"/>
  <c r="N66" i="11"/>
  <c r="M65" i="11"/>
  <c r="N65" i="11" s="1"/>
  <c r="M64" i="11"/>
  <c r="N64" i="11"/>
  <c r="M63" i="11"/>
  <c r="N63" i="11" s="1"/>
  <c r="M62" i="11"/>
  <c r="N62" i="11"/>
  <c r="M61" i="11"/>
  <c r="N61" i="11" s="1"/>
  <c r="M60" i="11"/>
  <c r="N60" i="11"/>
  <c r="M59" i="11"/>
  <c r="N59" i="11" s="1"/>
  <c r="M58" i="11"/>
  <c r="N58" i="11"/>
  <c r="M57" i="11"/>
  <c r="N57" i="11" s="1"/>
  <c r="M56" i="11"/>
  <c r="N56" i="11"/>
  <c r="M55" i="11"/>
  <c r="N55" i="11" s="1"/>
  <c r="M54" i="11"/>
  <c r="N54" i="11"/>
  <c r="M53" i="11"/>
  <c r="N53" i="11" s="1"/>
  <c r="M52" i="11"/>
  <c r="N52" i="11"/>
  <c r="M51" i="11"/>
  <c r="N51" i="11" s="1"/>
  <c r="M50" i="11"/>
  <c r="N50" i="11"/>
  <c r="M49" i="11"/>
  <c r="N49" i="11" s="1"/>
  <c r="M48" i="11"/>
  <c r="N48" i="11"/>
  <c r="M47" i="11"/>
  <c r="N47" i="11" s="1"/>
  <c r="M46" i="11"/>
  <c r="N46" i="11"/>
  <c r="M45" i="11"/>
  <c r="N45" i="11" s="1"/>
  <c r="M43" i="11"/>
  <c r="N43" i="11" s="1"/>
  <c r="M42" i="11"/>
  <c r="N42" i="11"/>
  <c r="M41" i="11"/>
  <c r="N41" i="11" s="1"/>
  <c r="M40" i="11"/>
  <c r="N40" i="11"/>
  <c r="M39" i="11"/>
  <c r="N39" i="11" s="1"/>
  <c r="M37" i="11"/>
  <c r="N37" i="11" s="1"/>
  <c r="M36" i="11"/>
  <c r="N36" i="11"/>
  <c r="M35" i="11"/>
  <c r="N35" i="11" s="1"/>
  <c r="M34" i="11"/>
  <c r="N34" i="11"/>
  <c r="M33" i="11"/>
  <c r="N33" i="11" s="1"/>
  <c r="M31" i="11"/>
  <c r="N31" i="11"/>
  <c r="M29" i="11"/>
  <c r="N29" i="11"/>
  <c r="M28" i="11"/>
  <c r="N28" i="11" s="1"/>
  <c r="M27" i="11"/>
  <c r="N27" i="11"/>
  <c r="M26" i="11"/>
  <c r="N26" i="11" s="1"/>
  <c r="M25" i="11"/>
  <c r="N25" i="11"/>
  <c r="M24" i="11"/>
  <c r="N24" i="11" s="1"/>
  <c r="M23" i="11"/>
  <c r="N23" i="11"/>
  <c r="M22" i="11"/>
  <c r="N22" i="11" s="1"/>
  <c r="M14" i="11"/>
  <c r="N14" i="11"/>
  <c r="M13" i="11"/>
  <c r="N13" i="11" s="1"/>
  <c r="L44" i="11"/>
  <c r="M44" i="11" s="1"/>
  <c r="N44" i="11" s="1"/>
  <c r="L38" i="11"/>
  <c r="M38" i="11" s="1"/>
  <c r="N38" i="11" s="1"/>
  <c r="L30" i="11"/>
  <c r="M30" i="11" s="1"/>
  <c r="N30" i="11" s="1"/>
  <c r="M71" i="8"/>
  <c r="M70" i="8"/>
  <c r="N70" i="8"/>
  <c r="M69" i="8"/>
  <c r="N69" i="8" s="1"/>
  <c r="M68" i="8"/>
  <c r="N68" i="8" s="1"/>
  <c r="M67" i="8"/>
  <c r="N67" i="8" s="1"/>
  <c r="M66" i="8"/>
  <c r="N66" i="8" s="1"/>
  <c r="M65" i="8"/>
  <c r="N65" i="8" s="1"/>
  <c r="M64" i="8"/>
  <c r="N64" i="8"/>
  <c r="M63" i="8"/>
  <c r="N63" i="8" s="1"/>
  <c r="M62" i="8"/>
  <c r="N62" i="8"/>
  <c r="M61" i="8"/>
  <c r="N61" i="8" s="1"/>
  <c r="M60" i="8"/>
  <c r="N60" i="8" s="1"/>
  <c r="M59" i="8"/>
  <c r="N59" i="8" s="1"/>
  <c r="M58" i="8"/>
  <c r="M57" i="8"/>
  <c r="N57" i="8" s="1"/>
  <c r="M56" i="8"/>
  <c r="M55" i="8"/>
  <c r="N55" i="8"/>
  <c r="M54" i="8"/>
  <c r="N54" i="8" s="1"/>
  <c r="M53" i="8"/>
  <c r="N53" i="8"/>
  <c r="M52" i="8"/>
  <c r="N52" i="8" s="1"/>
  <c r="M51" i="8"/>
  <c r="N51" i="8" s="1"/>
  <c r="M50" i="8"/>
  <c r="N50" i="8" s="1"/>
  <c r="M49" i="8"/>
  <c r="N49" i="8" s="1"/>
  <c r="M48" i="8"/>
  <c r="N48" i="8" s="1"/>
  <c r="M47" i="8"/>
  <c r="N47" i="8"/>
  <c r="M46" i="8"/>
  <c r="M45" i="8"/>
  <c r="N45" i="8"/>
  <c r="M44" i="8"/>
  <c r="N44" i="8" s="1"/>
  <c r="M43" i="8"/>
  <c r="N43" i="8" s="1"/>
  <c r="M42" i="8"/>
  <c r="M41" i="8"/>
  <c r="M40" i="8"/>
  <c r="M39" i="8"/>
  <c r="N39" i="8" s="1"/>
  <c r="M38" i="8"/>
  <c r="N38" i="8" s="1"/>
  <c r="M37" i="8"/>
  <c r="M36" i="8"/>
  <c r="N36" i="8" s="1"/>
  <c r="M35" i="8"/>
  <c r="M34" i="8"/>
  <c r="M33" i="8"/>
  <c r="M32" i="8"/>
  <c r="M31" i="8"/>
  <c r="M30" i="8"/>
  <c r="K30" i="8"/>
  <c r="M29" i="8"/>
  <c r="N29" i="8" s="1"/>
  <c r="K29" i="8"/>
  <c r="I29" i="8"/>
  <c r="F28" i="8"/>
  <c r="M28" i="8" s="1"/>
  <c r="N28" i="8" s="1"/>
  <c r="M27" i="8"/>
  <c r="N27" i="8" s="1"/>
  <c r="M26" i="8"/>
  <c r="N26" i="8"/>
  <c r="G26" i="8"/>
  <c r="M25" i="8"/>
  <c r="M24" i="8"/>
  <c r="N24" i="8"/>
  <c r="M23" i="8"/>
  <c r="N23" i="8" s="1"/>
  <c r="M22" i="8"/>
  <c r="M21" i="8"/>
  <c r="N21" i="8"/>
  <c r="M20" i="8"/>
  <c r="M19" i="8"/>
  <c r="M18" i="8"/>
  <c r="M16" i="8"/>
  <c r="M15" i="8"/>
  <c r="M14" i="8"/>
  <c r="N14" i="8"/>
  <c r="M13" i="8"/>
  <c r="M12" i="8"/>
  <c r="M11" i="8"/>
  <c r="M71" i="3"/>
  <c r="M70" i="3"/>
  <c r="N70" i="3" s="1"/>
  <c r="M69" i="3"/>
  <c r="N69" i="3"/>
  <c r="M68" i="3"/>
  <c r="N68" i="3" s="1"/>
  <c r="M67" i="3"/>
  <c r="N67" i="3"/>
  <c r="M66" i="3"/>
  <c r="N66" i="3" s="1"/>
  <c r="M65" i="3"/>
  <c r="N65" i="3"/>
  <c r="M64" i="3"/>
  <c r="N64" i="3" s="1"/>
  <c r="M63" i="3"/>
  <c r="N63" i="3"/>
  <c r="M62" i="3"/>
  <c r="N62" i="3" s="1"/>
  <c r="M61" i="3"/>
  <c r="N61" i="3"/>
  <c r="M60" i="3"/>
  <c r="N60" i="3" s="1"/>
  <c r="M59" i="3"/>
  <c r="N59" i="3"/>
  <c r="M58" i="3"/>
  <c r="M57" i="3"/>
  <c r="N57" i="3" s="1"/>
  <c r="M56" i="3"/>
  <c r="M55" i="3"/>
  <c r="N55" i="3" s="1"/>
  <c r="M54" i="3"/>
  <c r="N54" i="3"/>
  <c r="M53" i="3"/>
  <c r="N53" i="3" s="1"/>
  <c r="M52" i="3"/>
  <c r="N52" i="3"/>
  <c r="M51" i="3"/>
  <c r="N51" i="3" s="1"/>
  <c r="M50" i="3"/>
  <c r="N50" i="3"/>
  <c r="M49" i="3"/>
  <c r="N49" i="3" s="1"/>
  <c r="M48" i="3"/>
  <c r="N48" i="3"/>
  <c r="M47" i="3"/>
  <c r="N47" i="3" s="1"/>
  <c r="M46" i="3"/>
  <c r="M45" i="3"/>
  <c r="N45" i="3"/>
  <c r="M44" i="3"/>
  <c r="N44" i="3" s="1"/>
  <c r="M43" i="3"/>
  <c r="N43" i="3"/>
  <c r="M42" i="3"/>
  <c r="M41" i="3"/>
  <c r="M40" i="3"/>
  <c r="M39" i="3"/>
  <c r="N39" i="3" s="1"/>
  <c r="M38" i="3"/>
  <c r="N38" i="3"/>
  <c r="M37" i="3"/>
  <c r="M36" i="3"/>
  <c r="N36" i="3" s="1"/>
  <c r="M35" i="3"/>
  <c r="M34" i="3"/>
  <c r="M33" i="3"/>
  <c r="M32" i="3"/>
  <c r="M31" i="3"/>
  <c r="M30" i="3"/>
  <c r="K30" i="3"/>
  <c r="M29" i="3"/>
  <c r="N29" i="3"/>
  <c r="K29" i="3"/>
  <c r="I29" i="3"/>
  <c r="F28" i="3"/>
  <c r="M28" i="3"/>
  <c r="N28" i="3"/>
  <c r="M27" i="3"/>
  <c r="N27" i="3" s="1"/>
  <c r="M26" i="3"/>
  <c r="N26" i="3"/>
  <c r="G26" i="3"/>
  <c r="M25" i="3"/>
  <c r="M24" i="3"/>
  <c r="N24" i="3"/>
  <c r="M23" i="3"/>
  <c r="N23" i="3" s="1"/>
  <c r="M22" i="3"/>
  <c r="M21" i="3"/>
  <c r="N21" i="3" s="1"/>
  <c r="M20" i="3"/>
  <c r="M19" i="3"/>
  <c r="M18" i="3"/>
  <c r="M16" i="3"/>
  <c r="M15" i="3"/>
  <c r="M14" i="3"/>
  <c r="N14" i="3"/>
  <c r="M13" i="3"/>
  <c r="M12" i="3"/>
  <c r="M11" i="3"/>
  <c r="F28" i="1"/>
  <c r="M28" i="1" s="1"/>
  <c r="N28" i="1" s="1"/>
  <c r="M33" i="1"/>
  <c r="M34" i="1"/>
  <c r="M35" i="1"/>
  <c r="M36" i="1"/>
  <c r="N36" i="1" s="1"/>
  <c r="M68" i="1"/>
  <c r="N68" i="1"/>
  <c r="M67" i="1"/>
  <c r="N67" i="1" s="1"/>
  <c r="M21" i="1"/>
  <c r="N21" i="1"/>
  <c r="M12" i="1"/>
  <c r="M13" i="1"/>
  <c r="M14" i="1"/>
  <c r="N14" i="1"/>
  <c r="M15" i="1"/>
  <c r="M16" i="1"/>
  <c r="M18" i="1"/>
  <c r="M19" i="1"/>
  <c r="M20" i="1"/>
  <c r="M22" i="1"/>
  <c r="M23" i="1"/>
  <c r="N23" i="1"/>
  <c r="M24" i="1"/>
  <c r="N24" i="1" s="1"/>
  <c r="M25" i="1"/>
  <c r="M26" i="1"/>
  <c r="N26" i="1"/>
  <c r="M27" i="1"/>
  <c r="N27" i="1" s="1"/>
  <c r="M29" i="1"/>
  <c r="N29" i="1" s="1"/>
  <c r="M30" i="1"/>
  <c r="M31" i="1"/>
  <c r="M32" i="1"/>
  <c r="M37" i="1"/>
  <c r="M38" i="1"/>
  <c r="N38" i="1"/>
  <c r="M39" i="1"/>
  <c r="N39" i="1" s="1"/>
  <c r="M40" i="1"/>
  <c r="M41" i="1"/>
  <c r="M42" i="1"/>
  <c r="M43" i="1"/>
  <c r="N43" i="1"/>
  <c r="M44" i="1"/>
  <c r="N44" i="1" s="1"/>
  <c r="M45" i="1"/>
  <c r="N45" i="1"/>
  <c r="M46" i="1"/>
  <c r="M47" i="1"/>
  <c r="N47" i="1" s="1"/>
  <c r="M48" i="1"/>
  <c r="N48" i="1"/>
  <c r="M49" i="1"/>
  <c r="N49" i="1" s="1"/>
  <c r="M50" i="1"/>
  <c r="N50" i="1"/>
  <c r="M51" i="1"/>
  <c r="N51" i="1" s="1"/>
  <c r="M52" i="1"/>
  <c r="N52" i="1"/>
  <c r="M53" i="1"/>
  <c r="N53" i="1" s="1"/>
  <c r="M54" i="1"/>
  <c r="N54" i="1"/>
  <c r="M55" i="1"/>
  <c r="N55" i="1" s="1"/>
  <c r="M56" i="1"/>
  <c r="M57" i="1"/>
  <c r="N57" i="1" s="1"/>
  <c r="M58" i="1"/>
  <c r="M59" i="1"/>
  <c r="N59" i="1"/>
  <c r="M60" i="1"/>
  <c r="N60" i="1" s="1"/>
  <c r="M61" i="1"/>
  <c r="N61" i="1"/>
  <c r="M62" i="1"/>
  <c r="N62" i="1" s="1"/>
  <c r="M63" i="1"/>
  <c r="N63" i="1"/>
  <c r="M64" i="1"/>
  <c r="N64" i="1" s="1"/>
  <c r="M65" i="1"/>
  <c r="N65" i="1"/>
  <c r="M66" i="1"/>
  <c r="N66" i="1" s="1"/>
  <c r="M69" i="1"/>
  <c r="N69" i="1"/>
  <c r="M70" i="1"/>
  <c r="N70" i="1" s="1"/>
  <c r="M71" i="1"/>
  <c r="M11" i="1"/>
  <c r="K30" i="1"/>
  <c r="K29" i="1"/>
  <c r="I29" i="1"/>
  <c r="G26" i="1"/>
</calcChain>
</file>

<file path=xl/sharedStrings.xml><?xml version="1.0" encoding="utf-8"?>
<sst xmlns="http://schemas.openxmlformats.org/spreadsheetml/2006/main" count="1273" uniqueCount="318">
  <si>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</si>
  <si>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</si>
  <si>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</si>
  <si>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</si>
  <si>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</si>
  <si>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</si>
  <si>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</si>
  <si>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</si>
  <si>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</si>
  <si>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</si>
  <si>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</si>
  <si>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</si>
  <si>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</si>
  <si>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</si>
  <si>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</si>
  <si>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</si>
  <si>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</si>
  <si>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</si>
  <si>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</si>
  <si>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</si>
  <si>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</si>
  <si>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</si>
  <si>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</si>
  <si>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</si>
  <si>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</si>
  <si>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</si>
  <si>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</si>
  <si>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</si>
  <si>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</si>
  <si>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</si>
  <si>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</si>
  <si>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</si>
  <si>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</si>
  <si>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</si>
  <si>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</si>
  <si>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</si>
  <si>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</si>
  <si>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</si>
  <si>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</si>
  <si>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t xml:space="preserve">Período de seguimiento: </t>
    </r>
    <r>
      <rPr>
        <b/>
        <u/>
        <sz val="16"/>
        <rFont val="Segoe UI"/>
        <family val="2"/>
      </rPr>
      <t>Primer trimestre de 2018</t>
    </r>
  </si>
  <si>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</si>
  <si>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</si>
  <si>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</si>
  <si>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</si>
  <si>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</si>
  <si>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rPr>
        <b/>
        <sz val="11"/>
        <color theme="1"/>
        <rFont val="Segoe UI"/>
        <family val="2"/>
      </rPr>
      <t xml:space="preserve">1.300 </t>
    </r>
    <r>
      <rPr>
        <sz val="11"/>
        <color theme="1"/>
        <rFont val="Segoe UI"/>
        <family val="2"/>
      </rPr>
      <t>becas para la formación de maestría y doctorado nacional y exterior financiados por Colciencias y otras entidades</t>
    </r>
  </si>
  <si>
    <r>
      <t xml:space="preserve">Incremento del </t>
    </r>
    <r>
      <rPr>
        <b/>
        <sz val="11"/>
        <rFont val="Segoe UI"/>
        <family val="2"/>
      </rPr>
      <t>25%</t>
    </r>
    <r>
      <rPr>
        <sz val="11"/>
        <rFont val="Segoe UI"/>
        <family val="2"/>
      </rPr>
      <t xml:space="preserve"> del valor del H5 para las revistas nacionales indexadas</t>
    </r>
  </si>
  <si>
    <r>
      <rPr>
        <b/>
        <sz val="11"/>
        <color theme="1"/>
        <rFont val="Segoe UI"/>
        <family val="2"/>
      </rPr>
      <t>13.400</t>
    </r>
    <r>
      <rPr>
        <sz val="11"/>
        <color theme="1"/>
        <rFont val="Segoe UI"/>
        <family val="2"/>
      </rPr>
      <t xml:space="preserve"> artículos científicos publicados en revistas científicas especializadas por investigadores colombianos</t>
    </r>
  </si>
  <si>
    <r>
      <t xml:space="preserve">
</t>
    </r>
    <r>
      <rPr>
        <b/>
        <sz val="11"/>
        <color theme="1"/>
        <rFont val="Segoe UI"/>
        <family val="2"/>
      </rPr>
      <t>1</t>
    </r>
    <r>
      <rPr>
        <sz val="11"/>
        <color theme="1"/>
        <rFont val="Segoe UI"/>
        <family val="2"/>
      </rPr>
      <t xml:space="preserve">  modelo cienciométricos actualizado al SNCTI</t>
    </r>
  </si>
  <si>
    <r>
      <rPr>
        <b/>
        <sz val="11"/>
        <color theme="1"/>
        <rFont val="Segoe UI"/>
        <family val="2"/>
      </rPr>
      <t>262</t>
    </r>
    <r>
      <rPr>
        <sz val="11"/>
        <color theme="1"/>
        <rFont val="Segoe UI"/>
        <family val="2"/>
      </rPr>
      <t xml:space="preserve"> proyectos de investigación apoyados</t>
    </r>
  </si>
  <si>
    <r>
      <rPr>
        <b/>
        <sz val="11"/>
        <color theme="1"/>
        <rFont val="Segoe UI"/>
        <family val="2"/>
      </rPr>
      <t xml:space="preserve">880 </t>
    </r>
    <r>
      <rPr>
        <sz val="11"/>
        <color theme="1"/>
        <rFont val="Segoe UI"/>
        <family val="2"/>
      </rPr>
      <t>empresas apoyadas en procesos de innovación por Colciencias</t>
    </r>
  </si>
  <si>
    <r>
      <rPr>
        <b/>
        <sz val="11"/>
        <color theme="1"/>
        <rFont val="Segoe UI"/>
        <family val="2"/>
      </rPr>
      <t>261</t>
    </r>
    <r>
      <rPr>
        <sz val="11"/>
        <color theme="1"/>
        <rFont val="Segoe UI"/>
        <family val="2"/>
      </rPr>
      <t xml:space="preserve"> empresas apoyadas en procesos de innovación por Colciencias</t>
    </r>
  </si>
  <si>
    <r>
      <rPr>
        <b/>
        <sz val="11"/>
        <color theme="1"/>
        <rFont val="Segoe UI"/>
        <family val="2"/>
      </rPr>
      <t>68</t>
    </r>
    <r>
      <rPr>
        <sz val="11"/>
        <color theme="1"/>
        <rFont val="Segoe UI"/>
        <family val="2"/>
      </rPr>
      <t xml:space="preserve"> empresas apoyadas en procesos de innovación por Colciencias</t>
    </r>
  </si>
  <si>
    <r>
      <rPr>
        <b/>
        <sz val="11"/>
        <color theme="1"/>
        <rFont val="Segoe UI"/>
        <family val="2"/>
      </rPr>
      <t xml:space="preserve">104 </t>
    </r>
    <r>
      <rPr>
        <sz val="11"/>
        <color theme="1"/>
        <rFont val="Segoe UI"/>
        <family val="2"/>
      </rPr>
      <t>empresas apoyadas en procesos de innovación por Colciencias</t>
    </r>
  </si>
  <si>
    <r>
      <rPr>
        <b/>
        <sz val="11"/>
        <color theme="1"/>
        <rFont val="Segoe UI"/>
        <family val="2"/>
      </rPr>
      <t xml:space="preserve">17 </t>
    </r>
    <r>
      <rPr>
        <sz val="11"/>
        <color theme="1"/>
        <rFont val="Segoe UI"/>
        <family val="2"/>
      </rPr>
      <t>licenciamientos tecnológicos apoyados</t>
    </r>
  </si>
  <si>
    <r>
      <rPr>
        <b/>
        <sz val="11"/>
        <color theme="1"/>
        <rFont val="Segoe UI"/>
        <family val="2"/>
      </rPr>
      <t xml:space="preserve">600 </t>
    </r>
    <r>
      <rPr>
        <sz val="11"/>
        <color theme="1"/>
        <rFont val="Segoe UI"/>
        <family val="2"/>
      </rPr>
      <t>registros de patentes solicitadas por residentes en oficina nacional y PCT</t>
    </r>
  </si>
  <si>
    <r>
      <rPr>
        <b/>
        <sz val="11"/>
        <color theme="1"/>
        <rFont val="Segoe UI"/>
        <family val="2"/>
      </rPr>
      <t>30.000</t>
    </r>
    <r>
      <rPr>
        <sz val="11"/>
        <color theme="1"/>
        <rFont val="Segoe UI"/>
        <family val="2"/>
      </rPr>
      <t xml:space="preserve"> personas sensibilizadas a través de estrategias enfocadas en el uso, apropiación y utilidad de la CTeI</t>
    </r>
  </si>
  <si>
    <r>
      <rPr>
        <b/>
        <sz val="11"/>
        <color theme="1"/>
        <rFont val="Segoe UI"/>
        <family val="2"/>
      </rPr>
      <t xml:space="preserve">3.740 </t>
    </r>
    <r>
      <rPr>
        <sz val="11"/>
        <color theme="1"/>
        <rFont val="Segoe UI"/>
        <family val="2"/>
      </rPr>
      <t>Personas sensibilizadas a través de estrategias enfocadas en el uso, apropiación y utilidad de la CTeI</t>
    </r>
  </si>
  <si>
    <r>
      <rPr>
        <b/>
        <sz val="11"/>
        <color theme="1"/>
        <rFont val="Segoe UI"/>
        <family val="2"/>
      </rPr>
      <t>100%</t>
    </r>
    <r>
      <rPr>
        <sz val="11"/>
        <color theme="1"/>
        <rFont val="Segoe UI"/>
        <family val="2"/>
      </rPr>
      <t xml:space="preserve"> de cumplimiento de los requisitos de transparencia en Colciencias</t>
    </r>
  </si>
  <si>
    <r>
      <rPr>
        <b/>
        <sz val="11"/>
        <color theme="1"/>
        <rFont val="Segoe UI"/>
        <family val="2"/>
      </rPr>
      <t xml:space="preserve"> 1.627.870 </t>
    </r>
    <r>
      <rPr>
        <sz val="11"/>
        <color theme="1"/>
        <rFont val="Segoe UI"/>
        <family val="2"/>
      </rPr>
      <t>personas sensibilizadas a través de estrategias enfocadas en el uso, apropiación y utilidad de la CTeI</t>
    </r>
  </si>
  <si>
    <r>
      <rPr>
        <b/>
        <sz val="11"/>
        <color theme="1"/>
        <rFont val="Segoe UI"/>
        <family val="2"/>
      </rPr>
      <t>193.000</t>
    </r>
    <r>
      <rPr>
        <sz val="11"/>
        <color theme="1"/>
        <rFont val="Segoe UI"/>
        <family val="2"/>
      </rPr>
      <t xml:space="preserve"> niños y jóvenes apoyados en procesos de vocación científica</t>
    </r>
  </si>
  <si>
    <r>
      <rPr>
        <b/>
        <sz val="11"/>
        <color theme="1"/>
        <rFont val="Segoe UI"/>
        <family val="2"/>
      </rPr>
      <t>5.753</t>
    </r>
    <r>
      <rPr>
        <sz val="11"/>
        <color theme="1"/>
        <rFont val="Segoe UI"/>
        <family val="2"/>
      </rPr>
      <t xml:space="preserve"> niños y jóvenes apoyados en procesos de vocación científica</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</si>
  <si>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</si>
  <si>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</si>
  <si>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</si>
  <si>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</si>
  <si>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</si>
  <si>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</si>
  <si>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</si>
  <si>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</si>
  <si>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</si>
  <si>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</si>
  <si>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</si>
  <si>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</si>
  <si>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</si>
  <si>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</si>
  <si>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</si>
  <si>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</si>
  <si>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</si>
  <si>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</si>
  <si>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</si>
  <si>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</si>
  <si>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</si>
  <si>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</si>
  <si>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</si>
  <si>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</si>
  <si>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</si>
  <si>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</si>
  <si>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</si>
  <si>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</si>
  <si>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</si>
  <si>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</si>
  <si>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</si>
  <si>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</si>
  <si>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</si>
  <si>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</si>
  <si>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</si>
  <si>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</si>
  <si>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</si>
  <si>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</si>
  <si>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</si>
  <si>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</si>
  <si>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</si>
  <si>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</si>
  <si>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</si>
  <si>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</si>
  <si>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</si>
  <si>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</si>
  <si>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</si>
  <si>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</si>
  <si>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</si>
  <si>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</si>
  <si>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</si>
  <si>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</si>
  <si>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</si>
  <si>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</si>
  <si>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</si>
  <si>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</si>
  <si>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 xml:space="preserve">
56 proyectos de investigación apoyados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</si>
  <si>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</si>
  <si>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</si>
  <si>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</si>
  <si>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</si>
  <si>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</si>
  <si>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</si>
  <si>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</si>
  <si>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</si>
  <si>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</si>
  <si>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</si>
  <si>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</si>
  <si>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</si>
  <si>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Resumen de la gestión a 31 de marzo de 2018</t>
  </si>
  <si>
    <t>Respecto a la Convocatoria de formación para estudios de maestría y doctorado en el exterior COLFUTURO,  su apertura se dió el 9 de enero de 2018 y el cierre 28 de febrero. Durante el mes de marzo de 2.018, se inició el proceso de  está adelantando el proceso de evaluación de la convocatoria del Programa Crédito Beca, a la cual se presentaronun total 2.837 aspirantes. En esa línea, en este período se suscribió el Convenio de aportes entre COLCIENCIAS y el Fondo Francisco José de Caldas, a través del cual se financiará la cohorte de los beneficiarios de esta convocatoria.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su fecha de cierre será el próximo 15 de mayo. Para la apertura de la convocatoria se envió una carta de intención a Fullbright Colombia, donde se explica el mecanismo a través del cual se asegurará la disponibilidad de recursos para la cohorte.
Sumado a lo anterior, en este período se adelantaron conversaciones con LASPAU y Fulbright para definir el esquema de operación para la cohorte 2019. 
Frente a la formación de capital humano de alto nivel para las regiones, el pasado 22 de marzo se dió apertura a las convocatorias de los Departamento del Atlántico y la Guajira. El presupuesto asociado por departamento es de $17.041.044.800 y $19.241.950.000 respectivamente. El cierre de las dos convocatorias, se llevará a cabo el 30 de junio de 2018.</t>
  </si>
  <si>
    <t>En este período se avanzó en la gestión del requerimiento a la Oficina de Tecnologías de la Información, para el registro de la información tanto de doctores como de Instituciones, para conformación del portafolio de los becarios para postdoctorado, en el marco de la convocatoria de Estancias Posdoctorales 2018, cuya apertura se realizara en segundo semestre de la vigencia.</t>
  </si>
  <si>
    <t xml:space="preserve">En primer trimestre de 2018, se elaboró el documento de análisis de los resultados de la Convocatoria 768 para Indexación de Revistas Científicas Colombianas Especializadas. En este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t>
  </si>
  <si>
    <t>A 31 de marzo de 2018, se registraron 1.959 artículos, valor que alcanza apenas el 70% la meta establecida. El comportamiento puede asociarse a la tendencia de publicación en el primer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14% de total de los artículos está relacionado con Medicina;  el 9,5% con Ingeniería; con el 9% Agricultura y Ciencias Biológicas; 6,6 % Física y Astronomía; 5,5% Química; 5,3% Bioquímica, genética y biología molecular y Ciencias del medio ambiente; 5,2 % Ciencias sociales y 5,1% Ciencias de la computación. Vale resaltar que en la clasificación, Scopus utiliza 27 áreas temáticas, en las cuales las revistas al estar multicategorizadas genera que un mismo artículo puede estar contabilizado en más de un área temática.
Por otro parte, en este período se inició la revisión del modelo de reconocimiento de grupos de investigación e investigadores, partiendo de la elaboración de un documento de análisis de la convocatoria 781 de 2017, en la cual se presenta información en una ventana de observación comprendida entre el 1 de enero de 2012 y el 31 de diciembre de 2016, a partir de los datos registrados por las investigadores de los cuales 1.976.092 cumpliern con los criterios de existencia y calidad.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en el primer trimestre se radicaron 6 solicitudes para el reconocimiento de centros de investigación. Todas las solicitudes cumplieron con los requisitos mínimos y se encuentran en proceso de evaluación. Una de las solicitudes tramitadas, correspondió al Instituto Nacional de Salud que al ser instituto público obtendrá el reconocimiento de manera automática sin necesidad de pasar por la evaluación mencionada.</t>
  </si>
  <si>
    <t>El registro de apoyo a proyectos de investigación por cuenta de la Dirección de Fomento a la Investigación se llevará a cabo en tercer trimestre; no obstante se han adelantes las siguientes por convocatoria así:
a) Convocatoria regional para el fortalecimiento de capacidades I+D+i y su contribucion al cierre de brechas tecnologicas en el departamento de Antioquia, Occidente: esta convocatoria busca Identificar proyectos que, en el corto plazo, permitan cerrar brechas tecnológicas,obteniendo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dió apertura el pasado 02 de marzo y cerrará el próximo 02 de mayo.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En este período, se elaboró el borrador de los términos de referencia de la convocatoria y estos se encuentran en proceso de revisión por parte de la Gobernación de Nariño.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La apertura se llevó a cabo el pasado 1 de marzo y se cerrará el proxímo 15 de mayo. Se espera financiar 27 proyectos con este instrumento.
d) Convocatoria Ecosistema Científica: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trimestre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produto de la convocatoria 778.
El 15 de febrero cumpliendo cronograma, establecido en los términos de referencia,  cerró la segunda fase convocatoria,  con un total de 20 propuestas de programas en los 5 focos estratégicos distribuidos así: Energía Sostenible: 7; Alimentos: 6; Sociedad: 3; Bioeconomía: 3; Salud: 1.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La convocatoria abrió el pasado 12 de marzo y cerrará el próximo 16 de mayo. Se han destinado $22.437.201.970 para la financiación de 45 proyectos de investigación.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este período se elaboraron los términos de referencia y fueron presentados ante las instancias de decisión pertinentes. Se dió apertura a la convocatoria el pasado 16 de marzo y su cierre se llevará a cabo el próximo 23 de mayo. Los recursos para la financiación de proyectos son del orden de $26.500.000.000.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Councíl UK y Newton Fund (Reino Unido). Los proyectos serán evaluados por expertos de ambos países y la decisión del banco de elegibles se tomará de común acuerdo entre las dos partes. 
h) Invitación a presentar propuesta para trabajar en alianza con las comunidades indigenas en temas relacionados en plantas medicinales: durante este período se elaboraron los términos para hacer la invitación, en alianza con comunidades indígenas, se  obtuvieron los Certificados de Disponibilidad de Recursos – CDR´s y se presentaron al comité de la Dirección de fomento a la Investigación y fueron recomendados para seguir con el proceso.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La invitación fuer publicada el pasado 05 de marzo. el cierre se llevará aca 
j) Invitación a presentar propuesta para el Fortalecimiento del Portafolio I+D+i  en Seguridad y Defensa: en primer trimestre de 2018, se elaboraron las condiciones de la Invitación en conjunto con el equipo técnico de la Dirección de Ciencia y Tecnología de la Armada Nacional. Estos condiciones fueron aprobadas en el Comité Conjunto de Administración del Convenio 877 de 2017.
 k) Segunda fase convocatoria para conformar las ternas del Consejo Nacional de Bioética: en el período se presentó una adenda, para ampliar cronograma, dado el número de propuestas presentadas. Su cierre se dará el próximo 01 de junio.
Respecto a la información científica especializada, durante el primer trimestre se inició el trámite para el pago a Elsevier, con el propósito de garantizar el acceso de las diferentes instituciones de educación superior  a contenidos digitales con mayor relevancia ypertinencia generadoras de valor  en los procesos de investigación y producción científica del país.</t>
  </si>
  <si>
    <t>Con respecto a la "Invitación para apoyar empresas beneficiadas de Alianzas para la innovación para el desarrollo de proyectos o prototipos", a 31 de marzo de la vigencia, se encuentra en la fase de convocatoria a las empresas beneficiarias. La convocatoria de empresas está a cargo de cada una de las cámaras que componen 7 de las 8 Alianzas regionales Queda pendiente la adhesión de Cámara de Comercio de Bogotá. La inscripción de las empresas se realiza mediante el link http://inscripcion.alianzasparalainnovacion.co/, y la elección definitiva se realiza en un comité técnico ejecutivo con la Cámara Coordinadora de la Alianza, Confecámaras y Colciencias. Al finalizar el primer trimestre el estado de las convocatorias es en siguiente:
-Alianza Andino Amazónica: apertura 05 de marzo de 2018 - convocatoria abierta
-Alianza Caribe: apertura 02 de abril
-Alianza Eje Cafetero: apertura 28 de febrero de 2018 - cierre 30 de marzo de 2018
-Alianza Llanos: apertura 02 de marzo de 2018- convocatoria abierta 
-Alianza Pacífico: apertura 07 de marzo de 2018 - convocatoria abierta
-Alianza Santanderes y Boyacá:
- Barrancabermeja: apertura 28 de febrero de 2018 - cierre 28 de marzo de 2018
- Bucaramanga: apertura 01 de marzo de 2018 - cierre 09 de marzo de 2018
- Cúcuta: apertura 07 de marzo de 2018- cierre 31 de marzo de 2018
- Duitama: 02 de marzo de 2018 - cierre 31 de marzo de 2018
- Pamplona: 05 de marzo de 2018 - cierre 28 de marzo de 2018
- Tunja: 02 de marzo de 2018 - cierre 23 de marzo de 2018
-Alianza Tolima-Huila-Cundinamarca: apertura no especificada - convocatoria abierta</t>
  </si>
  <si>
    <t xml:space="preserve">En cuanto a la implementación de la estrategia de Sistemas de Innovación, en el primer trimestre de 2018, se dió apertura a cinco convocatorias para la selección de empresas beneficiarias del programa de Sistemas de Innovación a través de las Cámaras de Comercio en las ciudades de Barranquilla, Bucaramanga, Cali y Eje Cafetero Empresarial.
De igual manera se abrieron las convocatorias para Boyacá y Cundinamarca tanto para la selección de entidades asesoras ara prestar servicios de asesoría con el objetivo de impulsar la creación de Sistemas de Innovación, como la selección de empresas beneficiarias para el desarrollo de capacidades en los componentes clave que impulsan la innovación empresarial para la creación y/o consolidación de sistemas básicos de innovación.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t>
  </si>
  <si>
    <t>En el primer trimestre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se revisó el informe de brechas realizado en 2017, como base para estructurar los términos de referencia de la convocatoria. Este documento fue presentado ante la Subdirección General para ser revisado en un Taller de Diseño y Seguimiento (TDS), en el cual sutieron algunas observaciones que fueron subsanadas.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realizó la revisión de plan operativo del proyecto con el Centro de Innovación "Reddi" de la Cámara de Comercio de Cali.
c) Línea de Crédito Bancoldex: En esta iniciativa, se avanzó en la realización de las mesas de trabajo con Bancóldex, en las cuales se decidió llevar cabo la convocatoria COFINANCIACIÓN LÍNEA DE CRÉDITO COLCIENCIAS- BANCOLDEX, para la cual se definieron requisitos y criterios para acceder a la línea de crédito y al incentivo a la innovación.  Se presentó una primera versión de términos de referencia en TDS y se consolidó la última versión de los mismos para ser presentados y aprobados en Comité del SENA, en el segundo trimestre de la vigencia.
d) Fortalecimiento TECNOPARQUES SENA: se definió el mecanismo a través de la cual se implementará esta estrategia.  Se partió de la necesidad de contratar una firma que realice un diagnóstico y plan de acción para los Tecnoparques del SENA, con el fin de fortalecer sus capacidades en CTeI y revisar la posibilidad de convertirse en Centros de Innovación y Productividad. En este período también se construyó la versión preliminar de la invitación a presentar propuesta a partir de un diagnóstico inicial de TECNOPARQUES elaborado por el SENA.
e) I+D BIO: Se avanzó en el seguimiento técnico y financiero de las iniciativas a cargo del programa nacional de Biotecnología referentes a Portafolio 100, Institutional Links y Programas Estratégicos.
Acerca de la Ventanilla Abierta para el reconocimiento de actores del SNCTeI de la Dirección de  Desarrollo Tecnológico e Innovación, en primer trimestre de 2018 fueron reconocidas 6 unidades de I+D+i: CIDEI, Centro de Productividad y  Competitividad de Oriente,  Corporación Centro de Desarrollo Tencológico del Gas, Corporación Centro de Investigación y Desarrollo de los Llanos CEINDETEC, Centro de Innovación y Tecnología ICP de Ecopetrol, Acerías de Colombia.</t>
  </si>
  <si>
    <t>En primer trimestre de 2018 se lograron constituir 3 spinn off, (empresas  de base tenológica de origenuniversitario), lograndoo así el 100% de la meta establecida para el período. Vale resaltar que la distribución geográfica de las spinn off, da cuenta de 2 econstituidas en el departamento de Antioquia y 1 ubicada en Bogotá Disitrito Capital.
Con respecto al Apoyo a Oficinas de Transferencia Regionales y Universitarias, en el período analizado, se trabajó en la conformación legal de la Red de Oficinas de Transferencia de Resultados de Investigación-OTRI. También se relizaron sesiones virtuales semanales con las OTRI regionales, dando como resultado un documento final de estatutos y modelo de gobernanza de la red “JOINN- Red Nacional de OTRI” el cual se someterá a la revisión de los operadores regionales (Cámaras de Comercio y Corporaciones) para aprobación definitiva. También, se dió por terminado el piloto asociado al portafolio de tecnologías y servicios para la red con la asesoría de la firma Creative Lab. De este trabajo se dieron las siguientes conclusiones para la estrategia de red de OTRI:
a) El propósito de la red es el de potencializar el ecosistema de Ciencia Tecnología e Innovación del país, gracias a la prestación de servicios que permitan a sus integrantes resolver problemas de la industria.
b) Es necesario entender la red como un conjunto de beneficios para sus miembros en las siguientes familias: economías de escala, mayor competitividad, menores costos de servicios, búsquedas conjuntas que beneficia al grupo y disminuye los costos individuales, facilidad de acceso para los clientes, incremento de la productividad y mayor integración de la cadena.
c) Debe realizarse un liderazgo conjunto durante el tiempo que se considere pertinente para que cada uno de los ejes estratégicos arroje resultados tangibles y mientras se logre estructurar el modelo de gobernanza para la red.
d) Establecer enfoque frente a la ejecución de las acciones futuras que permitan garantizar que el aporte estratégico sea potente de acuerdo a la experticia de cada OTRI fundadora.</t>
  </si>
  <si>
    <t xml:space="preserve">A primer trimestre de 2018, se reportaron dos empresas en procesos de innovación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Con esto, se cumple el 100% de la meta establecidas para el período. Las empresas son de origen de los departamentos de Risaralda y Atlántico y los procesos de innovación que se fomentan,, dan cuenta de la generación de soluciones innovadoras.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será publicado en el mes de abril de 2018.
Frente a la estrategia de "INCUBA TI", cuya  apertura se dió en 2017 y los resultadon registraron 35 iniciativas, el avance a primer trimestre de 2018 muestra que los beneficiarios se encuentran en fase de entrenamiento con la finalidad de que los empresarios y emprendedores creen  nuevas empresas en el sector TI.
Con referencia a la convocatoria de formación especializada y certificación en competencias para desarrollo de tecnologías de información en la ciudad de Bogotá D.C, en primer triesmtre de 2018, se elaboraron los términos de referencia  y la apertura se llevó a cabo el pasado 20 de marzo. Su ejecución esta a cargo de FEDESOFT.
</t>
  </si>
  <si>
    <t>Para los meses de enero y febrero de 2018, se reportaron desde la Superintendencia de Industria y Comercio (SIC) un total de 52 registros de patentes solicitadas por residentes en oficina nacional y PCT. la distribución porcentual por departamento es la siguiente: Antioquia 25%; Bogotá 19%; Santander 12%;  Valle del Cauca 10%: Cauca 6%; Atlántico, Cundinamarca, Bolivar y Tolima cada uno con un 4%, Boyacá, Caldas, Chocó, Huila, Quindio, Risaralda y la Guajira cada un con 2%..
Por lo anterior, se cumple en un 73% la meta establecida para el período. No obstante vale señalar que finalizando el mes de abril, se emitirá el dato definitivo  con corte a 31 de marzo.
También se señala que los resultados del indicador, dan cuenta de esfuerzo conjunto entre Colciencias y la SIC y su comportamiento depende de  la demanda de solicitudes por parte de los actores del SNCTeI. Adicionalmente, hay que  tener en cuenta que la  SIC recibe 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enla construcción del os términos de referencia. Su apertura se preveé para mayo de la vigencia.
En lo que respecta al estudio de resultados e impacto de las solicitudes de patentes apoyadas por Colciencias, e a marzo 31 de 2018 se avanzó en la estructuración los aspectos mínimos que se esperan que contenga el resultado de este documento, lo que incluyó: resultados de los análisis econométrico y bibliométrico, resultados y conclusiones del estudio cualitativo y resultados y conclusiones del análisis costo- beneficio.</t>
  </si>
  <si>
    <t>En primer trimestre de 2018, frente a la convocatoria de Fortalecimiento en la producción de proyectos museológicos para la Apropiación Social de CTeI desarrollados por Centros de Ciencia, se adelantó la eaboración de los términos de referencia y anexos respectiva. Se proyectó dar apertura en el mes de abril de la vigencia.
Con relación a la gestión territorial de los Centros de Ciencia, en el primer trimestre se acompañaron las Jornadas de asistencia técnica regional y verificación programadas por la Secretaría Técnica del Fondo de CTeI del Sistema General de Regalías para la Región Centro Sur, Llanos, Centro Oriente y Caribe.
Respecto a las Comunidades de Centros de Ciencia, en el período analizado se llevaron a cabo los lineamientos metodológicos para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En cuanto al fortalecimiento de la relación entre Centros de Ciencia y el Sector Privado, se realizó un avance técnico con el fin de describir las necesidades sectoriales a la luz de beneficios tributarios para la realización de un convenio en II semestre 2018.
Frente a la Convocatoria de reconocimiento de actores del SNCTI Centros de Ciencia, en primer trimestre de 2018 se recibieron 03 soliccitudes de reconocimiento, de las cuales  1 se encuentra en estado de evaluación,  la siguiente en radicación y la última se encuentra en proceso de diligenciamiento.</t>
  </si>
  <si>
    <t xml:space="preserve">En primer trimestre de la vigencia, se reportaron 2.714 personas sensibilzadas, alcanzando así el 100% de la meta establecida para el período. El dato logrado se dió en términos del desarrollo de la convocatoria de "Ideas para el Cambio" a través de la interacción de los ususarios con la plataforma www.ideasparaelcambio.gov.co. Las diferentes convocatorias que se han realizado y los resultados de los procesos de Apropiación Social de la CTeI en la implementación de soluciones de ciencia y tecnología  en diferentes zonas de nuestro país. Las 1.364 personas adicionales se lograron a través  de la movilidad de los contenidos que se han gestionado desde el equipo de trabajo y que han sido de interés para las comunidades del país.
Con relación al Concurso "A Ciencia Cierta 4ta versión",  en el período analizado. se participó del taller de intercambio de experiencias que se realiza en Boyacá con las tres comunidades y empresario beneficiarios de A Ciencia Cierta Bio de este departamento, evento al que asisten diferentes entidades públicas, universidades y grupos étnicos, para compartir e intercambiar conocimientos y buenas prácticas. Se aprovecha este espacio para hacer seguimiento al desarrollo de los procesos de apropiación social de CTeI en cada una de las experiencias.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espeeciales, en el trimestre se  presentó y aprobó el proyecto entre comunidades indígenas del Cauca y una institución de educación superior, para el desarrollo de procesos de apropiación social de CTeI. El proyecto se formallizó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En lo que refiere a la actualización de la Estrategia Nacional de Apropiación Social de CTeI,  en el período se avanzó en el proceso de balance y ruta para la actualización del documento se presentó el documento con la metodología para la construcción de los lineamientos de Innovación Social en CTeI con las fases, actores y cronograma del proceso.
También en este período, se presentó el documento con la metodología para la construcción de los lineamientos de Innovación Social en CTeI con las fases, actores y cronograma del proceso.
Acerca del redimensionamiento del CENDOC, el el primer trimestre de 2018 se construyó el plan de acción  que sirvió de base para la construcción de los objetivos concertados. De igual manera se iniciaron mesas de trabajo con el Ministerio de Educación para conocer el estado actual del Sistama Nacional de Acceso Abierto SNAAC y se diseñó la primera propuesta SNAAC MEN -COLCIENCIAS. Sumado a esto, se definieron los primeros lineamientos de metadatos para la Red Nacional de Información Científica.
 </t>
  </si>
  <si>
    <t xml:space="preserve">A primer trimestre de 2018, se reportan 603.251 personas sensiblizadas a través de estrategias enfozadas en el uso, apropiación y utilidad, por cuenta de las iniciativas de Contenidos Multiformato, Activaciones Regionales, Estrategia Digital TEC. Con esta cifra se cumple la meta al 100%. Vale resaltar que las 399.251 personas adicionales sensibilizadas se aducen principalmente a la emisión de contenidos en tres canales de televisión pública diferentes, en el portal web de Todo Es Ciencia y en sus redes sociales, sumado a la presentación del documental "la tierra del agua" de la serie Colombia Bio en el Jardín Botánico (aporte de 580.372 delos 603.251 personas registradas).
Con relación a las activaciones regionales, en el trimestre se desarrollaron dos Rutas de la Ciencia en Villa de Leyva (con la preparadora de fósiles Mary Luz Parra) y Sabaneta (con el innovador social Felipe Betancur), ambas con lleno total de los espacios en que fueron realizadas (585 estudiantes para las dos Rutas). Además, se dió inicio a la difusión de los tres capítulos audiovisuales producidos para cada una de las tres Rutas desarrolladas en el último trimestre de 2017, logrando 1.482 visitas en la página web de Todo es Ciencia y un total de 8.477 reproducciones en todas las redes sociales. El impacto total, tanto presencial como en redes, de personas sensibilizadas con estas activaciones regionales, fue de 10.544.
Con relación a la estrategia Digital TEC a través de la cual se divulgan las acciones realizadas desde el programa Difusión (Todo es Ciencia) en redes sociales, durante este periodo, y debido al cambio de algoritmo de Facebook, en el que se obliga a pagar cada vez más para que los contenidos lleguen a más gente, el tráfico web se redujo notablemente con 5.603 usuarios únicos y 9.779 visitas a la página.  
Sumado  a lo anterior, la gestión de la estrategia incluyó la formalización de la alianza con la Universidad Pedagógica y la Universidad del Norte para el intercambio de contenidos y el fortalecimiento de la estrategia digital a través de la sinergia en redes sociales y se presentó el plan de trabajo para la sección de Opinión que contará con entregas periódicas de periodistas y columnistas sobre temas de CTeI. 
</t>
  </si>
  <si>
    <t>En primer trimestre de 2018, se registraron un total de 3.000 niños y jóvenes apoyados en procesos de vocación científica, logrando así el 100% de la meta configurada para este período. La cifra reportada hace parte de la gestión realizada desde la iniciativa de gestión territorial del Programa Ondas en el departamento del Cauca. La caracterización del acompañamiento en este departamento, da cuenta del apoyo a 595 niños indígenas, 139 instituciones, 128 grupos de investigación y 280 maestros. Los recursos hacen parte del SGR de la región.
También desde la iniciativa de gestión territorial en el período analizado see continuó con el acompañamiento técnico al equipo del departamento de Huila para la formulación de la propuesta de implementación de Ondas en  2018 y se elaboraron los términos de referencia para la suscripción del convenio con la Universidad Surcolombiana.
Desde el componente de .Seguimiento a la formulación e implementación del Programa Ondas a través del Sistema General de Regalías, Colciencias participó en las mesas técnicas zona Llanos, revisión del proyecto Tipo de Ondas presentado por el departamento de Arauca, y proyecto de vocación del departamento de Guaviare. Así mismo, se revisó y realizzó asistencia técnica al Proyecto Tipo formulado por el Departamento de Nariño.
Con relación a la estrategias de fortalecimiento Ondas, a 31 de marzo se  elaboró el primer borrador de los Lineamientos de la Estrategia de Apropiación Social  de la Ciencia, la Tecnología y la Innovación en el Programa Ondas.
En este trimestre también, se elaboró el plan de trabajo y el cronograma para la para la ejecución de los Encuentros Regionales y nacional Ondas “Yo amo la ciencia” 2018. Además, se realizó el documento de la convocatoria para la inscripción de los grupos de investigación que participaran en los encuentros regionales.
Sumado a lo anterior, el Programa Ondas participó con un (1) grupo de investigación juvenil, en el 4° Campamento Latinoamericano de Ciencias, celebrado  en Arequita, ciudad de Minas, Departamento de Lavalleja, Uruguay, del 5 al 11 de marzo de 2018.
Con respecto a los lineamientos pedagógicos y metodológicos, del programa, en el período se llevó a cabo el ajuste y edición pedagógica de los lineamientos y las acciones correspondientes a la planeación de la estrategia de socialización y apropiación de los mismos. Como producto se obtuvo el “Documento metodológico con la estrategia de socialización y apropiación de lineamientos 2018, con plan de trabajo en regiones”.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En cuanto a Proyectos especiales, en el período analizado, se llevó a cabo el diseño de las estrategias de Nasa Globe y de movilización denominada "Cracks de la Ciencia". También se gestionó la consecución de aliados y las aprobaciones antes las instancias de decisión respectivas.</t>
  </si>
  <si>
    <t>Con relación a la Convocatoria Jóvenes Investigadores e Innovadores,  31 de marzo de 2018 se elaboraron los términos de referencia  y se espera aprobación del contenido por parte del Comité de Subdirección. La apertura de la convocatoria esta programada para el mes de abril y apoya´ra cerca de 315 jóvenes investigadores.
Respecto a la Convocatoria en  Alianza con el  Sena, el pasado 23 de marzo se dió apertura al cuarto corte de  a la misma  y se espera apoyar 146 jóvenes estudiantes en modalidades técnica y tecnológica.
Alineado a lo anterior, para la Convocatoria de Jóvenes Investigadores e Innovadores en Medicina se prepararon los términos de referencia y ser presentaron para aprobación ante las instancias de decisión respectivas.  Su apertura esta prevista para el mes de abril de 2018.
En lo que respecta al Sistema de Mapeo iniciativas de país, en el primer trimestre se definió la ruta metodológica a seguir para el mapeo de iniciativas de CTeI dirigidas a niños y jóvenes junto con la firma consultora "Sistemas Especializados de Información.SEI".
Desde la estrategia de gestión territorial del programa jóvenes investigadores, en el período analizado se llevó a cabo la aprobación de la iniciativa de Nexo Global para el departamento de Caldas. Esta misma iniciativa fue presentada a la secretaría técnica por parte del Departamento de Huila.  Así mismo, se socializó el proyecto Jóvenes Investigadores e Innovadores en la Mesa Técnica Regional realizada en Villavicencio por parte de la Gobernación de Vaupés.
Frente a la Comunidad de Jóvenes Investigadores e Innovadores se adelantó la propuesta conceptual y metodológica para la creación de la comunidad de jóvenes investigadores, en la que se incluye la organización del Primer Encuentro Nacional de Jóvenes Investigadores que busca reunir a los beneficiarios de las distintas cohortes del programa. Adicionalmente, se iniciaron los procesos logísticos del del primer encuentro nacional de Jóvenes Investigadores e Innovadores.
Para finalizar, enlo que atañe al Fortalecimiento I+D jóvenes alianza SENA, en primer trimestre de 2018, se llevó a cabo la construcción de la propuesta de formación en gestión de la innovación dirigida a instructores y aprendices del SENA.</t>
  </si>
  <si>
    <t>A primer trimestre de 2018, con la relación a la convocatoria para el registro de proyectos que aspiran a obtener beneficios tributarios por inversión en CTeI (ventanilla abierta), se llevaron al preconsejo un total de 8 proyectos evaluados en el primer corte de la convocatoria 786, de los cuales 6 proyectos tuvieron concepto positivo por un valor de $ 4.556 millones de pesos. Estos proyectos serán decididos en la sesión del Consejo Nacional de Beneficios Tributarios en el mes de abril de la vigencia.
Acerca de la convocatoria para el registro de propuestas que accederán a los beneficios tributarios de Ingresos No Constitutivos de Renta y Exención del IVA, durante el período analizado, se recibieron 13 de las solicitudes de las cuales 3 correspondieron a ingresos no constituvos y 10 a exenciones de IVA.
También en primer trimestre se definió la estrategia de los términos de referencia para realizar el seguimiento a los proyectos que han accedido a Beneficios Tributarios.</t>
  </si>
  <si>
    <t>Desde la Dirección de Desarrollo Tecnológico e Innovación, se tiene previsto  implementar las iniciativas de Pactos por la Innovación y Sostenibilidad de los mismos, para el tercer y cuatro trimestre de la vigencia 2018.</t>
  </si>
  <si>
    <t>A 31 de marzo de 2018, con relación a la iniciaitiva de liderar y coordinar un amplio debate nacional sobre el papel de la CTeI en el futuro del país, se obtuvieron  los datos preliminarios de la Consulta Ciudadana "Qué camino cogemos". Según el informe generado por la Universidad EAFIT a partir de las bases de datos por la firma encargada de aplicar la encuesta, cerca de 400 mil personas participó en la consulta de las cuales el 86% corresponden a ciudadanos, 7,1% investigadores y 6,9% a empresarios Frente a las descriptivas de los datos, y que son comunes a los tres grupos, donde más igualdad hay en la participación es en el grupo de Ciudadanos (51% hombres, 47% mujeres), luego con un poco menos se encuentra los Investigadores (61% vs 39%) y por último con una baja participación de las mujeres se encuentra los empresarios (76% hombres, 24% mujeres). 
En cuanto a la participación por edad, el único grupo con participación de niños y adolescentes fueron los ciudadanos, dado que es poco probable que una persona con 20 años o menos se tenga un cargo de investigador o empresario. Para las edades de 20-30 años, nuevamente los ciudadanos presentaron una mayor participación (43%), más del doble de los empresarios (17%), y por mucho más a los Investigadores (8.6%).
En cuanto a la participación por departamentos, por mucho Bogotá dominó en todos los grupos, seguido por Antioquia en participación. Con mucho menos proporción se encuentra el Valle del Cauca y el resto de Cundinamarca. Para los demás departamentos, las participaciones  en su mayoría fueron menores al 1%. 
En cuanto a los ODS seleccionados, sobrasalieron en la consulta: a)  Garantizar una educación inclusiva, equitativa y de calidad, b) Disponibilidad de agua y el saneamiento para todos, c)  Garantizar una vida sana y d) Promover el crecimiento económico inclusivo y sostenible. Lo que se apreció, es que tanto los encuestados, mostraron mayor preocupación por ODS que parecen ser más tangibles o de acciones de más fácil observación y control, probablemente porque sienten que pueden sentir los beneficios de una manera más directa.
Con relación del informe de ODS, que constituye un elemento importante para el Libro Verde, y que fue generado por Elsevier; desde la Unidad de Diseño y Evaluación de Política (UDEP) se reportaron algunas observaciones a la firma, que incluyen aspesctos como: ajuste de la ventana de observación, producción de una versión ejecutiva del informe y algunas de modificaciones de forma.
En lo que respecta, a la formulación de la Política Nacional de Ciencia Abierta, durante el primer trimestre de la vigencia, se trabajó en dos frentes: 1) estructura y 2) contenido del documento de política. Frente a la estructura, se estableció la estructura del documento y el mapa de trabajo para la formulación de la política. Desde el contenido, se conceptualizó los componentes, el elemento habilitador y los principios de la política.</t>
  </si>
  <si>
    <t>Desde la Unidad de Diseño y Evaluación de Política, se tiene previsto  implementar las iniciativas de Generaración de capacidades entre actores del SNCTI para la formulación de políticas con enfoque transformador y Consorcio Política de Innovación para la Transformación - TIPC, para el tercer y cuatro trimestre de la vigencia 2018.</t>
  </si>
  <si>
    <t>En el primer trimestre de 2018, como estrategia para fortalecer las capacidades en formulación y estructuración de proyectos de CTeI y consolidar la Red de Estructuradores, en el marco del acuerdo de cooperación firmado entre Colciencias y el British Council se llevaron a cabo 6 talleres teórico-prácticos, que buscan
brindar herramientas metodológicas y conceptuales a los asistentes, que les permita generar y mejorar las destrezas y conocimientos para una adecuada formulación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t>
  </si>
  <si>
    <t xml:space="preserve">A 31 de marzo de de 2018,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
  </si>
  <si>
    <t>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este período también,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Dicho seguimiento ha implicado velar porque cada uno de los cuatro grupos (Innovación, Educación y Recursos Humanos, Infraestructura Nacional de la Calidad, Desarrollo Tecnológico) continúe con la implementación del Plan de Acción de Guatemala y con la inclusión, de forma transversal, de las Tecnologías Transformadoras. 
Colciencias en su rol de coordinador de los Puntos Nacionales de Contacto (NCP por sus siglas en inglés) ha venido trabajando con la comunidad científica y los NCP temáticos en la identificación de grupos de investigación, profesores, estudiantes y universidades que estén interesadas en generar redes de cooperación a través de la participación en Horizonte 2020. Este esfuerzo va encaminado a la generación de capacidades a través del conocimiento del programa y de los planes de trabajo para las áreas priorizadas.</t>
  </si>
  <si>
    <t xml:space="preserve"> En el marco de la relación bilateral con Francia y Alemania se desarrollan programas como ECOSNORD con Francia y otros con BMBF y DAAD con Alemania, para apoyar la movilidad de investigadores en el marco de proyectos de investigación. Adicionalmente, como parte de este proceso, se desarrollarán los Comités de ECOSNORD y de los Programas Regionales MATH-AmSud y STIC AmSud, en los cuales se seleccionan los proyectos cuyas movilidades se van a apoyar.
En el primer trimestre de 2018, la convocatoria de Movilidad Internacional con Europa fue aprobada mediante el Comité de Subdirección y fue publicada el pasado 5 de marzo de acuerdo con el cronograma establecido. De igual forma, el Programa de ECOS-Nord publicó su convocatoria, por lo tanto actualmente los dos mecanismose encuentran abiertas para recibir las postulaciones tanto para Colombia, como para el capítulo de Francia.</t>
  </si>
  <si>
    <t>En el primer trimestre de 2018 y como parte de la gestión de alianzas internacionales con recursos de contrapartida para apalancar recursos adicionales, se están impulsando dos alianzas para promover y fortalecer los programas de la entidad. La primera es un posible Memorando de Entendimiento con la Corporación Internacional del Código de Barras de la Vida (International Barcode of Life -iBOL- Corporation) con sede en Ontario, Canadá, con el objetivo de vincular a Colciencias, a través del Programa Colombia BIO, como nodo nacional de iBOL para participar en programas de investigación de iBOL y beneficiarse de las instalaciones que proporciona a los investigadores de códigos de barras de ADN la secuenciación y/o el soporte informático necesario para identificar especies de manera rápida y precisa. La segunda, es el diseño de una convocatoria para “conformar un banco de elegibles en el marco programa CYTED – IBEROEKA entre Colombia y España para el desarrollo de proyectos en tecnologías de la información altamente innovadores”, que será el resultado de la alianza entre Colciencias, MinTIC Colombia y el Centro para el Desarrollo Tecnológico Industrial de España -CDTI-.
Los resultados de estas alianzas se lograrán en el cuarto trimestre de la vigencia.</t>
  </si>
  <si>
    <t xml:space="preserve">A primer trimestre de la vigencia 2018, se han comunicado el 20% de los programas estratégicos priorizados para la vigencia. 
Las campañas de comunicación que dan cuenta al indicador abarcan los siguientes programas: Formación de capital humano para la CTeI a nivel de Doctorado y Maestría; Articulación de oferta y demanda para recurso humano de alto nivel, Fomento al desarrollo de programas y proyectos de generación de conocimiento en CTeI, Sistemas de Innovación Empresarial y Brigada de patentes.
Sumando a lo anterior, se adelantaron las acciones correspondientes a la difusión de los programas estratégicos de la entidad, reflejados en 20 campañas de comunicación, las cuales fueron el resultado del análisis y conceptualización de los temas, cumpliendo lo planteado el período.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31 de marzo de de 2018 se evidencia un cumplimiento del 89% de los requisitos asignados al Equipo de Comunicaciones en el componente de Gobierno en Línea, con un total de 7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Con relación al desarrollo del ecosistema digital a través del portal web, en este período se registraron un total de 2.425. 444 visitas en la página de la Entidad. Vale destacar que este comportamiento se debió principalmente a la socialización del Plan Anual de Convocatorias y la consulta del mismo, así como de algunas convocatorias que dieron apertura en el primer trimestre de la vigencia.
Por su parte, el desarrollo de ecosistema digital a través de redes sociales, mostró en el período el siguiente parte:  62.571 interacciones en Facebook, 34.094 interacciones en Twitter y  23.397 interacciones en Youtube. En las dos primeras redes se presentó un comportamiento menor al esperado, asociado  principalmente a la rotación de personal del área y por la baja en las publicaciones al finalizar el mes de enero de 2018.
En este período también, se desarrollaron 2 campañas de comunicación interna que incluyen: a). Campaña "Ser Comunidad Colciencias es": con el objetivo de fortalecer la cultura organizacional y el sentido de pertenencia de los colaboradores, se realiza una campaña enfocada en destacar lo que es la Comunidad Colciencias y cuáles son sus características. b) Campaña PMO: el objetivo de esta campaña fue fortalecer la cultura de gestión de proyectos en la Entidad.
Así mismo, en el primer trimestre de 2018 se llevaron a cabo 20 eventos en distintas ciudades del país, que fueron apoyados desde el área de comunicaciones para áreas como: Dirección general, fomento, innovación, mentalidad y cultura e internacionalización.
En cuanto al relacionamiento con medios de comunicación, en el período se lograron 646 menciones positivas. Frente a las categorías de educación, innovación y científicas la línea de registros varió, en algunos casos subió, en otros se mantuvo y en otros bajó: educación ( febrero 159 , marzo 65 ) innovación ( febrero 18, marzo 14) y científicas (febrero 106, marzo 99) . Los medios más destacados del trimestre son principales nacionales como ADN, Hoy Diario del Magdalena, Revista Semana.  Los temas más destacados del mes que tuvieron gran acogida en medios nacionales y locales fueron los eventos de las expediciones de Apaporis y Boyacá – Kew.
</t>
  </si>
  <si>
    <t>Aunque para alcanzar el cumplimiento de los requisitos relacionados con Norma ISO 9001:2015 para el primer trimestre de 2018 no se asoció meta programática, sin embargo se relacionan algunos avances como la formulación del plan para el fortalecimiento de competencia de los líderes de calidad para la vigencia 2018, con un total de 10 ejercicios programados, de los cuales se ejecutaron entre febrero y marzo de 2018. En promedio a estos ejercicios asistieron 31 colaboradores, lo cual representa una cobertura del 91%, frente a los invitados a cada sesión.
Frente a la optimización de procesos y procedimientos, en el trimestre no se presentan avances en el indicador; sin embargo durante este período se realizó la revisión de indicadores de procesos los cuales están alineados con el Plan de acción institucional.
En cuanto al  plan de racionalización de trámites, en el primer trimestre de 2018, se consolidó el  Plan de Anticorrupción  y Atención al Ciudadano,cuyos componentes fueron concertados con las áreas técnicas, previo a la presentación el el Comité de Gestión y Desemepeño Institucional, donde se aprobaron las siguientes trámites: Calificación de proyectos que aspiran a obtener beneficios tributarios, certificación de ingresos no constitutivos de ganancia ocasional y reconocimiento de actores del Sistema Nacional de Ciencia Tecnología e Innovación.
Con relación al plan de optimización de procesos, este fue acordado con las diferentes áreas y posteriormente aprobada en Comité de Gestión y Desemepeño Institucional el pasado 21 de marzo de 2018. Dentro de las actividades de optimización planificadas se encuentran: procedimientos Gestión Contractual, procedimientos Gestión Territorial, Proceso Gestión de Mentalidad y Cultura, Proceso de Gestión de la Información, Proceso de Gestión de Talento Humano.
Aunque  en el primer trimestre el plan de racionalización de trámites no tiene resultados asociados, si se presentan avances como revisión y actualización de la guía para la gestión del riesgo la cual fue publicada en GINA y la página WEB de la entidad el 2 de marzo de 2018. Con corte al 30 de marzo se han aprobado los riesgos correspondientes a los siguientes procesos: (Gestión Orientación y Planeación Institucional, Gestión de Procesos, Cooperación Internacional, Comunicaciones, Convocatorias, Territorial, Innovación,Fortalecimiento de Capacidades para el CTeI, Capital Humano, Mentalidad y Cultura, Gestión de la Información, Talento Humano,Documental, Jurídica). 
Con respecto al cumplimiento de los requisitos de transparencia, con corte al primer trimestre de 2018, se evidenció el cumplimiento de 4 requisitos de los 4 asignados al equipo calidad de la Oficina Asesora de Planeación, resultado que logra un cumplimiento del 100%, de la meta esperada. Para mantener el cumplimiento de estos requisitos, se realizó seguimiento a la disponibilidad de los trámites de Colciencias en la página web de la Entidad, verificando que se contara la información requerida por el ciudadano y las especificaciones establecidas por la Función Pública.  Se ha mantenido el monitoreo a la plataforma "No más filas", a fin de garantizar que efectivamente los trámites de Colciencias quedan disponibles en esta nueva plataforma. La entidad cuenta con 8 trámites y 1 OPA, inscritos en el SUIT, de los cuales 7 son totalmente en línea y 1 es parcialmente en línea, sobre los cuales, para la vigencia 2018 se planifican tres acciones de racionalización.
Con corte al primer trimestre de 2018, en cuanto a los requisitos de Gobierno en Línea, se mantuvo el cumplimiento del 78% respecto a una meta planificada del 78%, con 7 requisitos cumplidos de los 9 aplicables lo cual representa un cumplimiento satisfactorio de acuerdo con lo programado para el período.</t>
  </si>
  <si>
    <t>Plan de Acción Institucional 2018</t>
  </si>
  <si>
    <t>%  de cumplimiento de meta del programa 2018****</t>
  </si>
  <si>
    <t xml:space="preserve">Para el primer trimestre de 2018, se consolidó la matriz de hitos de la planeación en la cual se muestra la relación mensual de los productos que realiza la Oficina Asesora de Planeación, cuyo cumplimiento depende del trabajo articulado y apoyo de las diferentes dependencias de Colciencias.   Este ejercicio ha permitido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primer trimestre, se observó un cumplimiento del 100% de hitos conforme lo programado (20 hitos programados para el período). Se cumplió la tendencia esperada y  en términos de lograr las actividades enmarcadas en el proceso de planeación institucional y del quehacer de la Oficina Asesora de Planeación de Colciencias.
Vale destacar los siguientes hitos, en el marco del cumplimiento de lo establecido en la Ley 1474 de 2011: a) Aprobación de la planeación institucional: Plan de Acción Institucional 2018, Plan Anual de Inversiones 2018, Plan Anticorrupción y de Atención al Ciudadano 2018, Plan Anual de Adquisiciones 2018 y Plan Anual de Convocatorias. Este último fue aprobado en el mes de febrero, dado que la norma no genera obligatoriedad en su publicación; sin embargo por ser un instrumento por excelencia a través de cual se consigna la oferta institucional este fue publicado inmediatamente se generó su aprobación. b) Construcción de los seguimientos a los planes antes mencionados, cuyo contenido fue socializado ante las instancias pertinentes.
Con relación a la estrategia ""Socializar, capacitar y apropiar"", durante el primer trimestre de 2018, los equipos que hacen parte de la OAP realizaron la proyección y consolidación de las actividades de capacitación, asesoría y acompañamiento técnico a ejecutar en la vigencia, a fin de abordar cada una de las siguientes líneas: a) Planeación estratégica, b) Gestión de la Calidad, c) Gestión de la Información y d) Planificación y seguimiento a proyectos bajo metodología PMO.
En total se planificaron de 34 actividades, de las cuales, con corte al 26 de marzo de 2018 se ejecutaron 12, lo cual representa un avance del 35% en la estrategia. La cobertura de los ejercicios ejecutados evidencia una asistencia del 91% de los invitados con un promedio de asistentes de 68 asistentes, siendo los ejercicios de mayor cobertura los relacionados con el adecuado reporte de tareas en el módulo de planes de GINA.
 Frente al monitoreo permanente a la gestión de la Entidad que realiza la Oficina de Planeación, en la vigencia se llevaron a cabo  la actualización de la Ficha Técnica Indicadores Estratégicos, así como como las consultas del BSC 2017 y 2018, dashboard, cargue de indicadores para la la vigencia.
Frente al fortalecimiento operaciones estadísticas de Colciencias, a la fecha se llevó a cabo la actualización del plan den normalización de bases de datos. De igual manera, para 2018 se crearon los indicadores programáticos y estratégicos, sobre los cuales se verificó los formatos de soporte respectivo, para el reporte de los responsables.
Adicionalmente, en este período con respecto al apoyo a la producción y difusión de estadísticas nacionales de CTeI, se realizó la actualización de los tableros en Tableau para las tipologías de grupos- investigadores y producción-publindex.
Acerca del apoyo a la implementación de la PMO, en el primer trimestre de 2018 se trabajó conjuntamente con las áreas técnicas, el diseño correspondiente a los mecanismos de asignación de recursos a saber: invitaciones y convocatorias. Para la construcción de dichos flujos se realizaron 12 reuniones de trabajo colaborativo con las áreas técnicas entre el 27 de febrero y el 6 marzo con la participación de 29 personas. Así mismo, se elaboró el plan de comunicaciones, se definió la imagen dentro de la campaña “Ser comunidad Colciencias es gestionar proyectos” el cual fue remitido por correo electrónico a todos los funcionarios el 21 de marzo de 2018, con el asunto “pequeños cambios, grandes transformaciones”.
Con referencia a los requisitos de transparencia, para el primer trimestre de vigencia 2018, se evidenció el cumplimiento del 100% de los requisitos asignados a la Oficina Asesora de Planeación en el componente del índice de Transparencia de Entidades Públicas (ITEP), con un total de 147 requisitos cumplidos de 147 asignados. El resultado obtenido permite lograr la meta planificada para el trimestre, sin embargo se requiere asegurar que para la vigencia se formule una nueva campaña de promoción de transparencia y lucha contra la corrupción,  así como implementar estrategias que permitan mantener el cumplimiento de los siguientes aspectos: a)  Implementación y seguimiento al Plan de Participación Ciudadana 2018 y b)  Planificación, ejecución y seguimiento a la rendición de cuentas vigencia 2017.
En primer trimestre de 2018, también se logró un cumplimiento del 90% en los requisitos de Gobierno en Línea, registrando la implementación de 9 de los 10 requisitos a cargo de la OAP. Queda pendiente la implementación de los procesos y herramientas que facilitan el consumo, análisis, uso y aprovechamiento de los componentes de información.
Desde la Oficina de Control Interno, con el fin de contribuir a una Colciencias más Transparente,  se mantuvieron y actualizaron los 8 requisitos asignados, logrando así un cumplimiento del 100% frente a la meta del período y la vigencia.
Por otra parte, en cumplimiento del Plan de Auditorias de la Oficina de Control Interno, y conforme lo programado para el primer trimestre de 2018, se generaron 07 informes de auditoría, superando así la meta para el período (6 informes): a) Informe de Auditoria al Proceso de Gestión de Talento Humano, b) Informe de Evaluación por Dependencias, c) Informe Pormenorizado de Control Interno, d) Informe de Seguimiento Evaluación Sistema de Control Interno Contable, e) Seguimiento Austeridad del Gasto, f) Seguimiento al Plan de Acción Vigencia 2017 y g)  Seguimiento Plan de Mejora Archivístico.
También en este período,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31 de Diciembre de 2017, el cual fue publicado el día 16 de enero de 2018, cumpliendo el plazo establecido en la norma.
Desde la gestión realizada por la Secretaría General, en el primer trimestre de 2018, esta dependencia llevó a cabo la vigilancia y control de los contratos suscritos al interior de la organización con la designación de supervisores o interventores según sea el caso.
En complemento se han tomado actualizado y/o creado documentos entre los que se incluyen: Manual de contratación y supervisión, procedimiento de supervisión, circulares internas entre otras.
También se iniciaron los trámites para la adopción de la Política de Defensa Judicial conforme a los lineamientos establecidos en el Modelo Integrado de Planeación y Gestión.
Frente al cumplimiento de los requisitos de transparencia a cargo de la Secretaría General, en el período se dió cumplimiento al 99% de los requisitos de ITEP (88 de 89 requisitos). Queda pendiente dar respuesta al Mapa de las personas que responden las denuncias, asociado a las condiciones institucionales del sistema de PQRSD.
</t>
  </si>
  <si>
    <t>Para el primer trimestre de 2018, se avanzó en un 84% en la implementación del programa de gestión documental, representado a través de la implementación del  sistema integrado de conservación SIC de Colciencias y del avance en las tablas de valoración documental .
En el marco del indicador de cumplimiento de los requisitos de transparencia, se tienen estipulados diez (10) requisitos, los cuales se encuentran todos en el ítem de cumplimiento al 100%.
Durante el primer trimestre del 2018, se dió continuidad con la actualización de los inventarios de los archivos de gestión y central de Colciencias, y se actualizó el avance en cuanto a la mesa técnica realizada con el Archivo General de la Nación dentro del proceso de convalidación de las TRD. En esa línea, se realizó el inventario de 722 cajas X-200, con un total de 14300 carpetas, correspondientes a la documentacion ubicada en el archivo central</t>
  </si>
  <si>
    <t>En primer trimestre de 2018, se mantuvó el cumplimiento de los tres requisitos de transparencia relacionados con la información de gestión financiera en el sitio web. Es decir se ha dado cumplimiento al 100% de los requisitos que le atañen al área financiera. Dicho cumplimiento se da de conformidad en lo establecido en la Ley de Transparencia y demás regulación asociada.
En el período se mantienen al 100% los requisitos asociados al cumplimiento de la estrategia de Gobierno en Línea. Esta gestión se debió a la definición de la responsabilidad de la recolección de residuos reciclables y RAEE’s a través de gestores externo que tiene la Administración del Edificio en el que se ubica Colciencias.También en primer trimestre de la vigencia, se formuló el cronograma de implementación del Sistema de Gestión Ambiental y se solicitaron los soportes de la disposición final de residuos peligrosos a OTIC y Apoyo Logístico.
De igual manera, en este período, desde la Dirección Administrativa y Financiera se obtuvieron los siguientes avances frente a las actividades pactadas para realizar buenas prácticas que permitan la conservación de los activos de Colciencias y que impacten positivamente con el medio ambiente:  a) Elaboración del cronograma de baja de bienes y actualización de inventarios, b) Formulación del plan de depuración de activos y c) Registro del plan de mantenimiento bienes muebles e inmuebles.</t>
  </si>
  <si>
    <t>En el primer trimestre de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Por lo anterior, para este período se muestra un avance del 5%, es decir se cumplió en un 20% la meta establecida para el período, dado que las actividades programadas se centraron básicamente en la concertación con los involucrados.</t>
  </si>
  <si>
    <t>En primer trimestre de 2018, se evidenció un avance del 83% en el desarrollo del nuevo sistema integrado de información frente al 85% establecida como meta para el período. La diferencia de dos puntos porcentuales se debe principalmente a que las actividades de pruebas unitarias y refactoring presentan un atraso general de 12 días en el cronograma; para lo cual Tecnocom deberá presentar  un plan que permitan cumplir con las fechas pactadas de entrega a  Colciencias. Esto no implica más recursos, pero si la contratación de perfiles altos para lograr una coordinación y solución de incidencias más eficaz entre el equipo de desarrollo que se encuentra en España y el equipo Colombia.
 En cuanto el cumplimiento de los requisitos de transparencia, en el primer trimestre de 2018, se evidenció un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divulgación en el portal de Colciencias los set de datos publicados en el portal de datos del estado colombiano en el último trimestre de 2017.  En lo relacionado con el inventario de activos de información, el área de Gestión Documental avanzó en la actualización de los activos de información conforme a las Tablas de Retención Documental (TRD) que se encuentran en proceso de convalidación en el Archivo General de la Nación.
Desde el cumplimiento de los requisitos de Gobierno en Línea, en primer trimestre de la vigencia se avanzó en un 84% los compromisos, logrando asì un 100% de cumplimiento respecto a la meta establecida para el período. La gestión se enfocó en los siguientes aspectos: el  modelo de seguridad y privacidad de la información  y el desarrollo de la Arquitectura Empresarial para la Gestión de TI.
Respecto a la dotación tecnológica, se resalta la gestión e interés de la Oficina TIC en establecer las medidas necesarias para garantizar el correcto funcionamiento de la plataforma tecnológica que soporta los sistemas de información de la Entidad, adquiriendo licenciamiento para la ayuda de las actividades diarias de todos los funcionarios. En temas de contratación la Oficina TIC para la dotación tecnológica, en el trimestre se cumplieron con las fechas establecidas y buscamos aportar de esta manera a la correcta ejecución del presupuesto de la actual vigencia. Por otro lado adquirió la herramientas necesarias para garantizar el avance de las políticas publicas en cuanto a tecnología y las cuales la Entidad debe cumplir.
En lo que refiere al Modelo de Gestión de Seguridad y Privacidad de la Información, en el primer trimestre se ejecutaron 8 actividades de las 8 que se tenían previstas, como siguen: a) Realización del diagnóstico del MSPI, b) Revisión de la documentación, c) Actualización de la metodología de riesgos, c) Elaboración de informe de activos de información, d) Informe de tratamiento de riesgos, e) Elaboración de plan de entrenamiento y sensibilización de SGSI, f) Seguimiento de controles de seguridad física y g) Elaboración de declaración de aplicabilidad.</t>
  </si>
  <si>
    <t>En el periodo comprendido entre el 1 de enero y 31 de marzo de 2018, se indexaron al Sistema de Información sobre Biodiversidad (SiB Colombia), un total de 12.870 registros, frente a los 4.000 esperados para este periodo de tiempo. En este sentido, se debe considerar que el cumplimiento de la meta está asociado a la contribución en la incorporación de los datos por parte de entidades tales como el Instituto de Investigaciones Ambientales del Pacifico John Von Neumann (IIAP), la Corporación para el desarrollo sostenible del área de manejo especial La Macarena - CORMACARENA, la Secretaría Distrital de Ambiente, la Corporación CORPOGEN, la Fundación Orinoquia Biodiversa (FOB), la Fundación Centro para la Investigación en Sistemas Sostenibles de Producción Agropecuaria "CIPAV", el Patrimonio Natural Fondo para la Biodiversidad y Áreas Protegidas "Patrimonio Natural", la Asociación para el estudio y conservación de las aves acuáticas en Colombia.
También para este trimestre, se llevaron a cabo un total de 3 expediciones de las 5 comprometidas para el primer semestre de 2018, logrando el 60% de la meta establecida para el período. Las expediciones que se realizaron de manera exitosa corresponden en orden cronológico a: Apaporis, Boyacá y Chingaza. La Expedición Apaporis se realizó en dos puntos clave de la zona como el Cerro la Campana y el Raudal de Jirijirimo, mientras que la de Boyacá tuvo en cuenta zonas tales como la Serranía de las Quinchas y el páramo de Chiscas; finalmente Chingaza se enfocó en dos salidas de campo llevadas en San Juanito y Medina.
Las razones por las cuales no fue posible llevar a cabo las 2 expediciones restantes que fueron planeadas en el corresponden a lo siguiente: para el caso de la Expedición en Sumapaz, tanto Colciencias como el Instituto Humboldt, se encuentra en conversaciones con el Batallón de Alta montaña de la zona, como un actor indispensable para el desarrollo de la Expedición, en este sentido es necesario coordinar inicialmente la participación del Ejército Nacional en dicha salida de campo; posteriormente será posible desarrollarla. Con relación a la Expedición en el PNN Los Nevados, CORPOGEN informó a Colciencias que dicha salida se realizará a mediados de este año (junio), lo anterior con el fin de garantizar la participación de todos los actores involucrados (Universidad de los Andes y Universidad Javeriana). Según el comportamiento del indicador y frente a una diferencia en la tendencia esperada considerando los aspectos mencionados anteriormente, si bien no fueron ejecutadas el total de las expediciones en este periodo, se sigue garantizando el cumplimiento de la meta global de Colombia BIO por medio de los trámites realizados hasta la fecha y considerando las etapas de negociación con diferentes aliados para asegurar su correcta ejecución durante este año.
Con relación al fortalecimiento de colecciones, en  el  período analizado se continuó con la ejecución del Convenio Especial de Cooperación que fue suscrito con el Instituto de Ciencias Naturales de la Universidad Nacional y en paralelo se apoyó el proceso de difusión por medio de la oficina de Comunicaciones de Colciencias, relacionado con el Fortalecimiento de Colecciones a nivel nacional, en el marco del Convenio con el Instituto Humboldt.
En lo que refiere a la gestión regional, desde el Programa Bio se han realizado acciones para dinamizar la presentación de proyectos ya incluidos en los PAED departamentales. De igual manera, se han implementado gestiones con los departamentos de: Nariño, Valle del Cauca y Vichada.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retrazado en proceso de presentación.
Frente a la Convocatoria I + D Boyacá, el pasado 23 de marzo se dió el cierre, posterior a la ampliación de plazo (adenda) realizada para garantizar el incremento de participación de proyectos de investigación. Se registraron 37 propuestas inscritas.
Por su parte, la Convocatoria Innovación Boyacá, cerró finalizando marzo, desde la cual se registraron 13 propuestas inscritas. Se iniciara el proceso de verificación de requisitos y evaluación en el mes de abril.
El pasado 26 de febrero se dió apertura a la convocatoria de Cundinamarca para proyectos de I+D, la cual quedó numerada con el número 802. Se encuentra abierta hasta el 4 de mayo de 2018.</t>
  </si>
  <si>
    <t>Frente a la iniciativa de "Relacionamiento con el Ciudadano" a cargo del área de Centro de Contacto se implementó a través de la encuesta de satisfacción, en primer trimestre de 2018, una vez diligenicada dicha encuesta en el mes de diciembre de 2017, se realizó su análisis y los resultados dan cuenta de un total de 141 comentarios en los que cabe destacar algunas oportunidades de mejora entre las que se encuentra: falta de claridad en la encuesta (1 comentario) , términos de Referencia confusos (4 comentarios), Poco cálidos (7 comentarios), Falta de transparencia (9 comentarios), trámites largos ( 9 comentarios), presupuesto insuficiente ( 11 comentarioso), Problema Scienti (18 comentarios), Falta de conocimiento de los temas (19) , Felicitaciones (19) y sugerencias (19).
El informe producto de la gestión antes mencionada, fue remitido tanto a la Secretaría General como a la Oficina Asesora de Planeación para su revisión y a la vez coordinar con estas dependencias una mesa de trabajo para generar acciones de mejora que impacten a toda la entidad.
Se realizó reunión con la oficina de sistemas para definir los nuevos ajustes que se requieren para el primer semestre de 2018, para lo cual se levantó acta que se adjunta y donde se evidencias los ajustes solicitados.
Con relación al monitoreo y seguimiento a PQRDS, en el primer trimestre de la vigencia, se recibieron 19.339, de las cuales el 88% se tramitó a través del centro de contacto y el 12% por las áreas técnicas. Los canales de mayor volumen de PQRDS correspondieron al canal telefónico con una participación del 42%, seguido por correo electrónico que contribuyó con un 35%. El reporte se encuentra publicado en la página web de la Entidad.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El resultado obtenido se logra gracias a la puesta en operación de la solución unificada de recepción de PQRDS, sobre la cual se encontraba pendiente habilitar en el sitio web el mecanismo para su seguimiento en tiempo real por parte del Ciudadano y demás partes interesadas.
Frente a los requisitos de Gobierno en Línea en primer trimestre de 2018,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t>
  </si>
  <si>
    <t>A primer trimestre de 2018, se realizaron los estudios previos para el proceso de contratación de la firma que orientará el ejercicio de sostenibilidad del proceso de transformación cultural y organizacional en Colciencias, para la vigencia 2018. Por lo anterior, no se reportó avance en el número de puntos de calificación de la cultura organizacional.
En cuanto al cumplimiento de requisitos de transparencia, en el período se dió  cumplimiento en un  99% frente a la meta del trimestre, principalmente al cumplimiento parcial de 1 requisitos de los 86 a cargo del área de talento humano, que corresponde a la Socialización del Código de Ética.
También en este período, se realizó el nombramiento de 10 funcionarios en cargos de libre nombramiento y remoción, cada uno con sus respectivos actos administrativos. 
 Dentro de los componentes del Sistema de Gestión del Talento Humano se encuentran los programas de Bienestar e incentivos, capacitación y Seguridad y salud en el Trabajo, obteniendo los siguiente avances durante el primer trimestre:
- Programa de Bienestar e Incentivos: se evaluaron las actividades realizadas durante el 2017, mediante una encuesta virtual de necesidades e intereses de los funcionarios donde participaron 82 servidores, en su mayoria personal de planta.
- Capacitación: se llev{o a cabo el diagnóstico de capacitación  y aprtir de esto, se consolidaron 33 actividades para fortalecer las competencias técnicas, las cuales serán implementadas con talleristas internos, extenos y aliados estratégicos.
-  Sistema de Gestión de seguridad y salud en el trabajo: se realizó diagnóstico del sistema a través del modelo de evaluación establecido por positiva ARL. El resultado de implementación del sistema de gestión en la entidad arrojó un 78.6%  de cumplimiento. Para lograr los requisitos restantes, se elaboró el plan de trabajo de seguridad y salud en el trabajo proyectado para la vigencia 2018 ,el cual fue presentado ante el Comité de Gestión y Desempeño Institucional  y ante el Comité Paritario de Seguridad y Salud en el trabajo de la entidad COPASST.
- Teletrabajo: se prorrogó el plan piloto para segundo trimestre de la vigencia. Una vez finalizado el periodo de prueba se procederá a presentar ante el Comité de Gestión y Desempeño los resultados sobre los indicadores de productividad, rentabilidad, calidad de vida laboral y clima organizacional.</t>
  </si>
  <si>
    <t>Resumen de la gestión a 30 de septiembre de 2018</t>
  </si>
  <si>
    <t>Resumen de la gestión a 30 de junio de 2018</t>
  </si>
  <si>
    <t>En el  segundo trimestre se presentaron 1.516 envíos,  353 atendieron la encuesta, es decir un 23%, donde se obtuvo resultado general de 87,5% de satisfacción. Los encuestados respondieron que su mayor interés en cuanto a la calidad del servicio considera mas importante el cumplimiento en los tiempos de respuesta con un 77% seguido por conocimiento de los temas con un 76%.
Basados en lo anterior, el resultado para el semestre 2 del presente año nos muestra una satisfacción del servicio de la entidad del 84%, se evidencia un incremento de 8 puntos porcentuales respecto con la ultima medición del semestre 2 de 2017.
Actualmente el manual se encuentra actualizado con la versión 9 donde los procedimientos y protocolos hacen referencia a las directrices a seguir en temas relacionados con la atención a los requerimientos de los ciudadanos.
Durante el segundo trimestre se realizaron capacitaciones al equipo de centro de contacto referente a Régimen de protección de datos personales, proceso de gestión de PQRDS dictadas por el programa nacional de servicio al ciudadano (PNSC), la función pública realizó un taller sobre accesos a la información y peticiones verbales, al interior de la entidad se realizaron 2 capacitaciones que buscan desarrollar capacidades de servicio no solo en el equipo de centro de contacto sino de los demás colaboradores. Se llevó a cabo taller llamado “Un servicio fuera de serie” dictado por programa nacional de servicio al ciudadano y manejo de documentos (oficios y memorandos) a través de ORFEO dictado por gestión documental con apoyo de la Oficina TIC y Centro de Contacto.
El módulo de PQRDS que funciona bajo ORFEO, se ha venido actualizando constantemente lo que ha permitido un funcionamiento más fácil y eficiente, se anexan las actas que dan cuenta de los avances.
Durante los meses de abril,mayo y junio se recibieron 7.351, 10.392 y 7.432 respectivamente para un total de 25.175 donde el canal telefónico fue el de mayor volumen 47,8% de solicitudes seguido por el correo electrónico 34,8% del total de PQRDS (Peticiones, quejas, reclamos, denuncias o sugerencias). 
En cuanto al tema de Colciencias transparente se mantiene el 100% de los requisitos, se da cumplimiento de los requisitos de gobierno en línea la cual se puede verificar en la  plantilla la cual da cuenta de los indicadores cumplidos al 100% para el cuatrienio 2015-2018.</t>
  </si>
  <si>
    <t xml:space="preserve">Para los programas estratégicos priorizados en el segundo trimestre, se destaca principalmente el lanzamiento de la plataforma "Ciencia en Cifras",  gestión realizada por la oficina de comunicaciones en el desarrollo de piezas gráficas, videos y sesiones en vivo para dar a conocer la plataforma al público objetivo.  De los 28 programas se realizaron 18 acciones de divulgación las cuales abarcan 14 programas estratégicos priorizados dando como resultado un avance del 50% con respecto a la meta anual.
En cuanto a la gestión de comunicación interna tuvo cumplimiento del 100% dado que se programaron 3 campañas dando cumplimiento a las 3,"Usemos protección, actuemos con precaución", cuyo objetivo es la importancia de la seguridad informática, Campaña "Ponte mosca": su objetivo es dar a conocer los programas de Seguridad y Salud en el Trabajo, Campaña "¡Toma partido por el planeta!": el objetivo de la campaña es incentivar una cultura medioambiental interna.
Para ecosistema digital se cumplió con la meta por encima de lo planeado en el trimestre, lo anterior obedece a que en este periodo del año se abrieron 14 convocatorias, la cual tuvo 1.403.423  visitas, correspondiente al (43,78 %), se implementó la plataforma de la Ciencia en Cifras y el Libro Verde 2030, se desarrolló la campaña CTeI en evolución y se divulgaron a través de la web los casos de éxito de los beneficiarios. Todas estas acciones contribuyeron al incremento en el número de visitas al portal web. 
En cuanto a las redes sociales se tuvieron las siguientes interacciones facebook 87,533, Twitter 51,854, youtube se lograron 287,202 reproducciones mas que el trimestre pasado, además se han apoyado las publicaciones con recursos gráficos y audiovisuales lo que ha permitido aumentar la cifra de interacción y seguidores en las de redes sociales.
Como conclusión a todas estas iniciativas se logró sensibilizar 992.194 entre redes sociales, página web Colciencias y Semana.com. La cifra está por debajo de lo planificado pero se debe tener en cuenta que el contrato de publicaciones en semana inició a finales de enero. 
Los eventos realizados durante el segundo trimestre del 2018 se cubrieron, estructuraron y coordinaron escenarios y/o eventos de las direcciones estratégicas de la Entidad, asimismo se desarrollaron planes de acción para especificar las tareas claves y responsabilidades del equipo con el fin de lograr una correcta ejecución y cubrimiento de los eventos programados, para cada se mantuvo comunicación con los aliados externos para garantizar la ejecución y cumplimiento de los propósitos de cada escenario.
Para el segundo trimestre se planeó 1000 menciones positivas , de las cuales se realizaron 883, aunque faltó 1,1% para cumplir la meta trimestral, no afecta la meta final debido a que tiene un avance a la fecha de del 53%. Las actividades más importantes de relacionamiento con los medios fueron la creación de la edición especial de la revista Semana con la cual impactamos a 27.079 usuarios únicos, el Inside con la República y el taller de periodistas para el lanzamiento de la plataforma La Ciencia en Cifras.
Se permitió poner a disposición de los usuarios, la información verificable para cumplir con el objetivo de transparencia,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t>
  </si>
  <si>
    <t>Para el proceso de sostenibilidad de transformación cultural y organizacional en la Entidad, se ajustaron los estudios previos, a través de reuniones con SEGEL, y con el comité de personal, posterior a la firma de estudios previos se llevó a comité de contratación donde se aprobó y se inició la publicación de la menor cuantía en el SECOP II, logrando así la meta propuesta correspondiente al 1,5%.
Teniendo en cuenta las actividades contempladas para dar cumplimiento a la Iniciativa estratégica: “LA MOTIVACION NOS HACE MAS PRODUCTIVOS” se adjuntan los soportes de ejecución de las actividades contenidas en los siguientes programas:
Plan de capacitación institucional
Programa de bienestar e incentivos
Plan de trabajo del Sistema de Gestión de  seguridad y salud en el trabajo
Informe resultados Prueba Piloto teletrabajo
Soportes del otorgamiento de los auxilios educativos y créditos educativos condonables
Durante el segundo trimestre se realizaron capacitaciones de contratación Estatal, Inducción y Re-inducción, Gestión Documental, MGI y tercera Linea de Defensa, Equidad de Genero, Negociación Colectiva,  PMO, buenas prácticas y lineamientos  en seguridad y privacidad de la información , servicio al Ciudadano (un servicio fuera de serie) , Beneficios Tributarios y Orfeo.
Se construyó el Código de Integridad - Colciencias -  basados en los insumos recibidos durante la vigencia 2017 en lo que respecta a:La Dirección General del momento invito a la Comunidad Colciencias a participar en el diligenciamiento de una encuesta para identificar los valores organizacionales y sus conductas asociaciadas.  Este documento se presenta a la actual Dirección General y Secretaria General - Talento Humano para su aprobación.  Una vez aprobado se inicia el proceso de sensibilización y socialización del mismo.
Durante el semestre se enviaron  dos piezas de comunicación recordando el seguimiento  a los objetivos concertados, esto se hizo a través del correo de la oficina de Talento Humano.
Durante el periodo reportado se realizaron reuniones con la firma Software House donde se trataron temas sobre certificaciones de servidores de la entidad, actualizacion de los manuales de funciones en el sistema, cargue de nómina antiguas y modulos de Bienestar, Capacitación y Seguridad y Salud en el Trabajo y firma digital para certificaciones, a la fecha se ha logrado avanzar en las certificaciones de servidores de la entidad, proceso que aún está en ajuste. 
En cumplimiento a los requisitos de transparencia, Colciencias cuenta con 85 ítems los cuales se realizan a cabalidad y 1 item se cumple parcialmente, lo que lleva a una meta del 99 %.
Con relación a la evaluación de desempeño del periodo 2017-2018 se presentó inconformidad de la evaluación de desempeño por dependencias de la Dirección de Fomento a la Investigación. Esto fue puesto en conocimiento de la Dirección y de la Comisión de Personal, quien remitió lo correspondiente a la Comisión Nacional del Servicio Civil.
En cuanto al desempeño de los servidores, la evaluación correspondiente al primer semestre se realiza hasta el 31 de julio de 2018, a la fecha se cuenta con dos evaluaciones finales correspondientes a servidores que se han retirado de la Entidad y su calificación ha sido sobresaliente.</t>
  </si>
  <si>
    <t>xxxx</t>
  </si>
  <si>
    <r>
      <t xml:space="preserve">Oficina Asesora de Planeación (OAP), en cuanto a la estrategia de </t>
    </r>
    <r>
      <rPr>
        <b/>
        <sz val="11"/>
        <color theme="1"/>
        <rFont val="Segoe UI"/>
        <family val="2"/>
      </rPr>
      <t>socializar, capacitar y apropiar</t>
    </r>
    <r>
      <rPr>
        <sz val="11"/>
        <color theme="1"/>
        <rFont val="Segoe UI"/>
        <family val="2"/>
      </rPr>
      <t xml:space="preserve"> a ejecutado 22 ejercicios de capacitación de los 34 planificados para la vigencia 2018, evidenciando un avance del 65% en la estrategia, con una cobertura del 90% y una participación de 82 asistentes en las diferentes actividades realizadas.
Dentro de las estrategias que más cobertura han tenido, se encuentran las ejecutadas  por el equipo de planeación estratégica, con el fin de promover el reporte oportuno y completo de las acciones y tareas asociadas a la ejecución del Plan de Acción en GINA.   
En cuanto al</t>
    </r>
    <r>
      <rPr>
        <b/>
        <sz val="11"/>
        <color theme="1"/>
        <rFont val="Segoe UI"/>
        <family val="2"/>
      </rPr>
      <t xml:space="preserve"> análisis de estadísticas</t>
    </r>
    <r>
      <rPr>
        <sz val="11"/>
        <color theme="1"/>
        <rFont val="Segoe UI"/>
        <family val="2"/>
      </rPr>
      <t xml:space="preserve">  se  desarrollaron los tableros para Grupos de Investigación, Investigadores, Publindex, Proyectos de I+D+i financiados por Colciencias. Adicionalmente se crearon tableros para la encuesta “¿Qué camino cogemos?”, presupuesto de Colciencias, recaudo y ejecución Fondo Francisco José de Caldas y Beneficios Tributarios, se lanzó al publicó el portal “La Ciencia en Cifras".
</t>
    </r>
    <r>
      <rPr>
        <b/>
        <sz val="11"/>
        <color theme="1"/>
        <rFont val="Segoe UI"/>
        <family val="2"/>
      </rPr>
      <t>Normalización de bases de datos</t>
    </r>
    <r>
      <rPr>
        <sz val="11"/>
        <color theme="1"/>
        <rFont val="Segoe UI"/>
        <family val="2"/>
      </rPr>
      <t xml:space="preserve">, Se incluyo la informacion de 2017 y durante el trimestre se trabajó en la unificacion de la BD las cuales se unificaron con la participación de las áreas responsables teniendo en cuenta la priorización según el plan estadístico nacional.
Se enviaron el 15 de junio al DANE y Ministerio de Educación, los Formularios de oferta de Información Estadística - F1 de las operaciones estadísticas como Indexación de revistas científicas especializadas en ciencia tecnología e innovación Publindex y  Beneficios tributarios en ciencia, tecnología e innovación. Así mismo, se enviaron las observaciones a la ficha de indicadores propuesta por Min Educación
para emplearla como guía de las fichas de los indicadores que se relacionen en cada operación estadística. 
En el proceso de implementación  de la </t>
    </r>
    <r>
      <rPr>
        <b/>
        <sz val="11"/>
        <color theme="1"/>
        <rFont val="Segoe UI"/>
        <family val="2"/>
      </rPr>
      <t xml:space="preserve">PMO, </t>
    </r>
    <r>
      <rPr>
        <sz val="11"/>
        <color theme="1"/>
        <rFont val="Segoe UI"/>
        <family val="2"/>
      </rPr>
      <t>se realizaron pruebas de diseño parte I – denominado “Mecanismo de Asignación de recursos”, parte II – “Proceso de Ejecución y Seguimiento de Proyectos” respectivamente donde se hicieron los ajustes requeridos, socialización del diseño y capacitación a las áreas técnicas a los Directores Científicos y Coordinadores Administrativos correspondientes a las cuatro entidades ejecutoras de la convocatoria 778-2017 de Ecosistema Científico (Universidad Nacional de Colombia – Sede Medellín; Universidad de Caldas, Universidad Industrial de Santander; Universidad Pontificia Bolivariana).  Se realizaron reuniones con el Director y el Subdirector para mostrar los avances en la implementación del software Planview, señalando los aspectos relevantes, los retos y los aspectos críticos, el avance en la implementación de la herramienta Planview es del 52% al segundo trimestre</t>
    </r>
    <r>
      <rPr>
        <b/>
        <sz val="11"/>
        <color theme="1"/>
        <rFont val="Segoe UI"/>
        <family val="2"/>
      </rPr>
      <t>. S</t>
    </r>
    <r>
      <rPr>
        <sz val="11"/>
        <color theme="1"/>
        <rFont val="Segoe UI"/>
        <family val="2"/>
      </rPr>
      <t xml:space="preserve">e revisó y ajustó el documento de diseño de la solución parte 2, generando la versión final del documento aprobado por Exceltis y Colciencias los cuales originaron compromisos que se encuentran en el informe presentado por Exceltis el 26 de junio de 2018. Todos los soportes de las capacitaciones se encuentran disponibles en la carpeta institucional  (Waira) O:\Planeacion\43. LISTAS DE ASISTENCIA\2018.
Con corte a 30 de Junio de 2018, se evidencia el cumplimiento del 100% de los requisitos asignados a la Oficina Asesora de Planeación en el componente del </t>
    </r>
    <r>
      <rPr>
        <b/>
        <sz val="11"/>
        <color theme="1"/>
        <rFont val="Segoe UI"/>
        <family val="2"/>
      </rPr>
      <t>índice de Transparencia</t>
    </r>
    <r>
      <rPr>
        <sz val="11"/>
        <color theme="1"/>
        <rFont val="Segoe UI"/>
        <family val="2"/>
      </rPr>
      <t xml:space="preserve"> de Entidades Públicas (ITEP), con un total de 147 requisitos cumplidos de 147 asignados. Se logró implementar dentro de la estrategia el Plan de Participación Ciudadana 2018 y la audiencia pública de rendición de cuentas de la vigencia 2017, se logra cumplir el 100% en los requisitos de Gobierno en Línea a cargo, alcanzando una mejor ejecución que en el primer trimestre, esto se debe principalmente por  la construcción del Plan de Participación Ciudadana 2018 y la puesta en operación del instrumento "La Ciencia en Cifras" (Herramienta Tableau), a través de la cual se cuenta con información estadística relevante y trazable que facilitan el consumo, análisis, uso y aprovechamiento de los componentes de información como: Presupuesto de la entidad (inversión y funcionamiento), Reconocimiento de Grupos e Investigadores del país, Producción científica, Revistas Científicas Nacionales Indexadas por Colciencias – Publindex, entre otros.
Desde la </t>
    </r>
    <r>
      <rPr>
        <b/>
        <sz val="11"/>
        <color theme="1"/>
        <rFont val="Segoe UI"/>
        <family val="2"/>
      </rPr>
      <t>Oficina de Control Interno</t>
    </r>
    <r>
      <rPr>
        <sz val="11"/>
        <color theme="1"/>
        <rFont val="Segoe UI"/>
        <family val="2"/>
      </rPr>
      <t xml:space="preserve">, con el fin de contribuir a una Colciencias más Transparente,  se han mantenido y actualizado los 8 requisitos asignados, manteniendo un cumplimiento del 100%. 
En cumplimiento del Plan de Auditorias de la Oficina de Control Interno, y conforme lo programado para el segundo trimestre de 2018, se tenia planeado generar (8) ocho informes de Auditoria , de los cuales se cumplio la meta.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30 de abril de 2018, el cual fue publicado el día 16 de mayo de 2018, cumpliendo el plazo establecido.
</t>
    </r>
    <r>
      <rPr>
        <b/>
        <sz val="11"/>
        <color theme="1"/>
        <rFont val="Segoe UI"/>
        <family val="2"/>
      </rPr>
      <t>Secretaria General</t>
    </r>
    <r>
      <rPr>
        <sz val="11"/>
        <color theme="1"/>
        <rFont val="Segoe UI"/>
        <family val="2"/>
      </rPr>
      <t xml:space="preserve"> se carga documento con la política en aprobación por la Agencia Nacional de Defensa Jurídica del Estado - ANDJE  con el fin de establecer la Política de Prevención de Daño Antijurídico del Colciencias, así como determinar las causas generales del daño antijurídico que permitan determinar y adoptar mecanismos preventivos con el fin de evitar que las decisiones que conllevan a las actuaciones administrativas puedan generar hechos u omisiones que vayan en contra de la normatividad vigente y afecten los intereses de la Nación.
Se emite primer borrador sobre la guía para la supervisión e interventoría de contratos / convenios, se logra el 99% de cumplimiento de los requisitos de transparencia en Colciencias.</t>
    </r>
  </si>
  <si>
    <r>
      <t xml:space="preserve">Con corte a junio de 2018, el plan de fortalecimiento de competencias en requisitos del </t>
    </r>
    <r>
      <rPr>
        <b/>
        <sz val="11"/>
        <color theme="1"/>
        <rFont val="Segoe UI"/>
        <family val="2"/>
      </rPr>
      <t>Sistema de Gestión de Calidad</t>
    </r>
    <r>
      <rPr>
        <sz val="11"/>
        <color theme="1"/>
        <rFont val="Segoe UI"/>
        <family val="2"/>
      </rPr>
      <t xml:space="preserve"> evidencia un cumplimiento del 70% con un total de 7 ejercicios de capacitación, acompañamiento y asesoría ejecutados, de un total de 10 ejercicio planificados para la vigencia.
La cobertura promedio obtenida para los diferentes ejercicios adelantados es del 91% de asistencia, con un promedio de 31 participantes por actividad ejecutada, lo cual permite alcanzar el acompañamiento a los líderes de calidad de cada proceso. Como parte del ejercicio de articulación con otros referentes normativos, se ha garantizado la coherencia entre los documentos, indicadores y riesgos  del sistema de gestión de calidad y los requisitos, lineamientos y atributos de calidad del nuevo Modelo Integrado de Planeación y Gestión.
</t>
    </r>
    <r>
      <rPr>
        <b/>
        <sz val="11"/>
        <color theme="1"/>
        <rFont val="Segoe UI"/>
        <family val="2"/>
      </rPr>
      <t xml:space="preserve">Optimización de procesos, </t>
    </r>
    <r>
      <rPr>
        <sz val="11"/>
        <color theme="1"/>
        <rFont val="Segoe UI"/>
        <family val="2"/>
      </rPr>
      <t>en el mes de abril se realiza la alineación de los indicadores 2018 en el árbol de consulta por procesos y en el mapa de procesos de GINA, fecha a partir de la cual se inicia la gestión con los diferentes responsables para realizar el correspondiente reporte, con este avance se logra la meta del 100% en esta línea de optimización, aportando el 20% al indicador programático.
Se hace concertación de tres acciones de racionalización sobre las cuales se evidencia un avance del 53% frente a un 50% de avance esperado para junio de 2018, con lo cual se cumple la meta esperada.
Despues de recibir respuesta de la DIAN, en cuanto a tratamiento tributario para apoyos económicos en programas educativos y de acuerdo al Decreto 2250 de  2017 en su art 3 donde establece que "No constituyen renta ni ganancia ocasional, los apoyos económicos no reembolsables o condonados, entregados por el Estado o financiados con recursos públicos, para financiar programas educativos entregados a la persona natural", se realizan las precisiones normativas en el aplicativo  SUIT, a fin de asegurar que los usuarios tengan claridad en este trámite. 
Se realiza la actualización y publicación del procedimiento unificado de Reconocimiento de Actores M304PR08,  así como las guías de OTRIs, Incubadora de Empresa de base Tecnológica, Empresas Altamente Innovadoras, Unidades I+D+i y Centro de Investigación.
El plan de optimización a Junio de 2018, evidencia un avance del 34%, frente al 50% esperado, resultado que no permite cumplir la meta estimada, especialmente por los retrasos presentados en la concertación de los productos a cargo de Gestión de Contratación: Optimización Manual de contratación y supervisión, reducción de formatos en Gestión Contractual, actualización de procedimientos de Gestión Contractual.
Se publica el compendio de modelos de Ley 80 (A106PR16MO4), en la plataforma GINA, con el cual se inactivaron en total (23) modelos del proceso de Gestión Contractual. Este resultado permite pasar de (82) modelos a (59) modelos, con corte a II Trimestre de 2018.
Así mismo se construye y publica el "Instructivo para el empalme y entrega de cargo A101PR04I01", con 5 modelos a través de los cuales el funcionario o contratista que se va a retirar del cargo o rol contratado puede realizar la entrega del puesto, teniendo en cuenta el modelo que se ajusta de acuerdo al cargo o rol desempeñado y asegurando el cumplimiento de la normatividad aplicable.
Para el programa “más fácil menos pasos” se logra cumplir con el 100%, de la meta esperada, haciendo  seguimiento permanente a la disponibilidad de los trámites de Colciencias en la página web de la Entidad, verificando que se cuente con la información requerida por el ciudadano y las especificaciones establecidas por la Función Pública.  Se ha mantenido el monitoreo a la plataforma "No más filas", a fin de garantizar que efectivamente los trámites de Colciencias quedan disponibles en esta nueva plataforma.
 De los trámites inscritos en el SUIT, 7 son totalmente en línea y 1 es parcialmente.
 El principal logro para el programa mas fácil menos pasos, se obtiene con la identificación y priorización de la estrategia para la implementación de ventanillas únicas, requisitos que se logra con la planificación del "</t>
    </r>
    <r>
      <rPr>
        <b/>
        <sz val="11"/>
        <color theme="1"/>
        <rFont val="Segoe UI"/>
        <family val="2"/>
      </rPr>
      <t>Portal de Innovación</t>
    </r>
    <r>
      <rPr>
        <sz val="11"/>
        <color theme="1"/>
        <rFont val="Segoe UI"/>
        <family val="2"/>
      </rPr>
      <t xml:space="preserve">, herramienta de coordinación entre entidades públicas mediante la cual se unificará una sola oferta en innovación a nivel nacional." como uno de los proyectos priorizados por Colciencias ante el Comité Ejecutivo de CTeI , pues el portal responde a recomendaciones de la OCDE en términos de simplificación de trámites.
 La plataforma está concebida de tal manera que sirva como herramienta para hacer trazabilidad a los recursos nacionales invertidos en CTeI, y a mediano plazo es una plataforma que unificará la oferta y la demanda alrededor de la innovación, los socios estratégicos de la estrategia son el DNP, MinTIC, Colciencias y Presidencia.
</t>
    </r>
  </si>
  <si>
    <t xml:space="preserve">Se elaboró y se encuentra en proceso en la oficina de Planeación, la guía para la conformación de expedientes de convocatorias, con el fin de unificar criterio para la organización de los archivos de gestión de la entidad. 
Con respecto a las tablas de retención realizó mesa técnica con el AGN para revisar y aprobar los ajustes sugeridos en la sesión del Pre-Comité. En esta mesa técnica se recomendaron algunos ajustes a los procedimientos de la selección y se revisaron en mesa técnica el 03 de mayo 2018 donde finalmente se obtuvo el aval para presentar las TRD al Comité del Archivo General de la Nación. Se realiza la presentación ante el comité evaluador de documentos, el 24 de mayo de 2018, en el cual se emite concepto técnico de convalidación de las TRD. Actualmente la entidad a la espera de la comunicación donde evidencia la decisión de culminaron las actividades programadas para la implementación de los siguientes programas pertenecientes al Plan de Conservación Documental: Programa de sensibilización y toma de conciencia, Programa de Inspección y mantenimiento de sistemas de almacenamiento e instalaciones físicas; Programa de saneamiento ambiental.
Se realizó la actualización del registro de activos de información, según las Tablas de Retención Documental convalidadas por el Archivo General de la Nación. De igual manera se actualizo el formato de registros de información en GINA.
</t>
  </si>
  <si>
    <t xml:space="preserve">En el segundo semestre se da cumplimiento con el 100% de los requisitos de la Dirección Financiera, en la página web se encuentra publicada la ejecución presupuestal mensual, de igual manera se encuentran publicadas las resoluciones de traslados presupuestales.
En cuanto a la estrategía Colciencias mas moderna se destacan las siguiente acciones: reunión con equipo ambiental para conocer el mecanismo que permita disminuir el consumo de papel, reunión con la oficina TIC para conocer los avances de la resolución 0836 de 2017, sobre la política de uso eficiente del papel, se publica en GINA la matriz sobre aspectos e impactos ambientales, adicionalmente presentación de la campaña interna de gestión ambiental, la etapa de sensibilización se presentó a través de las siguientes piezas: banner intranet, wallpaper y gif. Esta campaña tendrá continuidad durante el segundo semestre del año, pues mes a mes se destacarán los aspectos relacionados con Gestión Ambiental (reciclaje, uso de los recursos naturales, uso eficiente del papel, entre otros).
En el programa de buenas prácticas de conservación no se reporta avance en el segundo trimestre ya que este se planeó para el segundo semestre de 2018. Sin embargo, para el primer semestre se adelantaron las actividades como aprobación del cronograma para la subasta remitido por CISA, enajenación a título oneroso de bienes dados de baja mediante la Resolución 1509 de 2016, suscripción e incorporación de bienes muebles al contrato interadministrativo de comercialización N° CM-006-2016 / 313-2016 entre CISA y COLCIENIAS mediante Acta N° 1, en cuanto a los bienes dados en comodato, para la incorporación de los sobrantes al inventario de la Entidad se proyectaron las Fichas Técnicas del Comité de Inventarios y Baja de Bienes.
El plan de depuración contable de la vigencia 2018 se estructuro en tres grandes actividades: cartera, bolsa de deducciones y propiedad, planta y equipo.
Para el cierre del segundo trimestre se tenía proyectado un avance del 23% obteniendo al cierre del trimestre una ejecución del 43%, es decir, un 20% por encima de lo planeado, el mayor valor ejecutado obedece a que durante el segundo trimestre se realizo el ajuste de la política de propiedad planta y equipo y la formulación de la política de inventario acorde con el nuevo marco normativo NICSP, actividades que se tenían previstas para el tercer trimestre.
En razón a que el mantenimiento de algunos bienes muebles de la Entidad, se deben realizar continuamente y que no dan espera para realizarse bajo un contrato, el Grupo de Apoyo Logístico ha venido adelantando gestiones para que se realicen mantenimientos preventivos a los diez (10) dispensadores de agua fría y caliente, mantenimiento del refrigerador vertical ubicado en la cafetería  se anexan las actas de mantenimiento.
</t>
  </si>
  <si>
    <t xml:space="preserve">Para el desarrollo de la primera fase, se realizaron diferentes reuniones conjuntamente con la oficina de Gestión Documental, sistemas y SEGEL, en las cuales se revisaron una a una las actividades necesarias para la efectiva integración de los sistemas las cuales son:
    Cambios en el proceso
    Validación de las tablas de retención documental
    Alcance de la integración ORFEO-MGI
    Definición de parámetros y roles de ejecución
    Documentos obligatorios para el cargue de información
    Reunión de socialización con la comunidad Colciencias
    Cronograma de trabajo para la segunda fase de la integración
</t>
  </si>
  <si>
    <r>
      <t xml:space="preserve">Para el sistema integrado de información, estaba planeado para el segundo trimestre el 100% de avance, solo se alcanzó 87%, debido a un  atraso de 15 días en el cronograma general, para lo cual Tecnocom presentó un cronograma contemplando la realización de pruebas de aceptación, corrección y verificación de incidencias con nueva fecha de finalización el 30 de septiembre de 2018, en el momento se encuentra en trámite la prórroga del contrato 609-2014 y 306-2018 por tres meses para finalizar las actividades que aún se encuentran pendientes. Para mitigar el riesgo asociado a  R22-2018 se está realizando seguimiento a los entregables  semanalmente por parte de la interventoría y el equipo de Colciencias para el cumplimiento de los tiempos, así poder alertar a Colciencias en caso de identificarse aspectos que puedan llevar a incumplimientos en alcance, tiempo o costo.
Las actividades realizadas en el segundo trimestre del año 2018 fueron las siguientes:
Se realizó el refactoring  del paquete 2, 3 y 4  (participación y parametrización de convocatoria) por parte del proveedor y se está avanzando con las  pruebas  internas unitarias por parte del proveedor.
Se entregó  documentación técnica ajustada, incluye la malla validadora, matriz de roles y casos de usos ajustados para la liberación de la línea base 7.6
Por parte de la interventoría se está realizando visita de inspección para verificación del cronograma y entregables quincenalmente.
Se realizarán las pruebas modulares por parte de Tecnocom y se está dando inicio a las pruebas integrales.
Se dio inicio a las pruebas de la ruta crítica integral  por parte del equipo de pruebas de Colciencias
Se han realizado numerosas reuniones con los equipos técnicos para mirar temas de arquitectura y alistamiento de los ambientes de Colciencias para su instalación.
En cuanto a la </t>
    </r>
    <r>
      <rPr>
        <b/>
        <sz val="11"/>
        <color theme="1"/>
        <rFont val="Segoe UI"/>
        <family val="2"/>
      </rPr>
      <t>dotación tecnológica</t>
    </r>
    <r>
      <rPr>
        <sz val="11"/>
        <color theme="1"/>
        <rFont val="Segoe UI"/>
        <family val="2"/>
      </rPr>
      <t xml:space="preserve"> se tiene el licenciamiento de hardware y software los cuales cumplen  con la política de seguridad y normatividad de la entidad, avance en el  plan de adquisiciones apoyando la gestión tecnológica en algunos servicios como: telefonía, video conferencia y registro de visitantes, afinamiento de las políticas y controles de seguridad, estabilizar  las plataformas de los sistemas: ONDAS, ideas para el cambio y a ciencia cierta en los portales web, por último se inició el proceso de mantenimiento y bolsa de repuestos para garantizar la disponibilidad de los equipos de cómputo de la totalidad de usuarios de la Entidad.
Para el cumplimiento de las soluciones de software se presentaron requerimientos en los aplicativos ORFEO,MGI. SCIENTI, SIGP,TABLEAU, los cuales fueron atendidos en los tiempos establecidos por las personas encargadas de cada uno de los aplicativos.
Como acción para controlar la materialización del riesgo R12-2018, la oficina de TIC, bajo el lineamiento registrado en el procedimiento de “Gestión de Cambios de Soluciones Automatizadas”, las actividades de modernización, actualización y ajustes a la plataforma son registradas en la matriz de trazabilidad de solicitudes de cambios (G104PRF02), la cual tiene como propósito identificar las actividades asociadas a cada requerimiento, los periodos de cumplimiento y el presupuesto asignado.
Para el riesgo R22-2018, la oficina de TIC, ha mantenido la contratación de la firma experta para atender solicitudes  de soporte preventivo y correctivo de las  plataformas misionales con el propósito de dar continuidad  a actividades de adecuación, modernización y  actualización de las aplicaciones.
En el segundo trimestre de 2018, se actualiza o sincroniza la información publicada en la página Web de Colciencias, la Ciencia en Cifras para que corresponda con la información publicada en Datos Abiertos, sobre grupos e investigadores de 201+O663 a 2015. Adicional se incluye la información de investigadores y grupos correspondiente a la convocatoria del año 2017, se reporta formato de responsabilidades de gestión respecto al indicador ITEP de transparencia donde se contemplan actualización de 14 set de datos abiertos en el portal de Colciencias (http://www.colciencias.gov.co/ciudadano/datosabiertos).
Se tiene como inventario para cargue la información de producción evaluada en las convocatorias de los años 203 a 2017, para un proceso de Cienciometría se tiene propuesta de carga de información de los esuqemas de InstituLAC, GrupLAC y CvLAC.
En la categoria de Colciencias mas moderna para los trámites y servicios en línea se realizaron ajustes al formulario en línea de reconocimiento de actores creación de un nuevo actor EAI (Empresas Altamente Innovadoras).  Adicionalmente, se desarrollaron 3 formularios correspondientes a las convocatorias de Oficinas de Transferencia de Resultados de Investigación – OTRI, Incubadoras de Empresas de Base Tecnológica – IEBT, y Parque Científico, Tecnológico y de Innovación (PCTI).  De estos tres nuevos formularios, en la actualidad se encuentran 2  en producción y uno en pruebas; las características de los formularios es su fácil administración tanto en reportes como en gestión por parte de los administradores.  
Se hicieron ajustes a PQRDS en diferentes campos, para facilitar el uso de la herramienta y eficiencia en los tiempos de respuesta.
En el marco de referencia de Arquitectura Empresarial para la gestión de TI, se identificaron tareas  como la estructuración de objetivos específicos en la tercera fase del proyecto AE 2018.
En el proyecto de AE en el segundo trimestre se alcanzó el cumplimiento en dos de estos lineamientos como son: Planes de Mantenimiento - LI.ST.10, y Respaldo y recuperación de los servicios tecnológicos - LI.ST.13.
Se definieron aspectos técnicos de información a intercambiar y documentación sobre los web services disponibles para evaluarlos e identificar el que más se ajusta para el interoperabilidad entre Plan View y SIGP, y así aplicar los cambios necesarios.
Se elaboró y actualizó el plan y la matriz de riesgos los cuales fueron remitidos para revisión y aprobación.  Se formuló el plan de acción 2018 seguridad y privacidad de la información enviándose la primera versión para revisión de la Oficina Asesora de Planeación, y la versión ajustada debe presentarse para aprobación de Comité de Gestión y Desempeño Institucional del mes de julio.  
Se verifica y actualiza publicación de microdatos de información de la plataforma del SNCTeI, como estrategia de transparencia y gobierno digital (www.datos.gov.co); correspondientes a Grupos, Investigadores, Revistas indexadas Publindex, Aspirantes formación de alto nivelProyectos de investigación.  En total se encuentra publicados 16 set de datos.
En la implementación del MSPI, actualización de controles según la 27002:2013, se envía matriz de riesgos y tratamiento de riesgos a planeación, se realiza el plan de acción de seguridad y privacidad de la información 2018, el cual se envía para aprobación.
Para el cumplimiento al plan de sensibilización y capacitación de seguridad y privacidad de la información se realiza la capacitación al área de regalías, se envían piezas para las compañas de seguridad.
</t>
    </r>
  </si>
  <si>
    <r>
      <rPr>
        <i/>
        <u/>
        <sz val="11"/>
        <color theme="1"/>
        <rFont val="Segoe UI"/>
        <family val="2"/>
      </rPr>
      <t>Relación con el ciudadano</t>
    </r>
    <r>
      <rPr>
        <sz val="11"/>
        <color theme="1"/>
        <rFont val="Segoe UI"/>
        <family val="2"/>
      </rPr>
      <t xml:space="preserve">
La encuesta de satisfacción </t>
    </r>
    <r>
      <rPr>
        <b/>
        <sz val="11"/>
        <color theme="1"/>
        <rFont val="Segoe UI"/>
        <family val="2"/>
      </rPr>
      <t>arrojó un 84%</t>
    </r>
    <r>
      <rPr>
        <sz val="11"/>
        <color theme="1"/>
        <rFont val="Segoe UI"/>
        <family val="2"/>
      </rPr>
      <t xml:space="preserve"> de satisfacción, quedando por encima de la meta planeada para el tercer trimestre,  en la matriz de análisis y causas las posibles insatisfacciones como son: presupuesto insuficiente, poco cálidos, problemas con la plataforma, falta de transparencia, términos de referencia, para todas estas falencias presentadas se crea una acción de mejora RAES-0004 la cual se encuentra documentada en GINA
</t>
    </r>
    <r>
      <rPr>
        <i/>
        <u/>
        <sz val="11"/>
        <color theme="1"/>
        <rFont val="Segoe UI"/>
        <family val="2"/>
      </rPr>
      <t>Afianzar la cultura de servicio al ciudadano al interior de la entidad:</t>
    </r>
    <r>
      <rPr>
        <sz val="11"/>
        <color theme="1"/>
        <rFont val="Segoe UI"/>
        <family val="2"/>
      </rPr>
      <t xml:space="preserve">
Durante el trimestre se realizó la campaña al interior de la entidad que busca fortalecer en los funcionarios la importancia de la calidad en el servicio que prestamos a los ciudadanos, mejorar las habilidades de servicio en los diferentes colaboradores haciendo énfasis en el manejo del teléfono, ingreso de visitantes y respuesta oportuna a las peticiones, quejas, reclamos, denuncias y sugerencias (PQRDS), como soporte a estas campañas se adjuntan las actas y documentos que hacen alusión a dichas campañas.
</t>
    </r>
    <r>
      <rPr>
        <i/>
        <u/>
        <sz val="11"/>
        <color theme="1"/>
        <rFont val="Segoe UI"/>
        <family val="2"/>
      </rPr>
      <t>Monitoreo y seguimiento a PQRDS</t>
    </r>
    <r>
      <rPr>
        <sz val="11"/>
        <color theme="1"/>
        <rFont val="Segoe UI"/>
        <family val="2"/>
      </rPr>
      <t xml:space="preserve">
Con el fin de hacer seguimiento a las peticiones, quejas, reclamos, denuncias, sugerencias se hace reunión para verificar el estado de todas las solicitudes radicadas en Orfeo, dando como </t>
    </r>
    <r>
      <rPr>
        <b/>
        <sz val="11"/>
        <color theme="1"/>
        <rFont val="Segoe UI"/>
        <family val="2"/>
      </rPr>
      <t>resultado 20.231</t>
    </r>
    <r>
      <rPr>
        <sz val="11"/>
        <color theme="1"/>
        <rFont val="Segoe UI"/>
        <family val="2"/>
      </rPr>
      <t xml:space="preserve"> solicitudes recibidas durante el trimestre, de las cuales fueron resueltas en su totalidad, el canal por donde se hacen más solicitudes es el medio telefónico, seguido por correo electrónico, los tiempos de respuesta a estas peticiones están entre 1 y 3 días.
</t>
    </r>
    <r>
      <rPr>
        <i/>
        <u/>
        <sz val="11"/>
        <color theme="1"/>
        <rFont val="Segoe UI"/>
        <family val="2"/>
      </rPr>
      <t>Contribuir a una Colciencias más transparente:</t>
    </r>
    <r>
      <rPr>
        <sz val="11"/>
        <color theme="1"/>
        <rFont val="Segoe UI"/>
        <family val="2"/>
      </rPr>
      <t xml:space="preserve">
El indicador en mención se </t>
    </r>
    <r>
      <rPr>
        <b/>
        <sz val="11"/>
        <color theme="1"/>
        <rFont val="Segoe UI"/>
        <family val="2"/>
      </rPr>
      <t>cumple al 100%</t>
    </r>
    <r>
      <rPr>
        <sz val="11"/>
        <color theme="1"/>
        <rFont val="Segoe UI"/>
        <family val="2"/>
      </rPr>
      <t xml:space="preserve"> de acuerdo con los criterios asignados al centro de contacto los cuales contribuyen a mejorar el índice de transparencia de la entidad y convertir a Colciencias en Ágil, transparente y moderna el cual es el objetivo estratégico al cual servicio al ciudadano aporta, se adjunta el archivo soporte al cumplimiento del indicador.
</t>
    </r>
    <r>
      <rPr>
        <i/>
        <u/>
        <sz val="11"/>
        <color theme="1"/>
        <rFont val="Segoe UI"/>
        <family val="2"/>
      </rPr>
      <t>Contribuir a una Colciencias más moderna</t>
    </r>
    <r>
      <rPr>
        <sz val="11"/>
        <color theme="1"/>
        <rFont val="Segoe UI"/>
        <family val="2"/>
      </rPr>
      <t xml:space="preserve">
El indicador en mención se </t>
    </r>
    <r>
      <rPr>
        <b/>
        <sz val="11"/>
        <color theme="1"/>
        <rFont val="Segoe UI"/>
        <family val="2"/>
      </rPr>
      <t>cumple al 100%</t>
    </r>
    <r>
      <rPr>
        <sz val="11"/>
        <color theme="1"/>
        <rFont val="Segoe UI"/>
        <family val="2"/>
      </rPr>
      <t xml:space="preserve"> de acuerdo con los criterios asignados al centro de contacto los cuales contribuyen a mejorar el índice de gobierno en línea y convertir a Colciencias en Ágil, transparente y moderna el cual es el objetivo estratégico al cual servicio al ciudadano aporta.
</t>
    </r>
  </si>
  <si>
    <t>Dianita</t>
  </si>
  <si>
    <r>
      <rPr>
        <i/>
        <u/>
        <sz val="11"/>
        <color theme="1"/>
        <rFont val="Segoe UI"/>
        <family val="2"/>
      </rPr>
      <t>Planear y monitorear integral y oportunamente:</t>
    </r>
    <r>
      <rPr>
        <u/>
        <sz val="11"/>
        <color theme="1"/>
        <rFont val="Segoe UI"/>
        <family val="2"/>
      </rPr>
      <t xml:space="preserve">
</t>
    </r>
    <r>
      <rPr>
        <sz val="11"/>
        <color theme="1"/>
        <rFont val="Segoe UI"/>
        <family val="2"/>
      </rPr>
      <t xml:space="preserve">Para el cumplimiento de esta tarea se realiza la consolidación mensual de la matriz de hitos donde se relacionan los productos en términos de formulación, seguimiento y evaluación de los planes institucionales que realiza la OAP de modo que garantice el cumplimiento de las metas estratégicas con sus respectivas acciones, de modo que permita generar alertas tempranas. Para este trimestre se da </t>
    </r>
    <r>
      <rPr>
        <b/>
        <sz val="11"/>
        <color theme="1"/>
        <rFont val="Segoe UI"/>
        <family val="2"/>
      </rPr>
      <t>cumplimiento del 100%</t>
    </r>
    <r>
      <rPr>
        <sz val="11"/>
        <color theme="1"/>
        <rFont val="Segoe UI"/>
        <family val="2"/>
      </rPr>
      <t xml:space="preserve"> de hitos conforme a lo programado. Vale destacar los siguientes hitos en el período reportado:
 • Elaboración y presentación  de seguimientos a segundo trimestre de 2018 de los distintos de los instrumentos de planeación; Plan Estratégico, Plan de Acción, Plan de Convocatorias, Plan de Inversión, Plan Anual de Adquisiciones. Así mismo se realizó el seguimiento cuatrimestral al Plan Anticorrupción y de Atención al Ciudadano.
• Elaboración del Informe de Gestión 2017-2018 remitido al Congreso de la República y cuyo información dió cuenta de la ejecución de los programas que dan cumplimiento a los objetivos estratégicos dela Entidad. Este informe se presentó en términos de lo establecido en la CPC artículo 208.
</t>
    </r>
    <r>
      <rPr>
        <i/>
        <u/>
        <sz val="11"/>
        <color theme="1"/>
        <rFont val="Segoe UI"/>
        <family val="2"/>
      </rPr>
      <t>Socializar, Capacitar y Apropiar:</t>
    </r>
    <r>
      <rPr>
        <u/>
        <sz val="11"/>
        <color theme="1"/>
        <rFont val="Segoe UI"/>
        <family val="2"/>
      </rPr>
      <t xml:space="preserve">
</t>
    </r>
    <r>
      <rPr>
        <sz val="11"/>
        <color theme="1"/>
        <rFont val="Segoe UI"/>
        <family val="2"/>
      </rPr>
      <t xml:space="preserve">La oficina Asesora de Planeación realiza capacitaciones, socializaciones técnicas, mesas de trabajo y acompañamientos planificados evidenciando para el tercer trimestre un </t>
    </r>
    <r>
      <rPr>
        <b/>
        <sz val="11"/>
        <color theme="1"/>
        <rFont val="Segoe UI"/>
        <family val="2"/>
      </rPr>
      <t>avance del 91%</t>
    </r>
    <r>
      <rPr>
        <sz val="11"/>
        <color theme="1"/>
        <rFont val="Segoe UI"/>
        <family val="2"/>
      </rPr>
      <t xml:space="preserve"> en la estrategia con un total de 31 ejercicios de los 34 programados.
</t>
    </r>
    <r>
      <rPr>
        <i/>
        <u/>
        <sz val="11"/>
        <color theme="1"/>
        <rFont val="Segoe UI"/>
        <family val="2"/>
      </rPr>
      <t>Análisis y difusión de estadísticas nacionales</t>
    </r>
    <r>
      <rPr>
        <sz val="11"/>
        <color theme="1"/>
        <rFont val="Segoe UI"/>
        <family val="2"/>
      </rPr>
      <t xml:space="preserve"> :
Para el tercer trimestre se presentan avances en los tableros de:  Beneficios Tributarios, suministrando información para el período 2014-2017 de los proyectos beneficiados en esta modalidad de deducciones por donación o deducción por inversión; fichas departamentales, el equipo de gestión de la información viene adelantando una propuesta de base de datos consolidada para facilitar el  proceso de construcción de tableu de la ficha regional; tableros ajustados de publindex,grupos/proyectos  para este último tablero se vienen adelantando actividades encaminadas a la actualización de los tableros.
</t>
    </r>
    <r>
      <rPr>
        <i/>
        <u/>
        <sz val="11"/>
        <color theme="1"/>
        <rFont val="Segoe UI"/>
        <family val="2"/>
      </rPr>
      <t>Recolección, normalización y consolidación de datos</t>
    </r>
    <r>
      <rPr>
        <sz val="11"/>
        <color theme="1"/>
        <rFont val="Segoe UI"/>
        <family val="2"/>
      </rPr>
      <t xml:space="preserve">:
Para el tercer trimestre de 2018 se adelantaron tareas para disponer de las bases consolidadas y validadas.
</t>
    </r>
    <r>
      <rPr>
        <i/>
        <u/>
        <sz val="11"/>
        <color theme="1"/>
        <rFont val="Segoe UI"/>
        <family val="2"/>
      </rPr>
      <t>Apoyo en el proceso de implementación PMO</t>
    </r>
    <r>
      <rPr>
        <sz val="11"/>
        <color theme="1"/>
        <rFont val="Segoe UI"/>
        <family val="2"/>
      </rPr>
      <t xml:space="preserve">:
Para la implementación de la PMO entre junio y el 28 de septiembre se ha entregado: Análisis de stakeholder interno y externo, encuesta interna y externa de identificación de expectativas, campaña de comunicaciones  interna y externa, plan de identificación de cambios en el Sistema de Gestión de Calidad, intervención de procedimiento de convocatoria: Estandarización de roles, de rubros, estructura de la PMO: definición de estructura con funciones modelos de costeo de seguimiento.
</t>
    </r>
    <r>
      <rPr>
        <i/>
        <u/>
        <sz val="11"/>
        <color theme="1"/>
        <rFont val="Segoe UI"/>
        <family val="2"/>
      </rPr>
      <t>Contribuir a una Colciencias mas transparente</t>
    </r>
    <r>
      <rPr>
        <sz val="11"/>
        <color theme="1"/>
        <rFont val="Segoe UI"/>
        <family val="2"/>
      </rPr>
      <t xml:space="preserve">:
Para el tercer trimestre se mantiene el </t>
    </r>
    <r>
      <rPr>
        <b/>
        <sz val="11"/>
        <color theme="1"/>
        <rFont val="Segoe UI"/>
        <family val="2"/>
      </rPr>
      <t>cumplimiento del 100%</t>
    </r>
    <r>
      <rPr>
        <sz val="11"/>
        <color theme="1"/>
        <rFont val="Segoe UI"/>
        <family val="2"/>
      </rPr>
      <t xml:space="preserve"> de los requisitos asignados a la Oficina Asesora de Planeación en el componente del índice de Transparencia de Entidades Públicas (ITEP), con un total de 147 requisitos cumplidos de 147 asignados, para dar cumplimiento a esta meta se implementa el el Plan de Participación Ciudadana 2018,  audiencia pública de rendición de cuentas,actualización de la “Estrategia de Participación Ciudadana y Rendición de Cuentas”, de acuerdo los nuevos lineamientos del Manual Único de Rendición de Cuentas con enfoque a la garantía de derechos, en coherencia con lo determinado en el Modelo Integrado de Planeación y Gestión – MIPG.
</t>
    </r>
    <r>
      <rPr>
        <i/>
        <u/>
        <sz val="11"/>
        <color theme="1"/>
        <rFont val="Segoe UI"/>
        <family val="2"/>
      </rPr>
      <t>Contribuir a una Colciencias más moderna</t>
    </r>
    <r>
      <rPr>
        <sz val="11"/>
        <color theme="1"/>
        <rFont val="Segoe UI"/>
        <family val="2"/>
      </rPr>
      <t xml:space="preserve">
Con corte a 30 de septiembre de 2018, el programa Cero Improvisación, a cargo de la Oficina Asesora de Planeación logra cumplir y mantener el</t>
    </r>
    <r>
      <rPr>
        <b/>
        <sz val="11"/>
        <color theme="1"/>
        <rFont val="Segoe UI"/>
        <family val="2"/>
      </rPr>
      <t xml:space="preserve"> 100%</t>
    </r>
    <r>
      <rPr>
        <sz val="11"/>
        <color theme="1"/>
        <rFont val="Segoe UI"/>
        <family val="2"/>
      </rPr>
      <t xml:space="preserve"> en los requisitos de Gobierno en Línea a cargo, evidenciando el cumplimiento de 10 de los 10 requisitos programados.
</t>
    </r>
  </si>
  <si>
    <r>
      <rPr>
        <i/>
        <u/>
        <sz val="11"/>
        <color theme="1"/>
        <rFont val="Segoe UI"/>
        <family val="2"/>
      </rPr>
      <t>Colciencias mas transparente</t>
    </r>
    <r>
      <rPr>
        <sz val="11"/>
        <color theme="1"/>
        <rFont val="Segoe UI"/>
        <family val="2"/>
      </rPr>
      <t xml:space="preserve">: Desde la Oficina de Control Interno, con el fin de contribuir a una Colciencias más Transparente, se han mantenido los 8 requisitos asignados, manteniendo un </t>
    </r>
    <r>
      <rPr>
        <b/>
        <sz val="11"/>
        <color theme="1"/>
        <rFont val="Segoe UI"/>
        <family val="2"/>
      </rPr>
      <t>cumplimiento del 100%,</t>
    </r>
    <r>
      <rPr>
        <sz val="11"/>
        <color theme="1"/>
        <rFont val="Segoe UI"/>
        <family val="2"/>
      </rPr>
      <t xml:space="preserve"> la ficha de reporte del indicador programático registra la evidencia que da cuenta del cumplimiento de cada una de las variables requeridas.
</t>
    </r>
    <r>
      <rPr>
        <i/>
        <u/>
        <sz val="11"/>
        <color theme="1"/>
        <rFont val="Segoe UI"/>
        <family val="2"/>
      </rPr>
      <t>Ejecución y presentación de auditorías, seguimiento y evaluaciones programadas</t>
    </r>
    <r>
      <rPr>
        <b/>
        <u/>
        <sz val="11"/>
        <color theme="1"/>
        <rFont val="Segoe UI"/>
        <family val="2"/>
      </rPr>
      <t>:</t>
    </r>
    <r>
      <rPr>
        <sz val="11"/>
        <color theme="1"/>
        <rFont val="Segoe UI"/>
        <family val="2"/>
      </rPr>
      <t xml:space="preserve"> En cumplimiento del Plan de Auditorias de la Oficina de Control Interno y conforme a lo programado para el tercer trimestre de 2018, se tenía planeado generar (14) catorce informes de Auditoria o Seguimiento, de los cuales se cumplió la meta, se evidencian en GINA los (14) catorce informes.
</t>
    </r>
    <r>
      <rPr>
        <i/>
        <u/>
        <sz val="11"/>
        <color theme="1"/>
        <rFont val="Segoe UI"/>
        <family val="2"/>
      </rPr>
      <t>Planeación y ejecución auditoria interna de calidad</t>
    </r>
    <r>
      <rPr>
        <b/>
        <u/>
        <sz val="11"/>
        <color theme="1"/>
        <rFont val="Segoe UI"/>
        <family val="2"/>
      </rPr>
      <t>:</t>
    </r>
    <r>
      <rPr>
        <sz val="11"/>
        <color theme="1"/>
        <rFont val="Segoe UI"/>
        <family val="2"/>
      </rPr>
      <t xml:space="preserve"> Del 2/08/2018 al 11/09/2018, se realizó la Auditoría Interna de Calidad, con el objetivo de verificar los Procesos  y  Procedimientos de Colciencias con el fin de determinar la eficacia del mantenimiento del Sistema de Gestión  de la Calidad, así como la conformidad  con los requisitos de la Norma ISO 9001:2015 y la Normatividad legal vigente que le aplica.  A su vez,  Identificar oportunidades de mejora para el Sistema de Gestión de la Calidad implementado en la Entidad.
Los resultados de la Auditoría arrojaron 9 No Conformidades, 17 Observaciones de Auditoría y 21 Oportunidades de Mejora, los cuales se desagregaron por la Oficina Asesora de Planeación para que según corresponda sean gestionados por cada uno de los Procesos de la Entidad.
En GINA se encuentran los informes correspondientes así: Informe Final de Auditoria Interna de Calidad 2018, Lista Mesa Verificación Informe Preliminar,  Listas Cierre de Auditoria, listas de Ejecución Auditorias, Listas Revisión Documental, Listas verificación Cierre Acciones Correctivas, Plan de Auditorias Int Calidad 2018, Programa de Auditorías Int Calidad 2018, Reunión Apertura 08-08-2018
</t>
    </r>
    <r>
      <rPr>
        <b/>
        <u/>
        <sz val="11"/>
        <color theme="1"/>
        <rFont val="Segoe UI"/>
        <family val="2"/>
      </rPr>
      <t xml:space="preserve">Seguimiento al plan anticorrupción y de atención al ciudadano: </t>
    </r>
    <r>
      <rPr>
        <sz val="11"/>
        <color theme="1"/>
        <rFont val="Segoe UI"/>
        <family val="2"/>
      </rPr>
      <t xml:space="preserve">Dando cumplimiento a las normas establecidas por la Secretaria de Transparencia de la Presidencia de la República, se cumplió con el Seguimiento y Evaluación del Plan Anticorrupción y de Atención al Ciudadano y del Seguimiento al mapa de Riesgos de Corrupción, donde se analiza y da respuesta a las quejas, peticiones y reclamos denuncias y sugerencias recibidas en la entidad, así mismo se analiza la oportunidad en la respuesta y las causas más frecuentes de las quejas ,en la página web fue publicado el 14 de septiembre con corte al 31 de agosto de 2018, cumpliendo el plazo establecido, el cual fue presentado al comité de Gestión  y Desempeño  institucional, el 25 de julio de 2018 para su aprobación, como se evidencia en el acta respectiva. Reporte coherente con las actividades realizadas.
</t>
    </r>
    <r>
      <rPr>
        <u/>
        <sz val="11"/>
        <color theme="1"/>
        <rFont val="Segoe UI"/>
        <family val="2"/>
      </rPr>
      <t>Seguimiento y evaluación a los planes manejo del riesgo y Fomento de cultura de autocontrol:</t>
    </r>
    <r>
      <rPr>
        <sz val="11"/>
        <color theme="1"/>
        <rFont val="Segoe UI"/>
        <family val="2"/>
      </rPr>
      <t xml:space="preserve">
De acuerdo a la programación de las tareas este informe es semestral, con corte al tercer trimestre no se muestra avance en la gestión.
</t>
    </r>
  </si>
  <si>
    <r>
      <rPr>
        <i/>
        <u/>
        <sz val="11"/>
        <color theme="1"/>
        <rFont val="Segoe UI"/>
        <family val="2"/>
      </rPr>
      <t>Recomendar mecanismo de gestión jurídica y legal al interior de las áreas  de la entidad</t>
    </r>
    <r>
      <rPr>
        <u/>
        <sz val="11"/>
        <color theme="1"/>
        <rFont val="Segoe UI"/>
        <family val="2"/>
      </rPr>
      <t>.</t>
    </r>
    <r>
      <rPr>
        <sz val="11"/>
        <color theme="1"/>
        <rFont val="Segoe UI"/>
        <family val="2"/>
      </rPr>
      <t xml:space="preserve">
Se reporta la 1era versión orientación de la guía para supervisión contractual, la cual se envió a revisión, Esta guía tiene el propósito de constituirse en una herramienta de consulta y aplicación permanente por parte de los funcionarios y colaboradores de la Entidad en materia de supervisión e interventoría de contratos / convenios a cargo de Colciencias con el fin que se garantice el cumplimiento de requisitos legales, técnicos y normativos.
</t>
    </r>
    <r>
      <rPr>
        <i/>
        <u/>
        <sz val="11"/>
        <color theme="1"/>
        <rFont val="Segoe UI"/>
        <family val="2"/>
      </rPr>
      <t>Adopción de la política de defensa judicial conforme a los lineamientos establecidos en el MIPG.:</t>
    </r>
    <r>
      <rPr>
        <sz val="11"/>
        <color theme="1"/>
        <rFont val="Segoe UI"/>
        <family val="2"/>
      </rPr>
      <t xml:space="preserve">
En cumplimento con los lineamientos establecidos por Agencia Nacional de Defensa Jurídica del Estado – ANDJE, Colciencias a través de la Resolución N° 0909-2018 adoptó la Política de Prevención del Daño Antijurídico y Defensa Judicial, la cual quedo institucionalizada a partir del 28 de agosto de 2018, este documento tiene como fin de reducir los riesgos y los costos de enfrentar un proceso judicial, se anexa la Resolución N° 0909-2018 de adopción de la Política de Prevención del Daño Antijurídico y Defensa Judicial, publicada y socializada.
Con este documento se da </t>
    </r>
    <r>
      <rPr>
        <b/>
        <sz val="11"/>
        <color theme="1"/>
        <rFont val="Segoe UI"/>
        <family val="2"/>
      </rPr>
      <t xml:space="preserve">cumplimiento al 100% </t>
    </r>
    <r>
      <rPr>
        <sz val="11"/>
        <color theme="1"/>
        <rFont val="Segoe UI"/>
        <family val="2"/>
      </rPr>
      <t xml:space="preserve">de la meta establecida en el presente plan.
</t>
    </r>
    <r>
      <rPr>
        <i/>
        <u/>
        <sz val="11"/>
        <color theme="1"/>
        <rFont val="Segoe UI"/>
        <family val="2"/>
      </rPr>
      <t>Contribuir a una Colciencias más transparente</t>
    </r>
    <r>
      <rPr>
        <u/>
        <sz val="11"/>
        <color theme="1"/>
        <rFont val="Segoe UI"/>
        <family val="2"/>
      </rPr>
      <t>.</t>
    </r>
    <r>
      <rPr>
        <sz val="11"/>
        <color theme="1"/>
        <rFont val="Segoe UI"/>
        <family val="2"/>
      </rPr>
      <t xml:space="preserve">
Al 30 de septiembre de 2018, se evidencia un</t>
    </r>
    <r>
      <rPr>
        <b/>
        <sz val="11"/>
        <color theme="1"/>
        <rFont val="Segoe UI"/>
        <family val="2"/>
      </rPr>
      <t xml:space="preserve"> cumplimiento del 100%</t>
    </r>
    <r>
      <rPr>
        <sz val="11"/>
        <color theme="1"/>
        <rFont val="Segoe UI"/>
        <family val="2"/>
      </rPr>
      <t xml:space="preserve"> de los requisitos asignados a la Secretaría General en el componente del índice de Transparencia de Entidades Públicas (ITEP), con un total de 80 requisitos cumplidos de 81 asignados, el 14 de julio se realizó la publicación del documento de “MAPA DE DENUCIAS”, el cual se constituye en un mecanismo abierto y que promueve la transparencia en la Entidad, por esto la SEGEL da continuidad en cuanto a la toma de decisiones y medidas necesarias para ejecutar las actuaciones para mitigar el riesgo relacionado con posible direccionamiento de procesos contractuales o limitar injustificadamente la participación de proponentes (R11).
</t>
    </r>
  </si>
  <si>
    <r>
      <rPr>
        <i/>
        <u/>
        <sz val="11"/>
        <color theme="1"/>
        <rFont val="Segoe UI"/>
        <family val="2"/>
      </rPr>
      <t xml:space="preserve">Mantener y mejorar el cumplimiento de los requisitos de la norma ISO 9001:2015: </t>
    </r>
    <r>
      <rPr>
        <sz val="11"/>
        <color theme="1"/>
        <rFont val="Segoe UI"/>
        <family val="2"/>
      </rPr>
      <t xml:space="preserve">La  meta asociada es el </t>
    </r>
    <r>
      <rPr>
        <b/>
        <i/>
        <sz val="11"/>
        <color theme="1"/>
        <rFont val="Segoe UI"/>
        <family val="2"/>
      </rPr>
      <t xml:space="preserve">nivel de </t>
    </r>
    <r>
      <rPr>
        <sz val="11"/>
        <color theme="1"/>
        <rFont val="Segoe UI"/>
        <family val="2"/>
      </rPr>
      <t xml:space="preserve">madurez del SGC en el </t>
    </r>
    <r>
      <rPr>
        <b/>
        <sz val="11"/>
        <color theme="1"/>
        <rFont val="Segoe UI"/>
        <family val="2"/>
      </rPr>
      <t>65%</t>
    </r>
    <r>
      <rPr>
        <sz val="11"/>
        <color theme="1"/>
        <rFont val="Segoe UI"/>
        <family val="2"/>
      </rPr>
      <t xml:space="preserve"> en el cuarto trimestre, presenta un avance  a septiembre 30 con el fin de asegurar el mantenimiento y mejora en el cumplimiento de los requisitos de la norma ISO 9001:2015, ejecutando capacitaciones y acompañamiento en el plan de fortalecimiento de competencias a los Líderes de calidad de los diferentes procesos, </t>
    </r>
    <r>
      <rPr>
        <b/>
        <sz val="11"/>
        <color theme="1"/>
        <rFont val="Segoe UI"/>
        <family val="2"/>
      </rPr>
      <t xml:space="preserve">logrando la ejecución del 100% </t>
    </r>
    <r>
      <rPr>
        <sz val="11"/>
        <color theme="1"/>
        <rFont val="Segoe UI"/>
        <family val="2"/>
      </rPr>
      <t xml:space="preserve">de los ejercicios programados para el tercer trimestre, adicionalmente  entre los meses de agosto y septiembre se realizó la auditoria interna de calidad, liderada por la oficina de control interno, a partir del 11 de septiembre se inicia el proceso de concertación de acciones de mejora con cada uno de los responsables, al cierre del trimestre se han concertado y cargado un total de 21 acciones en el módulo de mejoras de GINA, lo cual equivale al 87% de avance, quedando pendiente para este corte Talento Humano, Gestión Territorial y el Proceso de Evaluación y Control, las cuales se espera concertar en la primera semana de Octubre de 2018.
</t>
    </r>
    <r>
      <rPr>
        <i/>
        <u/>
        <sz val="11"/>
        <color theme="1"/>
        <rFont val="Segoe UI"/>
        <family val="2"/>
      </rPr>
      <t>Optimizar los procesos y procedimientos:</t>
    </r>
    <r>
      <rPr>
        <sz val="11"/>
        <color theme="1"/>
        <rFont val="Segoe UI"/>
        <family val="2"/>
      </rPr>
      <t xml:space="preserve"> Aunque el plan de racionalización de trámites no tiene indicador asociado para el tercer trimestre si se evidencia</t>
    </r>
    <r>
      <rPr>
        <b/>
        <i/>
        <sz val="11"/>
        <color theme="1"/>
        <rFont val="Segoe UI"/>
        <family val="2"/>
      </rPr>
      <t xml:space="preserve"> avance en la gestión del 55%</t>
    </r>
    <r>
      <rPr>
        <sz val="11"/>
        <color theme="1"/>
        <rFont val="Segoe UI"/>
        <family val="2"/>
      </rPr>
      <t xml:space="preserve">  frente a un 50% programado para el primer semestre.  Es importante considerar que mediante Comité de Gestión y Desempeño Institucional del 29 de agosto se aprueba la inclusión de una nueva línea de optimización para la inclusión de la “Ventanilla Única de Innovación”, con lo cual se pasan de tres a cuatro acciones de racionalización.
Con corte a 30 de septiembre de 2018 el plan de optimización, evidencia un </t>
    </r>
    <r>
      <rPr>
        <b/>
        <i/>
        <sz val="11"/>
        <color theme="1"/>
        <rFont val="Segoe UI"/>
        <family val="2"/>
      </rPr>
      <t>avance del 43%, frente al 75% esperado</t>
    </r>
    <r>
      <rPr>
        <sz val="11"/>
        <color theme="1"/>
        <rFont val="Segoe UI"/>
        <family val="2"/>
      </rPr>
      <t xml:space="preserve">, resultado que no permite cumplir la meta estimada, especialmente por los retrasos presentados en la concertación y aprobación de los productos siguientes productos a cargo del proceso de Gestión de Contratación. Actualmente se encuentra en implementación la acción de mejora AC-0005 con el fin de cumplir con los productos pactados en la Optimización de Gestión Contractual a diciembre de 2018, por tanto, no se considera necesario implementar otro plan de mejora.
Frente a los avances en las acciones de optimización de otros procesos, se evidencia la actualización de los procedimientos de Gestión de Mentalidad y Cultura con 67% de avance y los del proceso de Gestión de Tecnología de la Información con 74% de avance. 
</t>
    </r>
    <r>
      <rPr>
        <i/>
        <u/>
        <sz val="11"/>
        <color theme="1"/>
        <rFont val="Segoe UI"/>
        <family val="2"/>
      </rPr>
      <t>Colciencias mas transparente:</t>
    </r>
    <r>
      <rPr>
        <sz val="11"/>
        <color theme="1"/>
        <rFont val="Segoe UI"/>
        <family val="2"/>
      </rPr>
      <t xml:space="preserve"> se mantiene el cumplimiento de 4 requisitos de los 4 asignados </t>
    </r>
    <r>
      <rPr>
        <b/>
        <sz val="11"/>
        <color theme="1"/>
        <rFont val="Segoe UI"/>
        <family val="2"/>
      </rPr>
      <t>logrando el 100%</t>
    </r>
    <r>
      <rPr>
        <sz val="11"/>
        <color theme="1"/>
        <rFont val="Segoe UI"/>
        <family val="2"/>
      </rPr>
      <t xml:space="preserve"> de desempeño frente a la meta esperada, como resultado del seguimiento permanente a la disponibilidad de los trámites  de Colciencias en la página web verificando que se encuentre con la información requerida por el ciudadano y las especificaciones de la función pública, así mismo se mantiene el monitoreo a la plataforma "No más filas", a fin de garantizar que efectivamente los trámites de Colciencias quedan disponibles en esta nueva plataforma.
</t>
    </r>
    <r>
      <rPr>
        <i/>
        <u/>
        <sz val="11"/>
        <color theme="1"/>
        <rFont val="Segoe UI"/>
        <family val="2"/>
      </rPr>
      <t>Colciencias mas moderna</t>
    </r>
    <r>
      <rPr>
        <u/>
        <sz val="11"/>
        <color theme="1"/>
        <rFont val="Segoe UI"/>
        <family val="2"/>
      </rPr>
      <t>:</t>
    </r>
    <r>
      <rPr>
        <sz val="11"/>
        <color theme="1"/>
        <rFont val="Segoe UI"/>
        <family val="2"/>
      </rPr>
      <t xml:space="preserve"> Con corte a 30 de septiembre de 2018, se asegura el cumplimiento y mantenimiento de 8 de los 9 requisitos aplicables para el programa "Más fácil menos pasos", resultado que permite lograr un </t>
    </r>
    <r>
      <rPr>
        <b/>
        <i/>
        <sz val="11"/>
        <color theme="1"/>
        <rFont val="Segoe UI"/>
        <family val="2"/>
      </rPr>
      <t>89% de cumplimiento</t>
    </r>
    <r>
      <rPr>
        <sz val="11"/>
        <color theme="1"/>
        <rFont val="Segoe UI"/>
        <family val="2"/>
      </rPr>
      <t xml:space="preserve"> respecto a una meta planificada del 89%.
 El principal logro se obtiene con el avance en la estrategia para la implementación de la ventanilla única, requisitos que se logra con la planificación y puesta en operación del "Portal de Innovación”, el cual es una herramienta de coordinación entre entidades públicas, mediante la cual se unificará una sola oferta en innovación a nivel nacional.
 Por otro lado se revisan los antecedentes del portal de innovación el cual permitirá que los usuarios encuentren la oferta pública consolidada de instrumentos de innovación del país en un único sitio, se realiza la verificación y actualización de los trámites y servicios de Colciencias.
</t>
    </r>
  </si>
  <si>
    <r>
      <rPr>
        <i/>
        <u/>
        <sz val="11"/>
        <color theme="1"/>
        <rFont val="Segoe UI"/>
        <family val="2"/>
      </rPr>
      <t>Programa de Gestión Documental</t>
    </r>
    <r>
      <rPr>
        <sz val="11"/>
        <color theme="1"/>
        <rFont val="Segoe UI"/>
        <family val="2"/>
      </rPr>
      <t xml:space="preserve">
Teniendo en cuenta que para la vigencia 2018 la implementación del programa de gestión documental tiene planeado un cumplimiento del 20% para cumplir con la meta del</t>
    </r>
    <r>
      <rPr>
        <b/>
        <sz val="11"/>
        <color theme="1"/>
        <rFont val="Segoe UI"/>
        <family val="2"/>
      </rPr>
      <t xml:space="preserve"> 100% </t>
    </r>
    <r>
      <rPr>
        <sz val="11"/>
        <color theme="1"/>
        <rFont val="Segoe UI"/>
        <family val="2"/>
      </rPr>
      <t>de lo proyectado en el 2017, al tercer trimestre cuenta con evolución en el indicador de 14%, para un</t>
    </r>
    <r>
      <rPr>
        <b/>
        <sz val="11"/>
        <color theme="1"/>
        <rFont val="Segoe UI"/>
        <family val="2"/>
      </rPr>
      <t xml:space="preserve"> total de 94% de cumplimiento en el plan</t>
    </r>
    <r>
      <rPr>
        <sz val="11"/>
        <color theme="1"/>
        <rFont val="Segoe UI"/>
        <family val="2"/>
      </rPr>
      <t xml:space="preserve">.
En el mes de julio el Archivo General de la Nación remite a la entidad el resumen de la sustentación de las TRD ante el Comité Evaluador con los temas tratados, conclusiones y compromisos, con el fin de que emita la certificación de TRD, con la convalidación de las Tablas de Retención Documental por parte del Comité Evaluador, se solicitó a la Oficina de Sistemas de la Información y las Comunicaciones (OTIC) la parametrización del mencionado instrumento archivístico en el sistema ORFEO.
</t>
    </r>
    <r>
      <rPr>
        <i/>
        <u/>
        <sz val="11"/>
        <color theme="1"/>
        <rFont val="Segoe UI"/>
        <family val="2"/>
      </rPr>
      <t>Cumplimiento de los requisitos de transparencia en Colciencias</t>
    </r>
    <r>
      <rPr>
        <sz val="11"/>
        <color theme="1"/>
        <rFont val="Segoe UI"/>
        <family val="2"/>
      </rPr>
      <t xml:space="preserve">
Se continua con el cumplimiento de las 12 variables establecidas en el índice ITEP, lo que conlleva a mantener las variables asociadas a gestión documental </t>
    </r>
    <r>
      <rPr>
        <b/>
        <sz val="11"/>
        <color theme="1"/>
        <rFont val="Segoe UI"/>
        <family val="2"/>
      </rPr>
      <t>en un 100%,</t>
    </r>
    <r>
      <rPr>
        <sz val="11"/>
        <color theme="1"/>
        <rFont val="Segoe UI"/>
        <family val="2"/>
      </rPr>
      <t xml:space="preserve"> dentro de las actividades desarrolladas durante el tercer trimestre, que impactan las variables existentes, se pueden describir las siguientes actividades:
- Actualización del registro de activos de información, acorde a las Tablas de Retención Documental convalidadas por el Archivo General de la Nación.
- Elaboración de la Guía para la conformación de los expedientes de convocatorias A104PR02G06.
- Actualización de la información publicada en la página web, Link de transparencia, sección Tablas de Retención Documental.
- Actualización permanente de los inventarios documentales del archivo de gestión centralizado.
- Obtención del certificado de convalidación del Archivo General de la Nación para las Tablas de Retención Documental.
 En las actividades relacionadas con instrumentos de gestión documental, presenta un avance del 2%, relacionado con la actualización del Programa de Gestión Documental y la actualización del procedimiento control de registros de información y administración de archivos
</t>
    </r>
    <r>
      <rPr>
        <i/>
        <u/>
        <sz val="11"/>
        <color theme="1"/>
        <rFont val="Segoe UI"/>
        <family val="2"/>
      </rPr>
      <t>Informe de avance de la implementación y/o convalidación de las tablas de retención documental</t>
    </r>
    <r>
      <rPr>
        <u/>
        <sz val="11"/>
        <color theme="1"/>
        <rFont val="Segoe UI"/>
        <family val="2"/>
      </rPr>
      <t>, e</t>
    </r>
    <r>
      <rPr>
        <sz val="11"/>
        <color theme="1"/>
        <rFont val="Segoe UI"/>
        <family val="2"/>
      </rPr>
      <t xml:space="preserve">sta actividad presenta un avance del 1% para el tercer trimestre del 2018.
Se elaboró la guía de implementación de Tablas de Retención Documental, publicada en GINA A104PR02G07, la cual contiene lineamientos generales para la clasificación, organización, descripción de los archivos de gestión, así como también el proceso de transferencia documental, préstamo de expedientes, ajustes a las TRD, y acompañamiento por parte de la oficina de gestión documental.
</t>
    </r>
    <r>
      <rPr>
        <u/>
        <sz val="11"/>
        <color theme="1"/>
        <rFont val="Segoe UI"/>
        <family val="2"/>
      </rPr>
      <t>Procedimiento de control de registros de información y administración de documentos actualizado, e</t>
    </r>
    <r>
      <rPr>
        <sz val="11"/>
        <color theme="1"/>
        <rFont val="Segoe UI"/>
        <family val="2"/>
      </rPr>
      <t xml:space="preserve">sta actividad presenta un avance del 1% para el tercer trimestre del 2018.
Se realizó la actualización del procedimiento A104PR02, incluyendo cuatro (4) secciones al documento, de acuerdo a las actividades desarrolladas actualmente por el equipo de gestión documental, entre las cuales se encuentra: Creación de registros de información, Organización documental, Inventario documental, Transferencia primaria.
</t>
    </r>
  </si>
  <si>
    <r>
      <rPr>
        <i/>
        <u/>
        <sz val="11"/>
        <rFont val="Segoe UI"/>
        <family val="2"/>
      </rPr>
      <t>Contribuir a una Colciencias más Transparente</t>
    </r>
    <r>
      <rPr>
        <sz val="11"/>
        <rFont val="Segoe UI"/>
        <family val="2"/>
      </rPr>
      <t xml:space="preserve">
Como medio para cumplir con este programa estratégico se adjunta el formato del indicador donde se evidencia el cumplimiento de los requisitos de GEL – ITEP 2018, con el cual se da </t>
    </r>
    <r>
      <rPr>
        <b/>
        <sz val="11"/>
        <rFont val="Segoe UI"/>
        <family val="2"/>
      </rPr>
      <t>cumplimiento al 100%</t>
    </r>
    <r>
      <rPr>
        <b/>
        <i/>
        <sz val="11"/>
        <rFont val="Segoe UI"/>
        <family val="2"/>
      </rPr>
      <t xml:space="preserve"> </t>
    </r>
    <r>
      <rPr>
        <sz val="11"/>
        <rFont val="Segoe UI"/>
        <family val="2"/>
      </rPr>
      <t xml:space="preserve">de los requisitos de la meta establecida para el tercer trimestre, además en la página web de Colciencias (www.colciencias.gov.co) se encuentra publicada la siguiente información: presupuesto en ejercicio, histórico del presupuesto asignado a la Entidad (vigencia 2013 a 2018) y ejecución del presupuesto asignado en la vigencia fiscal (enero a agosto de 2018)
</t>
    </r>
    <r>
      <rPr>
        <i/>
        <u/>
        <sz val="11"/>
        <rFont val="Segoe UI"/>
        <family val="2"/>
      </rPr>
      <t>Contribuir a una Colciencias más Moderna</t>
    </r>
    <r>
      <rPr>
        <sz val="11"/>
        <rFont val="Segoe UI"/>
        <family val="2"/>
      </rPr>
      <t xml:space="preserve">
Se reporta los avances realizados en el plan Colciencias sostenible para todos 2018; permitiendo cumplir con el</t>
    </r>
    <r>
      <rPr>
        <b/>
        <sz val="11"/>
        <rFont val="Segoe UI"/>
        <family val="2"/>
      </rPr>
      <t xml:space="preserve"> 100%</t>
    </r>
    <r>
      <rPr>
        <sz val="11"/>
        <rFont val="Segoe UI"/>
        <family val="2"/>
      </rPr>
      <t xml:space="preserve"> de la meta programada, realizando actividades  que permitan tener buenas prácticas sobre conservación de los activos de Colciencias y que impacten positivamente con el medio ambiente.
En este trimestre comprendido entre julio y septiembre de 2018 se reportan las tareas y acciones que permiten evidenciar los avances en cuanto a: Cronograma de baja de bienes y actualización de inventarios, Avance del Plan de depuración de activos y Avance Plan de mantenimiento bienes muebles e inmuebles.
Para cumplir con el indicador programático en el tema implementación del Programa de residuos peligrosos y no peligrosos, durante el tercer trimestre se realizaron las siguientes actividades: “impactos ambientales que genera Colciencias en recursos naturales, contaminación del agua, contaminación del suelo y aire y contaminación visual”, para ayudar a mitigar los efectos del cambio climático, cierre de la campaña ¡toma partido por el planeta!, a través de concurso, como reconocimiento a la toma de conciencia en la protección del medio ambiente para ayudar al planeta, lanzamiento de la campaña “los hábitos que debemos cambiar para el mundo que queremos habitar, separar y reciclar no lo puedes evitar”, el objeto de esta campaña es dar a conocer cómo y qué debemos reciclar, así como el buen uso de las estaciones de reciclado con que cuenta Colciencias en cada piso.
</t>
    </r>
    <r>
      <rPr>
        <i/>
        <u/>
        <sz val="11"/>
        <rFont val="Segoe UI"/>
        <family val="2"/>
      </rPr>
      <t>Realizar  buenas prácticas que permitan la conservación  de los activos de Colciencias que impacten positivamente por el medio ambiente</t>
    </r>
    <r>
      <rPr>
        <sz val="11"/>
        <rFont val="Segoe UI"/>
        <family val="2"/>
      </rPr>
      <t xml:space="preserve">
Teniendo en cuenta el Plan de Depuración Contable, se adjuntan los soportes  que dan cuenta del avance del 71% al tercer trimestre, conciliación de los meses de junio, julio y agosto, actas, soportes devolutivos y tomas aleatorias de bienes devolutivos.
Adicionalmente se adjunta el avance del Plan de mantenimiento preventivos y correctivos de bienes muebles e inmuebles realizados durante el tercer trimestre de 2018 por las empresas ML Ingenieros y Constructores S.A.S., INGITECS y personal operario del Grupo de Apoyo Logístico.
También se adjunta el avance para el mismo periodo del Cronograma de baja de bienes y actualización de inventarios de acuerdo con el Comité de Inventarios y Baja de Bienes realizado el pasado día 30 de julio de 2018
</t>
    </r>
  </si>
  <si>
    <r>
      <rPr>
        <i/>
        <u/>
        <sz val="11"/>
        <color theme="1"/>
        <rFont val="Segoe UI"/>
        <family val="2"/>
      </rPr>
      <t>Desarrollo, puesta en producción y soporte del sistema integrado de información</t>
    </r>
    <r>
      <rPr>
        <sz val="11"/>
        <color theme="1"/>
        <rFont val="Segoe UI"/>
        <family val="2"/>
      </rPr>
      <t xml:space="preserve">
Frente a la meta planeada para el tercer trimestre del 100% se llegó a un </t>
    </r>
    <r>
      <rPr>
        <b/>
        <sz val="11"/>
        <color theme="1"/>
        <rFont val="Segoe UI"/>
        <family val="2"/>
      </rPr>
      <t>avance del 93%</t>
    </r>
    <r>
      <rPr>
        <sz val="11"/>
        <color theme="1"/>
        <rFont val="Segoe UI"/>
        <family val="2"/>
      </rPr>
      <t xml:space="preserve">, debido a que las actividades  de prueba de aceptación tuvieron un atraso de 7 días con respecto al cronograma inicialmente planeado, adicionalmente las pruebas de aceptación por parte de Colciencias han requerido más tiempo de lo esperado como 3.3% de incidencias criticas bloqueantes mayores no previstas y 5% de criterio de aceptación.
Se configuró el repositorio de proyectos en Colciencias, la documentación técnica fue validada por la interventoría, se realizaron visitas de inspección y seguimiento a los entregables.
</t>
    </r>
    <r>
      <rPr>
        <i/>
        <u/>
        <sz val="11"/>
        <color theme="1"/>
        <rFont val="Segoe UI"/>
        <family val="2"/>
      </rPr>
      <t>Dotación tecnológica:</t>
    </r>
    <r>
      <rPr>
        <sz val="11"/>
        <color theme="1"/>
        <rFont val="Segoe UI"/>
        <family val="2"/>
      </rPr>
      <t xml:space="preserve">
Para el tercer trimestre se presenta avance  en el licenciamiento de software, implementación de servicios tecnológicos, disponibilidad de servicios en la nube, y mantenimiento y soporte de los portales web, se avanzó  en el plan de adquisiciones  apoyando la gestión tecnológica en algunos servicios como telefonía, video conferencia y registro de visitantes, se logró  iniciar el proceso de mantenimiento y bolsa de repuestos para garantizar la disponibilidad de los equipos de cómputo de la totalidad de usuarios de la Entidad.
</t>
    </r>
    <r>
      <rPr>
        <i/>
        <u/>
        <sz val="11"/>
        <color theme="1"/>
        <rFont val="Segoe UI"/>
        <family val="2"/>
      </rPr>
      <t>Contribuir a Colciencias transparente</t>
    </r>
    <r>
      <rPr>
        <sz val="11"/>
        <color theme="1"/>
        <rFont val="Segoe UI"/>
        <family val="2"/>
      </rPr>
      <t xml:space="preserve">
Para contribuir con la política de transparencia se publicaron 14 set de datos en el portal de datos abiertos en la página de Colciencias para dar </t>
    </r>
    <r>
      <rPr>
        <b/>
        <sz val="11"/>
        <color theme="1"/>
        <rFont val="Segoe UI"/>
        <family val="2"/>
      </rPr>
      <t>cumplimiento al 100%</t>
    </r>
    <r>
      <rPr>
        <sz val="11"/>
        <color theme="1"/>
        <rFont val="Segoe UI"/>
        <family val="2"/>
      </rPr>
      <t xml:space="preserve"> de lo planeado en el PETI co, para el proceso de Certificación de calidad de datos del DANE que se realizará en el 2019, se ha realizado seguimiento mediante asistencia a reuniones, la política de seguridad de la información se encuentra en la carpeta del Modelo de Seguridad y Privacidad de la Información (MSPI), en el servidor de archivos Waira O:\OSI\MSPI.
Reporte de cumplimiento de actividades para publicación, de datos abiertos y seguridad de la información,
</t>
    </r>
    <r>
      <rPr>
        <i/>
        <u/>
        <sz val="11"/>
        <color theme="1"/>
        <rFont val="Segoe UI"/>
        <family val="2"/>
      </rPr>
      <t xml:space="preserve"> Contribuir a Colciencias Moderna</t>
    </r>
    <r>
      <rPr>
        <sz val="11"/>
        <color theme="1"/>
        <rFont val="Segoe UI"/>
        <family val="2"/>
      </rPr>
      <t xml:space="preserve">
Para el  tercer trimestre se registra un </t>
    </r>
    <r>
      <rPr>
        <b/>
        <sz val="11"/>
        <color theme="1"/>
        <rFont val="Segoe UI"/>
        <family val="2"/>
      </rPr>
      <t>avance del 94%</t>
    </r>
    <r>
      <rPr>
        <sz val="11"/>
        <color theme="1"/>
        <rFont val="Segoe UI"/>
        <family val="2"/>
      </rPr>
      <t xml:space="preserve"> en el cumplimiento de los criterios de GEL se hace seguimiento al proyecto de Gobierno Digital del PETI, matriz de lineamientos de arquitectura empresarial y de capacidades institucionales a la fecha de corte se cumplen 74 de 92 lineamientos de arquitectura empresarial, y 10 de 11 lineamientos de capacidades institucionales.
</t>
    </r>
    <r>
      <rPr>
        <i/>
        <u/>
        <sz val="11"/>
        <color theme="1"/>
        <rFont val="Segoe UI"/>
        <family val="2"/>
      </rPr>
      <t>Gestión de seguridad y privacidad en la información.</t>
    </r>
    <r>
      <rPr>
        <sz val="11"/>
        <color theme="1"/>
        <rFont val="Segoe UI"/>
        <family val="2"/>
      </rPr>
      <t xml:space="preserve">
Durante el trimestre se avanzó con la actualización de las políticas de seguridad de la información, con al plan de capacitación y sensibilización y se realizó supervisión del contrato que se tiene con renata (IMPLEMENTACION DEL PROYECTO DE IPV6
</t>
    </r>
  </si>
  <si>
    <r>
      <rPr>
        <i/>
        <u/>
        <sz val="11"/>
        <color theme="1"/>
        <rFont val="Segoe UI"/>
        <family val="2"/>
      </rPr>
      <t>Sostenibilidad del proceso de transformación cultural y organizacional en la Entidad</t>
    </r>
    <r>
      <rPr>
        <sz val="11"/>
        <color theme="1"/>
        <rFont val="Segoe UI"/>
        <family val="2"/>
      </rPr>
      <t xml:space="preserve">
Durante el tercer trimestre, se adjudicó el contrato para la medición e intervención de clima y Cultura Organizacional, con el objeto de medir, desarrollar e implementar estrategias para gestar el cambio organizacional, iniciando su ejecución el 1 de agosto de 2018, se realizó la medición de Clima Organizacional mediante una encuesta en línea y se elaboró el informe de resultados, paralelamente se están desarrollando la escuela de líderes para coordinadores, gestores, Jefes de áreas entre otros, se anexa el Cronograma de actividades durante la ejecución del Contrato, registros fotográficos de la socialización de invitación a realizar la encuesta de Clima Organizacional y la propuesta de Intervención. El soporte al indicador da cuenta del cumplimiento de la meta por encima de la meta programada para el tercer trimestre.
</t>
    </r>
    <r>
      <rPr>
        <i/>
        <u/>
        <sz val="11"/>
        <color theme="1"/>
        <rFont val="Segoe UI"/>
        <family val="2"/>
      </rPr>
      <t>La motivación nos hace más productivos</t>
    </r>
    <r>
      <rPr>
        <sz val="11"/>
        <color theme="1"/>
        <rFont val="Segoe UI"/>
        <family val="2"/>
      </rPr>
      <t xml:space="preserve">
Durante el período reportado en la Entidad se implementaron diferentes capacitaciones, charlas, talleres, con el objetivo de fortalecer las competencias blandas y técnicas de los servidores, lo cual contribuye al desarrollo personal y laborar de las personas, entre las capacitaciones realizadas en el trimestre están: Contratación Estatal, Inducción y Re-inducción, Gestión Documental, MGI y tercera línea de Defensa, Equidad de Género, Negociación Colectiva,  PMO., servicio al Ciudadano (un servicio fuera de serie) , Beneficios Tributarios y Orfeo
</t>
    </r>
    <r>
      <rPr>
        <i/>
        <u/>
        <sz val="11"/>
        <color theme="1"/>
        <rFont val="Segoe UI"/>
        <family val="2"/>
      </rPr>
      <t>Liderando Talento</t>
    </r>
    <r>
      <rPr>
        <sz val="11"/>
        <color theme="1"/>
        <rFont val="Segoe UI"/>
        <family val="2"/>
      </rPr>
      <t xml:space="preserve">
Durante el periodo reportado las capacitaciones implementadas han cumplido con el objetivo planteado, cobertura y optimización de recursos.  Igualmente se desarrollaron las actividades de convocatoria para la inscripción de equipos de trabajo, cumpliendo así con lo planeado dentro de la iniciativa.
</t>
    </r>
    <r>
      <rPr>
        <i/>
        <u/>
        <sz val="11"/>
        <color theme="1"/>
        <rFont val="Segoe UI"/>
        <family val="2"/>
      </rPr>
      <t>Cultura basada en el servicio</t>
    </r>
    <r>
      <rPr>
        <sz val="11"/>
        <color theme="1"/>
        <rFont val="Segoe UI"/>
        <family val="2"/>
      </rPr>
      <t xml:space="preserve">
CÓDIGO DE INTEGRIDAD: Se construyó el documento basado en los insumos obtenidos en la encuesta aplicada a la Comunidad Colciencias donde, lo importante fue la participación masiva para determinar los valores y las conductas asociadas.  Se ha tenido en cuenta estar alineados a la Guía y al Código de Ética del Departamento Administrativo de la Función Pública - DAFP – Debido a que el Código de integridad aún se encuentra en revisión para ajustes si a ello hubiese lugar o aprobación del mismo, ante la Dirección General y el Comité de Gestión y Desarrollo Institucional.
Una vez aprobado se procederá a realizar la socialización con la Comunidad Colciencias mediante una campaña de sensibilización con el apoyo de Comunicaciones de la Entidad y será publicado en la página web de la entidad.
</t>
    </r>
    <r>
      <rPr>
        <i/>
        <u/>
        <sz val="11"/>
        <color theme="1"/>
        <rFont val="Segoe UI"/>
        <family val="2"/>
      </rPr>
      <t>Cultura de hacer las cosas bien</t>
    </r>
    <r>
      <rPr>
        <sz val="11"/>
        <color theme="1"/>
        <rFont val="Segoe UI"/>
        <family val="2"/>
      </rPr>
      <t xml:space="preserve">
Durante este trimestre se realizó la evaluación parcial correspondiente al primer semestre del año (1 de febrero a 31 de julio de 2018).   Previo a esta evaluación, se llevó a cabo reuniones, asesorías con los servidores para recordar el diligenciamiento de los formatos de la evaluación de desempeño laboral independiente de su tipo de vinculación. Así mismo con el seguimiento a los acuerdos de gestión.  Una vez recibidos se procedió a su registro en la matriz identificada con el código No.  A101PR02F01
</t>
    </r>
    <r>
      <rPr>
        <i/>
        <u/>
        <sz val="11"/>
        <color theme="1"/>
        <rFont val="Segoe UI"/>
        <family val="2"/>
      </rPr>
      <t>Gestión de la información de talento humano</t>
    </r>
    <r>
      <rPr>
        <sz val="11"/>
        <color theme="1"/>
        <rFont val="Segoe UI"/>
        <family val="2"/>
      </rPr>
      <t xml:space="preserve">
La planta actual de Colciencias se encuentra socializada en la página web de la Entidad, donde todos los grupos de interés tanto internos como externos pueden consultarla se puede acceder en el Siguiente Link: http://www.colciencias.gov.co/quienes_somos/planeacion_y_gestion/vacantes
El Plan Anual de Vacantes tiene como objetivo informar la situación en la que se encuentra la planta de personal del Departamento Administrativo de Ciencia, Tecnología e Innovación – COLCIENCIAS como garantía para continuar con el funcionamiento en la entidad
</t>
    </r>
    <r>
      <rPr>
        <i/>
        <u/>
        <sz val="11"/>
        <color theme="1"/>
        <rFont val="Segoe UI"/>
        <family val="2"/>
      </rPr>
      <t>Contribuir a una Colciencias más transparente</t>
    </r>
    <r>
      <rPr>
        <sz val="11"/>
        <color theme="1"/>
        <rFont val="Segoe UI"/>
        <family val="2"/>
      </rPr>
      <t xml:space="preserve">
El Plan Anual de Vacantes tiene como objetivo informar la situación en la que se encuentra la planta de personal del Departamento Administrativo de Ciencia, Tecnología e Innovación – COLCIENCIAS como garantía para continuar con el funcionamiento en la entidad.
</t>
    </r>
  </si>
  <si>
    <r>
      <t xml:space="preserve">Para la vigencia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para el tercer trimestre se avanzó en un 35% en el plan antes descrito, con corte al 30 de septiembre de 2018 se ha </t>
    </r>
    <r>
      <rPr>
        <b/>
        <sz val="11"/>
        <color theme="1"/>
        <rFont val="Calibri"/>
        <family val="2"/>
        <scheme val="minor"/>
      </rPr>
      <t>avanzado el 80%</t>
    </r>
    <r>
      <rPr>
        <sz val="11"/>
        <color theme="1"/>
        <rFont val="Calibri"/>
        <family val="2"/>
        <scheme val="minor"/>
      </rPr>
      <t>. Dado lo anterior se inicio y se esta adelantando la etapa desarrollo del software para lograr el proceso de integración. MGI Orfeo.</t>
    </r>
  </si>
  <si>
    <t>Resumen de la gestión a 31 de marzo de 2019</t>
  </si>
  <si>
    <t>Fortalecer la investigación y producción científica y tecnológica con calidad internacional</t>
  </si>
  <si>
    <t>Consolidar la institucionalidad y gobernanza de Colciencias como rector del SNCTeI en articulación con el SNCCTeI</t>
  </si>
  <si>
    <t>Diseño y evaluación de la Política Pública de CTeI</t>
  </si>
  <si>
    <t>Fortalecimiento de Colciencias con Gobierno Central y Gestión Regional de la CTeI</t>
  </si>
  <si>
    <t>Posicionamiento, visibilización y articulación de la CTeI con actores internacionales</t>
  </si>
  <si>
    <t>Incentivos tributarios en CTeI</t>
  </si>
  <si>
    <t>Subidrección General</t>
  </si>
  <si>
    <t>Dirección General/ Gestión Territorial</t>
  </si>
  <si>
    <t>Dirección de  Desarrollo Tecnológico e Innovación</t>
  </si>
  <si>
    <t>Dirección General/ Equipo de Internacionalización</t>
  </si>
  <si>
    <t>100 % de formulación y acompañamiento de Documentos de política</t>
  </si>
  <si>
    <t>100% de avance en la evaluación de documentos de política</t>
  </si>
  <si>
    <t>77% Aprobación de recursos por año en el Fondo de Ciencia, Tecnología e Innovación del SGR</t>
  </si>
  <si>
    <t>100% Implementación del plan bienal de convocatorias (Incluye diseño y desarrollo con banco de proyectos elegeibles)</t>
  </si>
  <si>
    <t>11 Alianzas Estratégicas internacionales fortalecidas y nuevas en términos de recursos y capital político para el posicionamiento de Colciencias</t>
  </si>
  <si>
    <t>23 Proyectos de CTeI</t>
  </si>
  <si>
    <t>100% Porcentaje de asignación del cupo de inversión para deducción y descuento tributario</t>
  </si>
  <si>
    <t>1 billón de pesos en inversión en proyectos de CTeI que acceden a los incentivos trtibutarios en inversión (Deducción y Descuento)</t>
  </si>
  <si>
    <t>Programas y Proyectos de CTeI</t>
  </si>
  <si>
    <t>Dirección de  Fomento a la Investigación</t>
  </si>
  <si>
    <t>178 Proyectos de CTeI</t>
  </si>
  <si>
    <t>1:2 Relación de recursos Colciencias vs los recursos del Sector Privado y entidades de gobierno</t>
  </si>
  <si>
    <t>Fortalecimiento de la infraestructura (institucionalidad) de CTeI (Redes de conocimiento, Centros de Investigación, Laboratorios)</t>
  </si>
  <si>
    <t>15 Proyectos de CTeI</t>
  </si>
  <si>
    <t>Publicaciones científicas</t>
  </si>
  <si>
    <t xml:space="preserve">12.000 Artículos científicos publicados por investigadores colombianos en revistas científicas especializadas </t>
  </si>
  <si>
    <t>0,88 (Citaciones de impacto en producción científica y colaboración internacional)</t>
  </si>
  <si>
    <t>Fomentar la formación del capital humano en CTeI y vincularlo a Entidades del SNCTeI</t>
  </si>
  <si>
    <t xml:space="preserve">Dirección de Mentalidad y Cultura </t>
  </si>
  <si>
    <t>Ondas 4.0</t>
  </si>
  <si>
    <t>3.500 Niños, niñas y adolescentes certificados en procesos de fortalecimiento de sus capacidades en investigación y creación a través del Programa Ondas y sus entidades aliadas</t>
  </si>
  <si>
    <t>'Jóvenes Investigadores e Innovadores</t>
  </si>
  <si>
    <t>' 680 Jóvenes investigadores e innovadores apoyados por Colciencias y aliados</t>
  </si>
  <si>
    <t xml:space="preserve">     Formación y vinculación de capital humano de alto nivel</t>
  </si>
  <si>
    <t>930 Becas, créditos beca para la formación de doctores apoyadas por Colciencias y aliados</t>
  </si>
  <si>
    <t>1.965 Becas, créditos beca para la formación de maestría apoyadas por Colciencias y aliados</t>
  </si>
  <si>
    <t>200 Estancias posdoctorales apoyadas por Colciencias y aliados</t>
  </si>
  <si>
    <t>Impulsar la innovación y el desarrollo tecnológico para la transformación social y productiva</t>
  </si>
  <si>
    <t>Innovación Empresarial</t>
  </si>
  <si>
    <t>600 Organizaciones articuladas en los Pactos por la innovación (contenido de empresas, entidades, organizaciones firmantes del pacto/s)</t>
  </si>
  <si>
    <t>479 Empresas con capacidades en gestión de innovación</t>
  </si>
  <si>
    <t>Apoyo a la I+D+i  para promover y fortalecer alianzas entre actores  del SNCTI</t>
  </si>
  <si>
    <t>10 Proyectos en Alianzas estratégicas entre actores del sistema de CTI para apoyar la implementación de nuevas tecnologías basadas en gestión de conocimiento científico, tecnológico e innovación</t>
  </si>
  <si>
    <t>5 Acuerdos de transferencia de tecnología y/o conocimiento</t>
  </si>
  <si>
    <t>Estrategia Nacional de Propiedad Intelectual</t>
  </si>
  <si>
    <t>500 solicitudes de patentes por residentes en Oficina Nacional colombiana</t>
  </si>
  <si>
    <t>Apoyo a emprendimientos de base tecnológica y transferencia de conocimiento</t>
  </si>
  <si>
    <t>12 Empresas de base científica, tecnológica e innovación apoyadas en sus procesos de creación y fortalecimiento.</t>
  </si>
  <si>
    <t>6 Acuerdos de transferencia de tecnología y/o conocimiento</t>
  </si>
  <si>
    <t>Generar una cultura que valore, gestione y apropie la CTeI</t>
  </si>
  <si>
    <t>Difusión de la CTeI</t>
  </si>
  <si>
    <t xml:space="preserve">25 espacios que promueven la  Interacción de la sociedad con la CTeI* </t>
  </si>
  <si>
    <t>4000 Personas que participan en espacios de  valor para la socialización de la CTeI</t>
  </si>
  <si>
    <t xml:space="preserve">65%  de canales de TV pública regionales y nacionales con contenido CTeI </t>
  </si>
  <si>
    <t>Apropiación Social de la CTeI</t>
  </si>
  <si>
    <t>10 comunidades y/o grupos de interés que se fortalecen a través de procesos de Apropiación Social de Conocimiento y cultura científica</t>
  </si>
  <si>
    <t>100% de cumplimiento de los requisitos  priorizados de transparencia en Colciencias</t>
  </si>
  <si>
    <t xml:space="preserve">Conservar y usar sosteniblemente la biodiversidad por medio de la CTeI para contribuir al desarrollo de la Bioeconomía en Colombia </t>
  </si>
  <si>
    <t>Equipo Colombia Bio</t>
  </si>
  <si>
    <t>Colombia Bio</t>
  </si>
  <si>
    <t>4 Expediciones Científcas Realizadas</t>
  </si>
  <si>
    <t>10 Bioproductos generados</t>
  </si>
  <si>
    <t>95.000 Registros Biológicos</t>
  </si>
  <si>
    <t>Fomentar una Colciencias Integral, Efectiva e Innovadora (IE+i)</t>
  </si>
  <si>
    <t>Por una gestión administrativa y financiera eficiente e innovadora</t>
  </si>
  <si>
    <t>100% de cumplimiento de los requisitos  priorizadas de transparencia</t>
  </si>
  <si>
    <t>100% de cumplimiento de los requisitos  priorizados de Gobierno Digital</t>
  </si>
  <si>
    <t>Gobierno y Gestión de TIC para la CTeI</t>
  </si>
  <si>
    <t>Oficina TIC</t>
  </si>
  <si>
    <t>45% Avance en la implementación de la Gobernabilidad y Gestión de TIC para la CTeI</t>
  </si>
  <si>
    <t>100% de cumplimiento de los requisitos  priorizados de transparencia</t>
  </si>
  <si>
    <t>Comunicamos lo que Hacemos - Comunicación Estratégica Institucional</t>
  </si>
  <si>
    <t>100 % de programas estratégicos priorizados comunicados</t>
  </si>
  <si>
    <t>100% de cumplimiento de los requisitos  priorizados de Gobierno Digital en Colciencias</t>
  </si>
  <si>
    <t>Apoyo contractual y jurídico eficiente</t>
  </si>
  <si>
    <t>100% cumplimiento de requisitos priorizados de transparencia en Colciencias</t>
  </si>
  <si>
    <t>Gestión para un talento humano integro efectivo e innovador</t>
  </si>
  <si>
    <t>90,3 % en la calificación de Gestión Estratégica para un talento humano integro, efectivo e innovador.</t>
  </si>
  <si>
    <t>Pacto por un Direccionamiento Estratégico que genere valor público*</t>
  </si>
  <si>
    <t>100% cumplimiento en la formulación, acompañamiento, seguimiento y evaluación de planes e instrumentos de la planeación</t>
  </si>
  <si>
    <t>66% Índice de madurez del SGC</t>
  </si>
  <si>
    <t>Fortalecimiento del enfoque hacia la prevención y el autocontrol</t>
  </si>
  <si>
    <t>100% de ejecución de las auditorías, seguimientos y evaluaciones</t>
  </si>
  <si>
    <r>
      <t xml:space="preserve">Período de seguimiento: Primer </t>
    </r>
    <r>
      <rPr>
        <b/>
        <u/>
        <sz val="16"/>
        <rFont val="Segoe UI"/>
        <family val="2"/>
      </rPr>
      <t>trimestre de 2019</t>
    </r>
  </si>
  <si>
    <t xml:space="preserve">Para el primer trimestre de 2019 se elaboraron , implementaron y actualizaron los instrumentos archivísticos, mediante tablas de Retención Documental, para esta actividad se revisan los asuntos del inventario del periodo I, que comprende desde 1968 hasta 1972 correspondiente al Fondo Colombiano de Investigaciones científicas y proyectos especiales Francisco José de Caldas, para evaluar la coherencia con la unidad administrativa, oficina productora y la estructura orgánica ajustada, cumpliendo con la metodología planteada de conformidad con el Acuerdo 004 del 2013 y al Instructivo para la elaboración de las tablas de valoración documental aprobado del Archivo General de la Nación, en cuanto a la elaboración de las Tablas de Valoración Documental, se tuvo  en cuenta los ajustes en la estructura orgánica, luego del análisis normativo realizado por el profesional a cargo de la labor en el marco del contrato 669-2018, el inventario tuvo cambios significativos debido a que varios asuntos se agruparon en las dependencias que se definieron como oficinas productoras, además se continúa con las pruebas en el sistema Orfeo de acuerdo a la nueva codificación de las dependencias y la asignación de la nueva estructura, series, sub series y tipologías documentales, por otra parte, se diseñó en versión preliminar el procedimiento para gestión y tramite de comunicaciones oficiales, con el fin de establecer las actividades concretar para la producción de oficios y memorandos el cual es aprobado en el comité de desarrollo administrativo del 27 de febrero, de igual manera se elabora el programa de archivos descentralizados con el objetivo de establecer actividades en los componentes técnico, contractual y de control para la tercerización del archivo central e histórico de Colciencias.
Adicionalmente se diseñó un programa de archivos descentralizados, cuyo objetivo principal orientar el desarrollo de las actividades necesarias para velar por la adecuada conservación, custodia y administración del archivo central e histórico de la Entidad, una vez culminados todos los programas propuestos a desarrollar, se anexaran dentro del Programa de Gestión Documental, para dar cumplimiento al Decreto 2609 de 2012, para esto se elabora un cuadro de mando para el plan de conservación Documental, con el fin de tener consolidadas todas las actividades que se deben desarrollar en cada uno de los planes, su periodicidad de desarrollo y la evidencia en la cual se puede mostrar la ejecución de las actividades. 
Otra de las mejoras realizadas en el trimestre se encuentra el proceso de mejoramiento del proceso de contratación del FFJC  por medio de la integración MGI-ORFEO Módulo Liquidaciones con el fin de incluir la totalidad de la trazabilidad en cada uno de los expedientes de los contratos derivados y/o convenios que se administran por el FFJC a partir de la información que se carga desde ORFEO y el producto entregado por Fiduciaria en el sistema MGI, por tal motivo de manera conjunta con el personal de la oficina de TIC  trazó un cronograma de trabajo, dado que esta es una actividad definida como un desarrollo de alto impacto  desde la Secretaria General y las Áreas Técnicas. 
En cuanto a la Depuración contable se tiene en cuenta el capítulo X del Manual de Política Contable NICSP V02 donde se establece que anualmente se formula, revisa, evalúa y actualiza el Plan de Sostenibilidad Contable en el cual se establecen las acciones a ejecutar por las áreas de gestión con el objeto de garantizar la calidad, confiabilidad y oportunidad de la información contable. En virtud de lo anterior, el Grupo Interno de Trabajo de Apoyo Financiero y Presupuestal elaboró la propuesta del plan de depuración contable para el 2019, el cual se estructuró en 4 actividades relacionadas con: cartera y solicitudes de reintegro, subvenciones y transferencias, Inventario - propiedad, planta y equipo y Créditos Educativos, este plan fue aprobado el 20 de marzo de 2019.
Posterior a ello los días 28 y 29 de marzo/19 se realizaron reuniones con el personal de: Talento Humano, Grupo Interno de Trabajo de Apoyo Logístico y Documental, Oficina TIC y Secretaria General en las cuales se revisaron las actividades propuestas y se concertó con las áreas las actividades, las evidencias, los responsables y la duración. 
Otra de las iniciativas que tiene la Dirección Administrativa y Financiera son las buenas prácticas en la conservación de la propiedad planta y equipo de Colciencias, para este se elabora cronograma de mantenimiento correctivo y preventivo de los muebles e inmuebles de la entidad. Adicionalmente se ha venido adelantando un plan de trabajo con comunicaciones para sensibilizar a la Comunidad Colciencias para que realicen un uso adecuado de los bienes muebles e inmuebles de la Entidad, mediante campañas las cuales serán ejecutadas en el segundo trimestre del presente año.
En cuanto a la estrategia de Colciencias más transparente,  se da cumplimiento a la meta programada del  100% de los requisitos de la Dirección Financiera asociado cumplimiento de los tres requisitos: publicación de presupuesto en ejercicio, publicación histórico del presupuesto asignado a la Entidad (vigencia 2013 a 2018) y ejecución del presupuesto asignado en la vigencia fiscal (diciembre de 2018, enero y febrero de 2019), en la página web de Colciencias (www.colciencias.gov.co) se encuentra publicada toda la información que da cuenta de la meta.
Finalmente se analiza el indicador de Colciencias más moderna donde se verifica cumplimiento al 100% de requisitos de  GEL,  estableciendo los gastos estrictamente necesarios para el buen funcionamiento de la Entidad,  realizando actividades  que permitan tener buenas prácticas sobre uso eficiente del papel, seguimiento a los consumos mensuales de energía en kilovatios y acueducto en metros cúbicos con el objeto de verificar el incremento en el consumo, con relación a los viáticos y gastos de desplazamiento se gestionó un menor costo en los tiquetes aéreos mediante contrato de mínima cuantía donde la agencia de viajes contratada otorga un descuento del 17.2%, adicionalmente solicita las comisiones con más de 5 días de anterioridad y asegurando que los tiquetes sean en clase económica.
En cuanto al programa de residuos peligrosos y no peligrosos, se plantearon actividades para ejecutar en la vigencia 2019 como son la implementación del sistema de gestión ambiental y la adopción de la Política de uso y ahorro eficiente del papel de igual manera se realizó capacitación sobre el Manejo de Residuos Sólidos, con el objeto de sensibilizar a la comunidad de Colciencias y al personal que presta sus servicios de aseo en la entidad para el uso correcto de la disposición final de los residuos sólidos.
Por otro lado se designó el equipo de trabajo para dar cumplimiento a la Política de uso y ahorro eficiente del papel, adoptada mediante Resolución 1351 de 2018 conformado por las personas que tienen a cargo actividades relacionadas con el Sistema de Gestión Ambiental.
Se presenta un avance del 100%, teniendo en cuenta se cumplieron las actividades programadas para el primer trimestre.
</t>
  </si>
  <si>
    <t>El Plan Estratégico de las Tecnologías de la Información y Comunicaciones (PETIC) de COLCIENCIAS refleja la realización de un ejercicio de planeación estratégica de las adquisiciones, desarrollo, soporte, mantenimiento y uso y apropiación de las tecnologías de la información y las comunicaciones, con el propósito de asegurar que los objetivos de la Oficina de Tecnologías de la Información y Comunicaciones de COLCIENCIAS estén vinculados y alineados con los objetivos estratégicos definidos por la Entidad para el cuatrienio 2019-2022; cuyo objetivo se alinea con el Objetivo Estratégico institucional “Lograr una Colciencias Integra, Efectiva e Innovadora (IE+i), en el primer trimestre de 2019 se elaboró el plan de trabajo del proyecto, para la   actividad “Análisis de la situación actual del modelo de Gobierno de TI de la Entidad”, la cual tiene previsto finalizar en el mes de abril de 2019.
Otra de las iniciativas  contempladas en el Plan de Acción Institucional se encuentra el Modelo de Seguridad y Privacidad de la Información – MSPI  y en cumplimiento del marco normativo vigente y la Política Nacional de Seguridad Digital (CONPES 3854), se presentan los avances con el fin de mostrar los resultados obtenidos durante el primer trimestre del año como es la actualización de las políticas de seguridad de la información, procedimiento de incidentes de seguridad, manual de atención, manual de inventario de activos de TI, matriz de inventario de activos de TI, registro de las bases de datos ante la SIC, seguimiento a la matriz de riesgos de seguridad digital, planeación del proyecto de adopción de IPv6, seguimiento a los riesgos de seguridad digital a corte de 31 de marzo de 2019, en el trimestre no se programaron sensibilizaciones en seguridad de la información, por el cual no se cumplió la meta del indicador de seguridad de la información, donde el porcentaje de incumplimiento es de 0,335%.
Gestión de Servicios Tecnológicos.
En cuanto a los servicios de gestión de la información se basó en el  estándar de proyectos que contempla las buenas prácticas del PMI, razón por la cual se estructuró el desarrollo de cada proyecto en 6 etapas Inicio, Planeación, Ejecución, Seguimiento y Control y Cierre de igual manera se definieron 6 iniciativas las cuales deben registrar avances soportados en entregables que están identificados dentro del plan de trabajo y que corresponden a evidencias documentales que presenten avances en las diferentes etapas de cada proyecto, entre las iniciativas están red colombiana de información científica;  gestión territorial; sistema integrado de información;  sistemas de información legados (sigp -scienti);  master data management – mdm; runi (registro único nacional de Investigación).
 El avance para el primer trimestre reflejado en el indicador programático corresponde a un 6% de cumplimiento con respecto a la meta definida para este periodo de evaluación, el porcentaje total asignado a los Sistemas de Información corresponde al 11,25% para la vigencia 2019 de un total del total del 45% asociados a la suma de las diferentes iniciativas propuesta por la Oficina TIC
En cuanto a la actividad de Arquitectura de TI, se iniciaron reuniones con los grupos de trabajo de la oficina TIC para identificar y actualizar temas pendientes de cumplimiento y de esta forma evaluar la priorización de cada uno de los temas.
Entre los que se han priorizado esta la revisión de documentos TI de varias entidades públicas colombianos relacionados con el uso y apropiación de proyectos de TI, con el fin de analizar las mejores prácticas utilizadas para esto se inició la elaboración de un documento de estrategia de Uso y Apropiación de TI para Colciencias, formulación del Plan Estratégico de TI (PETIC), el cual fue publicado en la página web de la Entidad el 31 de enero de 2019, en cuanto a la política de uso eficiente del papel Resolución 1351 de 2018, se designó como líder del mismo al funcionario delegado por la Oficina TIC.
Para dar cumplimiento con la política de Gobierno Digital, se efectuó reunión con asesor de Ministerio TIC para iniciar la definición de lineamientos sobre interoperabilidad para iniciar la revisión  y la información que la Entidad puede poner a disposición para intercambio con otras Entidades del Estado. 
Respecto al avance en la implementación de los criterios de la política de Gobierno Digital, se continúa con el mismo porcentaje de avance reportado con corte 31 de diciembre de 2018 (94%) de los requisitos priorizados por la Entidad, que corresponde a la meta establecida para el trimestre.
En cumplimiento de la iniciativa estratégica "Contribuir a una Colciencias más transparente" del objetivo estratégico “Fomentar una Colciencias Integral, Efectiva e Innovadora (IE+i)” se revisaron los contenidos publicados y confirmación de la información, actualización del portal de datos abiertos contra el portal de Colciencias, reducción de requerimientos de informes y cifras estadísticas, ya que la información de la cual se tienen muchos informes se encuentra disponible en el portal, dando el cumplimiento al indicador del 100%.
Finalmente se iniciaron las actividades relacionadas con la iniciativa "Contribuir a una Colciencias más moderna"  y que corresponden a los distintos dominios a cargo de la Oficina TIC de la política de Gobierno Digital (Iniciativas Estratégicas en GINA: Estrategia TI y Gobierno TI, Gestión de Servicios Tecnológicos y Sistemas de Información e Información.  Se anota que en el alcance de la iniciativa Estrategia TI y Gobierno de TI se incluyó el plan de trabajo del dominio Uso y Apropiación de TI, esto con el fin de establecer los criterios y acciones a priorizar durante la vigencia 2019.</t>
  </si>
  <si>
    <t xml:space="preserve">Para la  vigencia 2019 se priorizaron 18 programas estratégicos comunicables de los cuales para el primer trimestre se difundieron 5, lo que corresponde al 28% de  programas comunicados acumulados superando la meta establecida para dicho trimestre.
El resultado obtenido en el I trimestre permite evidenciar un avance del 25% con un total de 2 campañas ejecutadas, de un total de 12 campañas anuales, resultado que permite cumplir la meta establecida. A su vez permite indicar el cumplimiento del 100% con respecto a la meta anual.
Con base en  el Plan Estratégico de Comunicación Interna y dando cumplimiento a las actividades relacionadas en dicho plan, para el primer trimestre de 2019 logran implementarse dos campañas: la primera estuvo enfocada en presentar las metas del Plan Estratégico de Colciencias para el periodo 2019-2022 y las líneas del Pacto por la CTeI; su nombre fue Colciencias con la mano arriba. La segunda se realizó para presentar la actualización de la plataforma GINA, recordando la importancia de reportar bien y a tiempo los planes y los indicadores; para ello se retomó el concepto de la campaña Memerízalo, desarrollando una segunda parte de la misma, así mismo informó los cambios  de la plataforma en su nueva versión, explicando el paso a paso relacionado con el reporte de planes e indicadores por medio de video tutoriales.
Para el año 2019 el área replanteó el indicador “Relacionamiento con medios de comunicación”  con el fin de presentar  una medición más real y acorde al posicionamiento de la imagen de Colciencias, así mismo, dando a conocer que hasta la fecha no contamos con ninguna herramienta de medición que nos permita identificar el valor del free –press, el número de menciones que ha tenido la entidad, las ciudades con mayor exposición mediática, los temas más publicados y resaltando que aún se desconoce cuándo se contratará el servicio, la meta anual en cuanto a las menciones positivas para el 2019 es de 1850 publicaciones en medios de comunicación, cumpliendo para el primer trimestre 353 de 200 menciones positivas  que se tenía planeada 
El reto planeado para este primer trimestre es de 200 menciones positivas y se lograron 353, es decir se cumplió al 100 % , superando en un 76,5 %.
Los temas que más impacto mediático tuvieron fueron Misión de Sabios, Becas del bicentenario, Ministerio de Ciencia, Tecnología e Innovación
Con el objetivo de fortalecer la gestión de relacionamiento con los medios de comunicación se implementaron diversas acciones comunicativas las cuales permitieron llegar a medios regionales, nacionales y universitarios.  
Por otro lado se realizan avances  que hacen parte del Plan Estratégico de comunicaciones como es el taller creativo con 8 personas de la entidad para identificar cuál sería el mejor mecanismo para retomar e implementar el Día D, creación del formato Buenas noticias el cual, a través de Smart news, se utiliza para divulgar noticias recientes o de último minuto relacionadas con la gestión externa de la Entidad por último se realiza convocatoria interna para seleccionar el presentador de un nuevo formato audiovisual  y conformar el banco de locutores Colciencias
En cuanto a los contenidos en la página web de la entidad para el primer trimestre se registraron 4.268.026 visitas a la página, cifra que supera la meta. Sobre el plan de Convocatorias y el Plan Bienal de Convocatorias generaron un alto tráfico teniendo en cuenta las nuevas convocatorias, para este trimestre se destacan la creación de la misión de sabios y la transformación de la entidad en Ministerio, hechos coyunturales para la Entidad.
Con el objetivo de cumplir con el manual de imagen del Gobierno Nacional se hizo cambio de los colores de la página web y actualización del logo de Colciencias en piezas y o documentos, adicionalmente se incluyó un nuevo cajón en el home para el aviso de cierre de convocatorias, culminación y publicación del Mapa del Sitio.
Para cumplir con esta estrategia Ecosistema digital - desarrollo de estrategias para generar más interacción en redes sociales se realizaron cubrimientos en vivo con fotos, mensajes clave de nuestros directivos e invitados a los eventos, piezas gráficas, GIF y videos que permitieron aumentar el engagement, con el fin de crear sinergias con entidades, universidades e influenciadores se realizaron actividades Visita a Chile con Presidencia, Talleres construyendo país, Día de la Mujer y la Niña en la Ciencia, Día Internacional de la Mujer, Día Internacional del Hombre y #Un14DeMarzo.
Por otro lado se encuentras las publicaciones con nuevos productos gráficos y audiovisuales que han permitido aumentar la cifra de interacción y seguidores en nuestros canales de redes sociales. Como son #AquíTeLoContamos, #LaCienciaEnCifras, #UstedNoSabeQuiénSoyYo?, talleres de redes sociales para los voceros de la entidad, los cuales  ayudan a generar una mejor sinergia con la cuenta de la entidad, finalmente se dio apoyo al Director General para optimizar el manejo de su cuenta y enlazar sus contenidos con los hitos de comunicación de la entidad
La estrategia de relacionamiento con medios de comunicación se encuentran las interacciones programadas para el primer trimestre en cada uno de los canales como Facebook, Twitter, Youtube, Linkedin.
Por último y para dar cumplimiento con la estrategia de Colciencias transparente, se verifica el formato de soporte al indicador que para este trimestre cumple con el 100% de la meta programada de igual manera 
Contribuir a una Colciencias más moderna como se evidencia  en la matriz soporte del indicador.
</t>
  </si>
  <si>
    <t xml:space="preserve">Para el primer trimestre, se cumplen con las tareas dando respuesta a la iniciativa afianzar la cultura de servicio al ciudadano al interior de la entidad y la relación con los ciudadanos, haciendo un efectivo monitoreo y seguimiento a PQRDS, para esto se generó el plan de actividades el cual fue aprobado por el Secretario General, de igual manera se realizó la actualización el Manual de Atención al Ciudadano Versión 11, que posteriormente fue socializado en el comité de Gestión y Desempeño Institucional, por último se llevó a cabo Plan de Trabajo con la OAP, donde se revisaron las Causas de Insatisfacción presentadas en el año 2018, datos que fueron arrojados en la encuesta de satisfacción, donde a partir de allí se generaron acciones de mejora.   
Por otro lado se desarrollan acciones encaminadas a garantizar el cumplimiento de los parámetros / requisitos que establece el índice de transparencia de las entidades públicas - ITEP, donde se presenta un cumplimiento del 97% de la tarea de los requisitos 
Para el cumplimiento de Colciencias moderna se desarrollan acciones encaminadas a garantizar el cumplimiento de los parámetros / requisitos que establece el índice de transparencia de las entidades públicas Gobierno Digital, cumpliendo con el 100% de la tarea de los requisitos
En cuanto al apoyo contractual y jurídico eficiente se recomiendan mecanismos de gestión jurídica y legal al interior de las áreas de la entidad, de modo que la Secretaría General de Colciencias requiere llevar a cabo acciones relativas a la simplificación de las normas internas que regulan su gestión, con el propósito de avanzar en la mejora interna y en la calidad del marco normativo vigente, para llevar a cabo esta iniciativa se elaboró el diagnóstico preliminar para realizar el análisis y simplificación de la normatividad aplicable a las áreas misionales y de apoyo, estableciendo tres fases de como la Identificación, priorización y simplificación de la normatividad, para este trimestre se avanzó en la guía para la suscripción de acuerdos de voluntades.
Luego de verificar las principales temáticas que se encuentran reguladas en la entidad se encontró que podrían ser susceptibles de simplificación las resoluciones y/o actos administrativos expedidos en materia de gestión y delegación contractual, consejos de programa y delegación en cuerpos colegiados, con el fin de aclarar y/o suprimir disposiciones obsoletas, improcedentes, inexactas o redundantes. Así mismo, se analizarán las normas que regulan los procedimientos internos de la entidad en las materias antes descritas
En cumplimiento al modelo Integrado de Planeación y Gestió006E se elaboró la política de prevención del daño antijurídico para la vigencia 2019 y se envió por correo electrónico el 28 de diciembre 2018 a la Agencia Nacional para la Defensa Jurídica del Estado – ANDJE para su revisión, posteriormente se realizó seguimiento el 13 y 28 de marzo 2019 con la ANDJE nuevamente por correo electrónico y llamada telefónica, donde le fue informado a la Secretaría Técnica del Comité de Conciliación que la política cuenta con el aval para su implementación.
Después de analizar las causas persistentes que han generado acciones judiciales se han identificado las áreas responsables de la generación del daño según la tipología de la acción contenciosa impetrada; en este sentido se hace necesario plantear una intervención que garantice adoptar un plan de acción para evitar que se generen derechos litigiosos en contra de la  entidad, favorezca la defensa  de los intereses de la misma y permita la divulgación de la metodología a implementar  y ejecutar, con el fin de  prevenir  o mitigar los posibles  daños que se puedan llegar a ocasionar en razón al que hacer institucional. 
Teniendo en cuenta que la utilidad y conveniencia de la implementación de la Política de Prevención del Daño Antijurídico debe ser evaluada a partir de la medición y verificación de los resultados de las acciones correctivas y que dicha evaluación debe ser puesta en conocimiento del Comité de Conciliación y Defensa Judicial, se propone crear un sistema de indicadores que permitirá una medición de la aplicación y eficacia de la Política.
El contenido del presente documento será aprobado por el Comité de Conciliación y Defensa Judicial de Colciencias, se adoptará como Política de Prevención de Daño Antijurídico para la Entidad, mediante acto administrativo, el cual será publicado en la página Web de COLCIENCIAS www.colciencias.gov.co, para su divulgación a todos los servidores y contratistas de la Entidad.
En conclusión, con la presente política se busca aplicar mecanismos para prevenir las condenas contra Departamento Administrativo de Ciencia, Tecnología e Innovación- Colciencias, que causan impacto económico.
Para el primer trimestre se evidencia un cumplimiento del 100% de los 81 items a cargo de la Secretaría General para el 1er Trimestre 2019. Asimismo, se relacionan las evidencias de las actividades que se adelantaron así:
Actas de comité de contratación I Trimestre 2019. 
Cargue en la página web de la actualización del Manual de contratación. 
Actualización del documento Evaluación Desempeño Proveedores A106PR16F16. 
Creación de la Matriz de Priorización de Tipología Proveedores A106PR16MO5.
Gestión Jurídica - Oficio Solicitud Aprobación Comisión al Exterior A105PR04F03.
Procedimiento Control Normativo A105PR02.
Anexo Matriz Normativa Interinstitucional - A105PR02AN01.
Actualización procedimiento - Gestión Contractual - Liquidación de Contratos/Convenios Ley 80 y CTeI - A106PR15.
Actualización compendio de modelos para el ejercicio de supervisión de contratos y convenios - A106PR16MO3.
Solicitud de evaluación de proveedores de desempeño conforme al procedimiento Supervisión y seguimiento a contratos y convenios. 
Se realiza el cargue de los entregables correspondientes al primer trimestre de 2019 de la iniciativa estratégica " La Motivación nos hace más productivos",  donde se evidencian los seguimientos correspondientes al cumplimiento de las actividades derivadas del Plan de Trabajo del Sistema de Seguridad y Salud en el Trabajo,  Plan de Bienestar e Incentivos, Plan Institucional de Capacitación y el desarrollo de la Intervención en Clima y Cultura Organizacional.
Se ejecutaron 14 actividades correspondientes al 100% de lo programado durante el primer trimestre, se aclara que de las actividades de bienestar desarrolladas ninguna implicó costo.
Dentro del Plan de Incentivos se otorgaron tres (3) auxilios educativos para los hijos de tres (3) servidores públicos, para lo cual se dispuso de cinco millones setecientos noventa y seis mil ochocientos doce pesos mcte $ 5.796.812 del presupuesto asignado, como lo establece la Resolución 0200 de 28 de febrero de 2019.
Durante el primer trimestre se desarrollaron actividades con el ánimo de reforzar las competencias blandas y/ o comportamentales en el marco de clima organizacional, tales como Taller de Inteligencia Emocional, Taller de comunicación asertiva, Taller de Flexibilidad al Cambio, Taller de Valores Organizacionales, Taller de Relaciones Interpersonales.
Durante el primer trimestre de 2019 se ejecutaron las actividades planeadas  a cero costo, con talleristas internos y externos. 
Algunos temas fueron reprogramado por agendas o cambios de metodología.
A la fecha se han implementado  9 temas de capacitación.
Por último, se realizaron acciones para contribuir a una Colciencias más transparente referentes a Seguimiento y actualización del plan anual de vacantes, realizar una matriz de Seguimiento a retiro de servidores públicos, realizar un seguimiento estadístico a los datos derivados de la gestión del talento humano, realizar fichas de verificación de requisitos mínimos para acceder al derecho preferencial de encargo, adelantar las gestiones necesarias para la implementación del módulo de Talento Humano del aplicativo WebSAFI para lograr mayor optimización de las estadísticas y actualizar el índice de Transparencia mediante la matriz del indicador ITEP.
</t>
  </si>
  <si>
    <t xml:space="preserve">Para la iniciativa planear, acompañar y  evaluar  integral y oportunamente para  el primer trimestre, se consolidó la matriz de hitos de la planeación en la cual se muestra la relación mensual de los productos que realiza la Oficina Asesora de Planeación, cuyo cumplimiento depende del trabajo artículado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se da un cumplimiento del 100% de hitos conforme lo programado (19 hitos programados para el período). Vale destacar los siguientes hitos en el período reportado:
• Seguimiento a los instrumentos de planeación a cierre de la vigencia de 2018, cuyos resultados fueron presentados antes las instancias de decisión pertinentes.
• Formulación y aprobación de los instrumentos de planeación para el cuatrienio: PEI 2019-2022 y para la vigencia 2019 Plan de Acción Institucional, Plan Anual de Convocatorias, Plan Anual de Inversión y Plan Anticorrupción y de Atención al Ciudadano.
• Se apoyó y acompañó a las áreas en la construcción de fichas de programa estratégicos que posterior de su validación fueron cargadas en la herramienta GINA para que los responsables iniciaran su proceso de reporte. Aunque no se registra en la matriz de hitos, este proceso involucró capacitación colectiva y personalizadas y sesiones de trabajo sustentadas en correos para la elaboración de las fichas y los ajustes de las mismas.
• Con lo anterior y dadas las dinámicas institucionales se procedió a consolidar los ajustes de las áreas que así lo requieran. Dichos ajustes fueron presentados ante COMDIR y llevaron a generar nuevas versiones del PEI, PAI y Plan de Convocatoria
Otra de las actividades realizadas por el equipo de Planeación Estratégica de la Oficina Asesora de Planeación en las mesas de trabajo con las áreas técnicas, se realizaron las fichas de planeación táctica y con dicha información y lo aprobado en el cómite de dirección en relación al PAI, se crearon los indicadores estratégicos, programáticos y de variables con sus metas y los respectivos responsables de acuerdo con lo programado por las áreas.
En cuanto al Plan de capacitaciones se asociaron temas correspondientes a la planeación institucional y del sistema de gestión organizacional.
Con relación al análisis y difusión de estadísticas nacionales de CTeI en cuanto a Recolección, Normalización y Consolidación de datos, durante este periodo se formalizo el contrato el cual tiene por objeto: "contratar los servicios para el diseño y desarrollo de tableros de difusión de información de CTI, que apoyen soluciones automatizadas de inteligencia de negocios", la Oficina Asesora de Planeación, apoyó la formalización del contrato realizando un trabajo conjunto entre lo funcional de la herramienta y lo técnico desde la oficina TIC, por otra parte se realizó la capacitación por parte de ITPERFORMA en cuanto la funcionalidad de la herramienta y el diseño de los tableros, asistieron participantes tanto de la OAP como de la oficina TIC.
Con el fin de mejorar prácticas del estándar del PMI de Gestión de Proyectos se da inicio a la estructuración de lineamientos de planeación y seguimiento de programas y proyectos de CTI enfocado especialmente en estandarizar ítems de rubros de financiación, roles del equipo de trabajo, y enfoque metodológico, como plan de mejora en la gestión y para retomar iniciativas en el despliegue, transferencia y documentación se da inicio a la planeación y seguimiento de proyectos de CTI para la entidad partiendo del estándar de proyectos de cascada del PMI. Se parte de un ejercicio inicial realizado en el último trimestre 2018 que derivó en la estructuración de ajustes y una nueva versión de los términos de referencia de las convocatorias con plantillas adyacentes que contribuyeran en la estandarización de rubros de financiación, roles del equipo de trabajo y enfoque metodológico de plan detallado de trabajo como estructuras de desglose de trabajo. (EDT o por sus siglas en inglés WBS).  Si bien es cierto hubo un proceso de socialización y validación previa con algunas áreas técnicas es preciso retomar y redireccionar la iniciativa teniendo en cuenta los siguientes elementos: 
1. Es necesario ir incorporando paulatinamente las mejoras en documentos anexos de apoyo que vayan direccionando el cambio, antes que incorporarlo directamente en documentos como términos de referencia en dónde es posible  complejizar el proceso. 
2. Los lineamientos que se están estructurando tienen alcance fundamentalmente a los proyectos nuevos y de cierta manera los que están próximos a programarse a través de las convocatorias vigentes y las próximas a lanzar.  NO obstante y de manera secundaria habrán algunos elementos de los lineamientos construidos que permitan de manera colateral ser aplicados en proyectos que hayan iniciado ya la ejecución. 
3. Es pertinente desarrollar una comisión con integrantes de las áreas técnicas para dimensionar el alcance, cronograma de cambios e impactos que dicho ajuste e incorporación generaría en los usuarios, claro pensando siempre en el objetivo que por el carácter dinámico de los proyectos, los que están en cierre/liquidación, los que están en ejecución y lo que están nuevos o pendientes de convocar, es tomar decisiones evitando que los nuevos proyectos reincidan en los problemas que usualmente tienen dichas convocatorias y que se materializan en adendas, otro sí y en ajustes de índole legal que retrasan la efectividad de la ejecución de los mismos. 
Para dar cumplimiento con los estándares nacionales e internacionales se analiza el nivel de madurez, mantenimiento del certificado,mantener y mejorar el cumplimiento de los requisitos.
adicionalmente y con el fin de promover el fortalecimiento de competencias de los Responsables del Proceso, Líderes de Calidad y equipos de apoyo, se formularon 5 ejercicios de acompañamiento para la vigencia 2019, centrados en  los siguientes temas: Modelo Integrado de Planeación y Gestión - Políticas de Gestión y Desempeño Institucional, Gestión del riesgo de corrupción, de gestión y de seguridad digital, Servicio al ciudadano, participación ciudadana, rendición de cuentas, transparencia y acceso a la información, Racionalización de trámites, Mejoramiento continuo, el seguimiento de este plan de fortalecimiento de competencias a 29 de marzo de 2019, muestra un avance del 20%, con la ejecución completa de una (1)  de las cinco (5) actividades programadas (Gestión del riesgo de corrupción, de gestión y de seguridad digital), las actividades ejecutadas han contado con una participación del 90% de los invitados, reportando un promedio de asistencia de 39 participantes por actividad.
 La Oficina Asesora de Planeación como lider de la revisión y actualización de los riesgos para la vigencia 2019, realizó un total de 36 mesas técnicas y/o ejercicios de concertación, en las cuales se explica y socializa la metodología de gestión del riesgo emitida por el Departamento Administrativo de la Función Pública - DAFP en el mes de Octubre de 2018 ("Guía para la administración del riesgo y el diseño de controles en entidades públicas - Riesgos de gestión, corrupción y seguridad digital" - Versión 4 ), para la aplicación de la metodología se diseñan tres tipos de matriz a fin de asegurar la implementación de los lineamientos definidos para la identificación, análisis y valoración de los riesgos de corrupción, seguridad digital y de gestión, identificando un total de 63 riesgos a gestionar distribuidos así:
• Riesgos de corrupción: 16
• Riesgos de Seguridad Digital: 5
• Riesgos de Gestión:  42
Por consiguiente fueron aprobados por el Comité de Gestión y Desempeño Institucional el 30 de Enero de 2019, los riesgos de corrupción y seguridad digital realizando su publicación en la página web el 31 de enero, dando cumplimiento a la Ley 1474 de 2011 y el Decreto 612 de 2018, adicionalmente se revisan y actualizan los riesgos de gestión, asegurando el cargue de los planes de acción para el tratamiento de los riesgos en el aplicativo GINA, a fin de promover el reporte de las acciones de control propuestas con corte al primer trimestre de 2019.
Así mismo se realiza la parametrización del módulo de riesgos en GINA, a fin de realizar su cargue.
En cuanto al plan de optimización se presenta un avance del 19% frente al resultado esperado de 25% de avance. Esto debido a que el gran número de actividades desarrolladas durante el primer trimestre de la vigencia, no permitieron terminar las actividades  así:
 • Quedaron pendientes por actualizar 6 de los 185 documentos que debieron ser cambiados por ajuste en el logo institucional. Los documentos que quedaron pendientes son de revisión y actualización de lineamientos y contenidos por lo cual se reprograma su actualización para el mes de abril de 2019.
• No se logró finalizar la totalidad de las tareas planificadas para la implementación de la directiva 009 de 2018 “Austeridad en el gasto”, quedando en ejecución 4 de las 8 actividades propuestas.
• Se encuentra en desarrolla la documentación de las fechas de vigencia de los documentos cargados en las plataformas de captura y gestión de la información (ScienTI, SIGP, SII)
• Se reprograma su ejecución en el mes de abril de 2019.
 En relación al seguimiento al plan de racionalización de trámites se evidencia que a 29 de marzo el avance en la racionalización de los 8 trámites propuestos es del 34%, resultado que permite cumplir la meta planificada del 25%. Este resultado se obtiene gracias a que durante el primer trimestre se logra la racionalización completa del trámite de “Calificación de proyectos para deducción en renta por inversiones o donaciones en ciencia y Tecnología”, el cual fue objeto de prórroga en la vigencia 2018, por encontrarse en trámite de firma el Acta # 7 del CNBT a través de la cual se aprueba el Acuerdo 20, mediante el  cual se modifican los artículos del acuerdo 17 de 2017 para informar a la DIAN sobre irregularidades en la ejecución de los proyectos calificados.
 El trámite de “Calificación de proyectos para deducción en renta por inversiones o donaciones en ciencia y Tecnología” logra un 50% de avance, gracias a que finaliza su proceso de revisión, concertación y cargue en el SUIT. Para los seis (6 ) trámites restantes, se evidencia la ejecución de las mesas de revisión y concertación del trámite, realizando su publicación en el portal www.innovamos.gov.co, con lo cual se logra un avance del 20% en la racionalización de estos trámites.
 Durante el mes de marzo de 2019 se realiza la revisión y concertación de las metas de gestión de los indicadores de proceso, realizando su consolidación en la matriz unificada que contiene los indicadores programáticos y estratégicos a través de los cuales se medirá el aporte de los procesos al cumplimiento del Plan de Acción Institucional.
Con corte a 30 de marzo de 2019, se evidencia que la Oficina Asesora de Planeación desde el programa “Pacto por un Direccionamiento Estratégico que genere valor público” mantiene el cumplimiento del 100% de los requisitos asignados en el componente del índice de Transparencia de Entidades Públicas (ITEP), con un total de 151 requisitos cumplidos de 151 asignados.
El resultado obtenido permite cumplir la meta planificada para el trimestre, con la actualización del Plan Estratégico, Plan de Acción y Planes Integrados al Plan de Acción de la vigencia 2019, en coherencia con lo dispuesto en el Modelo Integrado de Planeación y Gestión (Dec 1499 de 2017 y Decreto 612 de 2018).
Así mismo, se acompaña la actividad de revisión y actualización de la información publicada en la sección de “Transparencia y acceso a la información” y se realiza la inclusión de los trámites de la Entidad en el portal de innovación, con el fin de asegurar que se dispone de una ventanilla única de información en actividades de Ciencia, tecnología e Innovación.
Para contribuir a una Colciencias más moderna por medio del programa “Pacto por un Direccionamiento Estratégico que genere valor público”, a cargo de la Oficina Asesora de Planeación logra cumplir y mantener el 100% en los requisitos de Gobierno en Línea a cargo, evidenciando el cumplimiento de 19 de los 19 requisitos programados.
 Finalmente se consolida el reporte de seguimiento al Plan de Participación Ciudadana 2018, y se formula el plan vigencia 2019; así mismo se asegura la disponibilidad de los informes de rendición de cuentas y la operación del instrumento "La Ciencia en Cifras" (Herramienta Tableau), a través de la cual se cuenta con información estadística relevante y trazable que facilitan el consumo, análisis, uso y aprovechamiento de los componentes de información, con estos avances se logra el 100% de cumplimiento de los requisitos, quedando pendiente la verificación del cumplimiento frente a la emisión de la estrategia de Gobierno Digital emitida mediante el decreto 1008 de 2018.
</t>
  </si>
  <si>
    <t xml:space="preserve">En cumplimiento del Plan de Auditorias de la Oficina de Control Interno, y conforme lo programado para el primer trimestre de 2019, se tenía planeado generar (6) seis informes de Auditoria o Seguimiento, de los cuales se cumplió la meta, generando los siguientes (6) seis informes.
1- AUDITORIA CONTRATOS INTERNACIONALIZACIÓN
2- AUDITORIA RECURSOS BANCA MULTILATERAL
3- EVALUACIÓN CONTROL INTERNO CONTABLE VIG 2018 - CGN
4- SEGUIMIENTO AUSTERIDAD IV TRIMESTRE 
5- SEGUIMIENTO AUSTERIDAD MES DE DICIEMBRE
6- SEGUIMIENTO PQR II SEMESTRE 2018
La Oficina de Control Interno, con el fin de contribuir a una Colciencias más Transparente, se han mantenido los 8 requisitos asignados, manteniendo un cumplimiento del 100%. Como soporte del cumplimiento se anexa la ficha de reporte del indicador programático donde se registra la evidencia que da cuenta del cumplimiento de cada una de las variables requeridas.
Requisitos de cumplimiento:
1- Direccionamiento a entidades de control externo en sitio web
2- Publicación en sitio web de mecanismos de control interno
3- Publicación en sitio web de al menos un Informe de Control Interno
4- Publicación en sitio web de Planes de Mejoramiento de auditoras de los órganos de control
5- Seguimiento al Plan Anticorrupción
6- Seguimiento a las metas planteadas
7- Observaciones sobre las acciones realizadas
8- Programación del Proceso auditor
</t>
  </si>
  <si>
    <t xml:space="preserve">Mediante correo electrónico se solicitó al Instituto Humboldt el conteo de registros para el año 2019, considerando el suministro de registros aportados al SiB Colombia por parte del Instituto, se presenta el detalle de las cifras que fueron generadas para el primer trimestre del año, las cuales superan lo planeado para dicho periodo de tiempo. 
Se estableció en Enero de 2019, la posibilidad de desarrollar una convocatoria conjunta con el British Council, Delivery Partner del Reino Unido en Colombia, con el fin de acelerar el avance de los niveles de madurez tecnológica de BioProductos en Colombia, y en cooperación con un aliado académico en Inglaterra. Esta convocatoria tiene un antecenden, y fue la convocatoria de Institutional Links que se realizó en el 2017 y que ha ido reportando excelentes resultados para el país. 
Se propone entonces, realizar una convocatoria similar en este período de 2019, con un recurso base de $ 2.000 millones del lado Colombiano y con la misma cifra equivalente en libras del lado Inglés. Hasta el momento en la Dirección de Innovación se han gestionado $1.800 millones que aún no cuentan con Certificados de Disponibilidad Recursos (CDRs).
Para iniciar con el proceso de formalización de la convocatoria, se realiza la primera reunión el día 11 de Marzo, en el cual se establece la hoja de ruta general para lograr abrir la convocatoria, con los siguientes pasos:
* Tramitar el Acuerdo de Alianza Operacional (AAO) entre Colciencias y British, con el cual podemos iniciar la Gestión de los CDRs
* Una vez con el AAO claro y firmado, se puede iniciar a la formulación de los Terminos de Referencia de la Convocatoria.
* Se establece que la ventana de apertura de la convocatoria sería los meses de Junio o Julio de 2019
El Programa Colombia-BIO definió dos ejes temáticos definidos como Expediciones BIO y Turismo Científico de Naturaleza que se materializan como Proyectos Oferta Institucional y a su vez, en iniciativas de inversión en los departamentos a través del desarrollo de actividades de CTeI. Dichos proyectos pueden ser financiados directamente con recursos de Colciencias o, a través del Fondo de Ciencia, Tecnología e Innovación del Sistema General de Regalías (FCTeI-SGR). En este sentido, en el marco del FCTeI-SGR, el Programa gestionó tres (3) proyectos de oferta institucional con los Departamentos de Nariño, Valle del Cauca y Caquetá.
En el marco de la estrategia de cooperación internacional del Programa Colombia Bio, se ha gestionado, durante el primer trimestre del año tres procesos de cooperación con entidades internacionales:1) Workshop con el Jardín Botánico de Londres; 2) Plan de acción entre Colciencias y el Ministerio de Ciencia, Tecnología, Conocimiento e Innovación de la República de Chile para la realización de una Expedición BIO; 3) Otrosí y adición de recursos al Acuerdo de Alianza Operacional 310 de 2018 entre Colciencias y el British Council.
 </t>
  </si>
  <si>
    <r>
      <rPr>
        <b/>
        <sz val="11"/>
        <color theme="1"/>
        <rFont val="Segoe UI"/>
        <family val="2"/>
      </rPr>
      <t>Elaboración, implementación y actualización de instrumentos archivísticos.</t>
    </r>
    <r>
      <rPr>
        <sz val="11"/>
        <color theme="1"/>
        <rFont val="Segoe UI"/>
        <family val="2"/>
      </rPr>
      <t xml:space="preserve">
Dentro de las actividades programadas para el segundo trimestre en cuanto al  cumplimiento de la elaboración de las Tablas de Valoración Documental (TVD) de la entidad se continuó con la revisión de los inventarios documentales, estructura orgánica y normatividad pertenecientes a los Periodos II y III realizando los respectivos ajustes a los insumos elaborados inicialmente, así mismo, de conformidad con el análisis documental se han elaborado las fichas y la versión inicial de las TVD necesarios para la valoración de los periodos en mención. 
Para el primer trimestre de la vigencia 2019, se presentó un avance del 100%, teniendo en cuenta que se cumplieron con las actividades planeadas para el primer trimestre, lo anterior representado en el desarrollo de: Informe de implementación de las Tablas de Retención, Informe de elaboración de las Tablas de Valoración Documental y el programa de archivos descentralizados.
De acuerdo con el seguimiento para el segundo trimestre, se presentó un avance del </t>
    </r>
    <r>
      <rPr>
        <b/>
        <sz val="11"/>
        <color theme="1"/>
        <rFont val="Segoe UI"/>
        <family val="2"/>
      </rPr>
      <t>80%</t>
    </r>
    <r>
      <rPr>
        <sz val="11"/>
        <color theme="1"/>
        <rFont val="Segoe UI"/>
        <family val="2"/>
      </rPr>
      <t xml:space="preserve">, con respecto a la meta del 100%, sin lograr el cumplimiento de todas las actividades, representado básicamente en la dificultad para la estructuración de los lineamientos para la conformación de los expedientes híbridos, por otro lado se logró el avance de las Tablas de Valoración Documental, informe de avance de la Tablas de Retención, informe de avance del plan de implementación del SGDEA.
En la etapa I se logró la compilación de la documentación institucional, para la etapa II se analizaron e interpretaron los datos de la información recolectada, proceso que permite el ajuste de la estructura orgánica teniendo en cuenta las normas recuperadas para este período, por lo tanto se sugiere una nueva codificación que se puede evidenciar en el anexo 3 del archivo adjunto que se encuentra en la plataforma GINA.
Dado los avances del segundo período y la revisión de los asuntos identificados se ajustan de acuerdo a la documentación en físico, de igual manera se finaliza y actualiza el cuadro de análisis de normatividad y se diligencia el formato de tabla de valoración documental anexo 6 el cual incluye únicamente los asuntos que por cierre administrativo o fecha final del expediente se encuentran en las fechas respectivas al período valorado, ejecución del plan de pruebas en el sistema Orfeo, para la nuevas TRD, verificando módulos de radicación, series documentales por oficina productora, préstamo de expedientes y radicados. Una vez finalizado el plan de pruebas, se inicia con la planeación del despliegue a producción en la entidad. 
De acuerdo al plan de acción del PINAR, en el periodo evaluado, se realizaron las siguientes tareas: Programa de Gestión Documental, Sistema Integrado de Conservación e instrumentos archivísticos, Diseño e implementación de un Sistema Electrónico de Documentos de Archivo, las cuales se ejecutaron de acuerdo a lo planeado, razones por las cuales se logra cumplir, con el desarrollo de las tareas corresponde a la asignación de las diferentes tareas dentro del equipo base de gestión documental, y el seguimiento continuo a las diferentes actividades a cargo del grupo.
</t>
    </r>
    <r>
      <rPr>
        <b/>
        <sz val="11"/>
        <color theme="1"/>
        <rFont val="Segoe UI"/>
        <family val="2"/>
      </rPr>
      <t>Mejoramiento del proceso de contratación del FFJC  por medio de la integración MGI-ORFEO Módulo Liquidaciones</t>
    </r>
    <r>
      <rPr>
        <sz val="11"/>
        <color theme="1"/>
        <rFont val="Segoe UI"/>
        <family val="2"/>
      </rPr>
      <t xml:space="preserve">
Para el segundo trimestre de la presente vigencia se inició el proceso de integración del sistema ORFEO con el sistema MGI en el módulo de liquidaciones con el fin de incluir la totalidad de la trazabilidad en cada uno de los expedientes de los contratos derivados y/o convenios que se administran por el FFJC a partir de la información que se carga desde ORFEO y el producto entregado por Fiduciaria en el sistema MGI, por tal motivo de manera conjunta con el personal de la oficina de Tic se trazó un cronograma de trabajo, dado que esta es una actividad definida como un desarrollo de alto impacto desde la Secretaria General y las Áreas Técnicas. 
Para este período se adelantaron las siguientes acciones:
- Desde el aplicativo MGI, se debe revisar si existe algún servicio que permita reemplazar documentos cargados en el sistema con un nombre diferente a los cargados inicialmente, y a su vez se puedan visualizar en ORFEO, a fin de no eliminar los documentos que se cargan y mantener la trazabilidad.
- Se debe habilitar la opción que muestre el número del contrato cuando MGI hace la radicación en ORFEO, en los casos en los cuales no se tenga número de contrato, el número que indicara corresponderá al ID.
- Se deben revisar con gestión documental las TRD a fin de informar a los ingenieros, con cuales se va a trabajar esta integración.
- En la pestaña detalles de MGI se deben discriminar los valores finales por rendimientos y por reintegros.
- Habilitar opción para cambiar el supervisor en la pestaña de liquidaciones.
- Ajustar el nombre que se va incluir en el paso de contrato liquidado en proceso judicial, dado que en este punto no estaría liquidado el contrato.
</t>
    </r>
    <r>
      <rPr>
        <b/>
        <sz val="11"/>
        <color theme="1"/>
        <rFont val="Segoe UI"/>
        <family val="2"/>
      </rPr>
      <t>Depuración contable</t>
    </r>
    <r>
      <rPr>
        <sz val="11"/>
        <color theme="1"/>
        <rFont val="Segoe UI"/>
        <family val="2"/>
      </rPr>
      <t xml:space="preserve">
Teniendo en cuenta la estructura que tiene el plan de depuración para la vigencia 2019, la Cartera y Solicitudes de Reintegro tuvo avance 19%, sin cumplir con la meta planeada del 25%, a continuación las razones por las cuales quedó pendiente cumplir la meta:
- 2% de la actividad “Proyectar la ficha técnica de cartera del CT 312-2005 firmado con la Corporación Centro de Investigación y Desarrollo de la Industria de la Construcción - CIDICO y el CT 486-2007 firmado con la Corporación Centro de Investigación y Desarrollo Tecnológico Textil y Confección - CIDETEXCO para ser presentados al Comité Técnico de Sostenibilidad Contable y/o de Normalización de Cartera de la Entidad según corresponda.” del II Trimestre, en razón a que a la empresa CIDETEXCO del contrato 486-2007 se le inició en el mes de noviembre de 2018 proceso judicial y por esta razón no se pudo continuar con el proceso del comité; sin embargo, la ficha correspondiente al contrato 312-2005 ya se encuentra para remitir a secretaría general y continuar con el trámite de llevar a comité técnico de sostenibilidad o Normalización de Cartera.
- 2% de la actividad “Depuración de los contratos/convenios que se encuentran en Solicitud de Reintegro.” teniendo en cuenta que se adelantó la gestión con la Secretaría General para identificar los contratos que se encuentran en solicitud de reintegro y en qué situación se encuentran las entidades con las cuales se suscribieron dichos contratos, no se logró realizar la depuración en los estados financieros para el segundo trimestre. 
- 2% de la actividad “Elaborar el documento de costo/beneficio de acuerdo a la Resolución 1323 del 31 de octubre de 2018”; teniendo en cuenta que la información solicitada a las áreas involucradas en la elaboración de la información, llegó finalizando el período del II trimestre, no se logró la elaboración del documento por parte del Grupo Interno de Trabajo de Apoyo Financiero y Presupuestal.  
Transferencias y Subvenciones, la actividad relacionada con “Transferencias y Subvenciones” con una participación del 5% para el II trimestre, se cumplió en su totalidad.
</t>
    </r>
    <r>
      <rPr>
        <b/>
        <sz val="11"/>
        <color theme="1"/>
        <rFont val="Segoe UI"/>
        <family val="2"/>
      </rPr>
      <t>Inventario y Propiedad</t>
    </r>
    <r>
      <rPr>
        <sz val="11"/>
        <color theme="1"/>
        <rFont val="Segoe UI"/>
        <family val="2"/>
      </rPr>
      <t xml:space="preserve">, con corte 30 de junio de 2018 fue de 8% teniendo que, no se alcanzó a cumplir 10% de la actividad “Realizar la depuración de activos intangibles (Licencias y Software) y tangibles (licencias y software antiguo) de acuerdo con lo establecido en el manual de política contable”, la actividad se adelantó con el grupo de apoyo logístico y documental y la oficina TIC´s; sin embargo, por disponibilidad de agendas no se alcanzó a programar comité de baja de bienes. 
</t>
    </r>
    <r>
      <rPr>
        <b/>
        <sz val="11"/>
        <color theme="1"/>
        <rFont val="Segoe UI"/>
        <family val="2"/>
      </rPr>
      <t>Créditos Educativos,</t>
    </r>
    <r>
      <rPr>
        <sz val="11"/>
        <color theme="1"/>
        <rFont val="Segoe UI"/>
        <family val="2"/>
      </rPr>
      <t xml:space="preserve"> con un porcentaje del 5% de la meta planeada cumple con el 2% en este trimestre, dado que el 3% de la actividad “Realizar la depuración de las cuentas por cobrar constituidas como créditos educativos, con el fin de hacer la condonación de los mismos por el cumplimiento de los compromisos establecidos.”, dicha actividad la adelantó el grupo de Talento Humano, en la recolección de los actos administrativos que soportan las cuentas por cobrar constituidas; sin embargo, no fueron entregadas al grupo financiero los soportes respectivos, por lo cual no se realizó la disminución de las cuentas por cobrar por concepto de créditos educativos. 
Al cierre del segundo trimestre se obtuvo una ejecución del 34% del Plan de Depuración Contable, las actividades no culminadas serán trasladadas al tercer trimestre del presente plan.
</t>
    </r>
    <r>
      <rPr>
        <b/>
        <sz val="11"/>
        <color theme="1"/>
        <rFont val="Segoe UI"/>
        <family val="2"/>
      </rPr>
      <t>Buenas prácticas en la conservación de la propiedad planta y equipo de Colciencias</t>
    </r>
    <r>
      <rPr>
        <sz val="11"/>
        <color theme="1"/>
        <rFont val="Segoe UI"/>
        <family val="2"/>
      </rPr>
      <t xml:space="preserve">
Para el segundo trimestre se adjunta el cronograma de mantenimiento correctivo y preventivo de los muebles e inmuebles de la entidad y pruebas como correos, actas mantenimientos realizados durante período evaluado, de igual manera se han solicitado ajustes de las piezas de horarios de los baños a la Oficina de Comunicaciones, finalmente la campaña de orden y aseo será ejecutada en el segundo semestre de acuerdo con los compromisos concertados con la oficina de comunicaciones.
</t>
    </r>
    <r>
      <rPr>
        <b/>
        <sz val="11"/>
        <color theme="1"/>
        <rFont val="Segoe UI"/>
        <family val="2"/>
      </rPr>
      <t>Contribuir a una Colciencias más transparente</t>
    </r>
    <r>
      <rPr>
        <sz val="11"/>
        <color theme="1"/>
        <rFont val="Segoe UI"/>
        <family val="2"/>
      </rPr>
      <t xml:space="preserve">
Para el segundo trimestre de 2019 se cumple con la Divulgación de la gestión presupuestal y financiera en los tres requisitos de transparencia, con lo cual se obtuvo el cumplimiento del 100% de la meta establecida para el periodo.
En la página web de Colciencias (www.colciencias.gov.co) se encuentra publicada la información que da cuenta del cumplimiento de los tres requisitos: publicación de presupuesto en ejercicio, publicación histórico del presupuesto asignado a la Entidad (vigencia 2013 a 2019) y ejecución del presupuesto asignado en la vigencia fiscal (marzo a mayo de 2019). Información que puede consultarse en el link:
https://www.colciencias.gov.co/quienes_somos/informacion_financiera_contable/presupuesto
https://www.colciencias.gov.co/quienes_somos/informacion_financiera_contable/ejecucion
Contribuir a una Colciencias más moderna
De acuerdo a la estrategia Colciencias más moderna y a la tarea asignada para la implementación del programa de residuos peligrosos, en el segundo trimestre se trabajó en la actualización del MANUAL GESTION AMBIENTAL COLCIENCIAS, el cual está en proceso de revisión, por parte del grupo de trabajo y se concertó que, para la tercera semana de julio, se presentará para aprobación y trámite de publicación den GINA, por parte de la Directora Administrativa y Financiera. Para lo cual se ajustó el cronograma del PLAN DE TRABAJO SISTEMA DE GESTIÓN AMBIENTAL, para la vigencia de 2019. 
Adicionalmente, se viene trabajando con la Oficina de Comunicaciones la realización de las actividades para impulsar la gestión ambiental en Colciencias, como complemento a la gestión ambiental, se viene realizando actividades en la Política de uso eficiente del papel, para lo cual se elaboró el cronograma de actividades para impulsar esta política
En cuanto al uso eficiente del papel se elaboró cronograma de las actividades a realizar en lo que queda de la vigencia a fin de impulsar dicha política, todos los avances fueron presentados en el Comité de Gestión y Desempeño Institucional.
Se continúa con el seguimiento del kilometraje recorrido por mes así mismo el consumo de combustible para los vehículos de propiedad de Colciencias, consumo de energía en kilovatios por mes y por piso, consumo bimensual de acueducto en metros cúbicos por cada piso, de esta manera se puede hacer determinar los incrementos en los consumos mensuales en cada uno de los servicios públicos.
En lo relacionado con viáticos y gastos de desplazamiento se continúa garantizando un menor costo en los tiquetes aéreos, debido a que la agencia de viajes envía dos cotizaciones para cada una de las comisiones que lo requiera, buscando el trayecto solicitado a la tarifa aérea más favorable, que permita al servidor público llegar al lugar de destino con tiempo suficiente para atender con puntualidad la reunión a la cual debe asistir.
Se da cumplimiento al procedimiento de solicitar las comisiones con más de 5 días de anterioridad con el fin de garantizar un menor costo en el valor del tiquete..
Se vienen ejecutando los recursos asignados al presupuesto de adquisición de bienes y servicios para la vigencia fiscal de 2019, con gastos estrictamente necesarios para el normal funcionamiento de Colciencias, en el cumplimiento de la Directiva Presidencial 09 de 2018.
</t>
    </r>
  </si>
  <si>
    <r>
      <rPr>
        <b/>
        <sz val="11"/>
        <color theme="1"/>
        <rFont val="Segoe UI"/>
        <family val="2"/>
      </rPr>
      <t>Estrategia TI y Gobierno TI</t>
    </r>
    <r>
      <rPr>
        <sz val="11"/>
        <color theme="1"/>
        <rFont val="Segoe UI"/>
        <family val="2"/>
      </rPr>
      <t xml:space="preserve">
Con corte al segundo trimestre de 2019, se avanza en la ejecución del plan de trabajo del proyecto (definido en el primer trimestre de 2019).  Según lo definido en éste se elaboró el documento de “Análisis de la situación actual del modelo de Gobierno de TI de la Entidad”, mediante revisión de alternativas para realizar la medición del nivel de madurez del Gobierno de TI de la Entidad, y de acuerdo con el análisis realizado se elaboró un documento con la definición del instrumento para aplicar y realizar la medición en la Entidad.  El documento “Análisis de la situación actual del modelo de Gobierno de TI de la Entidad” describe el modelo actual de Gobierno de TI de la Entidad, incluyendo información sobre la normativa asociada a la definición de funciones de la Entidad, la misión, visión y valores institucionales, estructura funcional de la Oficina TIC y sus funciones, políticas existentes.
</t>
    </r>
    <r>
      <rPr>
        <b/>
        <sz val="11"/>
        <color theme="1"/>
        <rFont val="Segoe UI"/>
        <family val="2"/>
      </rPr>
      <t>Implementación de la Arquitectura Empresarial</t>
    </r>
    <r>
      <rPr>
        <sz val="11"/>
        <color theme="1"/>
        <rFont val="Segoe UI"/>
        <family val="2"/>
      </rPr>
      <t xml:space="preserve">
Se avanzó en la revisión de documentación que sirve como base conceptual para la elaboración del documento definición de la Arquitectura Empresarial de COLCIENCIAS, levantamiento de la información para la elaboración del capítulo de Tecnologías de la Información, y su inclusión en el PETIC 2019-2022, revisión de documentación que sirve como base conceptual para la elaboración del documento Plan de comunicación de la estrategia y gestión de TI, levantamiento de la información para la elaboración que sirve como base conceptual para la actualización del Tablero de Indicadores de la Estrategia de TI, se revisó y actualizó el Proceso de Gestión de TI con motivo de la auditoría interna, todas estas actividades deben quedar concluidas en julio.
En el trimestre se ha tenido dificultades presupuestales para los avances en el proyecto dado que no se cuenta con los recursos disponibles, por lo tanto se tuvo que redefinir el alcance del proyecto para ejecutarlo con base en los recursos profesionales y técnicos disponibles en la oficina TIC.
Para el segundo trimestre se elaboró documento Estrategia para el Uso y Apropiación de las Tecnologías de la Información de COLCIENCIAS, se definieron los atributos mínimos de la Matriz de caracterización y priorización de Grupos, este documento define las estrategias de uso y apropiación de las TI que permita la sensibilización, participación, involucramiento, compromiso y liderazgo de los grupos de interés de COLCIENCIAS en favor de las iniciativas de TI.
</t>
    </r>
    <r>
      <rPr>
        <b/>
        <sz val="11"/>
        <color theme="1"/>
        <rFont val="Segoe UI"/>
        <family val="2"/>
      </rPr>
      <t>Gestión de Seguridad y Privacidad de la Información</t>
    </r>
    <r>
      <rPr>
        <sz val="11"/>
        <color theme="1"/>
        <rFont val="Segoe UI"/>
        <family val="2"/>
      </rPr>
      <t xml:space="preserve">
De acuerdo al plan de seguridad y privacidad de la información aprobado por el comité de gestión y desempeño, en el segundo trimestre de la presente vigencia, se ejecutaron las actividades que de acuerdo al plan se tenían contempladas realizar su ejecución y en otras realizar su seguimiento.
Dentro de las actividades principales del plan de seguridad, se ejecutaron las siguientes actividades: Correcciones a las observaciones realizadas por SEGEL al manual de seguridad de la información, seguimiento a los controles de acuerdo a la norma ISO 27002:2013, elaboración del manual de copias de respaldo, se realizó actividades de sensibilización a los colaboradores de Colciencias, como  envío phishing, sensibilización en seguridad de la información, pruebas, las cuales fueron enviadas por correo electrónico para evidenciar el nivel de conocimiento en seguridad de la información, feria de seguridad de la información, donde, donde por medio de juegos interactivos se les enseño a los participantes a identificar una página fraudulenta, armar una contraseña segura, entre otras.
</t>
    </r>
    <r>
      <rPr>
        <b/>
        <sz val="11"/>
        <color theme="1"/>
        <rFont val="Segoe UI"/>
        <family val="2"/>
      </rPr>
      <t>Gestión de Servicios Tecnológicos</t>
    </r>
    <r>
      <rPr>
        <sz val="11"/>
        <color theme="1"/>
        <rFont val="Segoe UI"/>
        <family val="2"/>
      </rPr>
      <t xml:space="preserve">
El avance para del segundo trimestre reflejado en el indicador programático corresponde a un 1% de cumplimiento con respecto a la meta real definida planeada para este periodo de evaluación, para un total de avance de un 9%, todo acorde a lo programado, por otro lado el porcentaje total asignado Servicios Tecnológicos corresponde al 11,25% para la vigencia 2019 de un total del 45% asociados a la suma de las diferentes iniciativas propuesta por la Oficina TIC.
El entregable asociado en este ítem, presenta el Formato de Indicador Programático para la Iniciativa de Gestión de Servicios Tecnológicos, con el avance de lo ejecutado al II trimestre, relaciona el proyecto de dotación tecnológica
de un 100% representa el 60% y 
mejoramiento del modelo de operación de la Oficina TIC representa el 40%.
</t>
    </r>
    <r>
      <rPr>
        <b/>
        <sz val="11"/>
        <color theme="1"/>
        <rFont val="Segoe UI"/>
        <family val="2"/>
      </rPr>
      <t>Gestión de Sistemas de Información e Información</t>
    </r>
    <r>
      <rPr>
        <sz val="11"/>
        <color theme="1"/>
        <rFont val="Segoe UI"/>
        <family val="2"/>
      </rPr>
      <t xml:space="preserve">
El porcentaje total asignado a los Sistemas de Información corresponde al 11,25% para la vigencia 2019 de un total del 45%  asociados a la suma de las diferentes iniciativas propuesta por la Oficina TIC.
El avance de la iniciativa estratégica en la implementación de la Gobernabilidad y Gestión de TIC para la CTeI, alcanzado para el segundo trimestre en el indicador programático corresponde a un 1,5% de cumplimiento con respecto a la meta definida para este periodo de evaluación.
En general, las actividades realizadas para el total de las iniciativas estuvieron enfocadas a reuniones de seguimiento, contratación, control de actividades, solución y atención de PQRS, parametrización de convocatorias, ajustes a los Sistemas de Información y presentaciones ante comités.
De acuerdo a la generalidad de la situación se implementaron soluciones tecnológicas al servicio de la comunidad, convenios colaborativos, documentación propia del avance de cada proyecto, accesos a formularios de registro y participación en convocatorias
</t>
    </r>
    <r>
      <rPr>
        <b/>
        <sz val="11"/>
        <color theme="1"/>
        <rFont val="Segoe UI"/>
        <family val="2"/>
      </rPr>
      <t>Contribuir a una Colciencias más transparente</t>
    </r>
    <r>
      <rPr>
        <sz val="11"/>
        <color theme="1"/>
        <rFont val="Segoe UI"/>
        <family val="2"/>
      </rPr>
      <t xml:space="preserve">
Para el segundo trimestre de 2019  y de acuerdo al objetivo estratégico "Contribuir a una Colciencias más transparente", donde se incluye el informe de estadísticas de descargas hasta la fecha de cada uno de los sets de datos. Donde se denota que el set más descargado corresponde al listado de grupos reconocidos 2017, debido a que hasta ahora se inicia con la recolección de información para recolectar más información con la cual tener mejores conclusiones
En el informe se incluye una actividad adicional de recolección mensual de la información para analizar el comportamiento de las descargas de los sets de datos y así poder realizar el análisis, en el formato de soporte al indicador se evalúa el estado de publicación de información de Datos Abiertos. En este se indica que los sets de datos se encuentran publicados de acuerdo con lo indicado por el MinTIC. En el presente trimestre se publica el inventario de activos de información y se indica que datos pueden ser susceptibles de ser interoperados con otras entidades
</t>
    </r>
    <r>
      <rPr>
        <b/>
        <sz val="11"/>
        <color theme="1"/>
        <rFont val="Segoe UI"/>
        <family val="2"/>
      </rPr>
      <t>Contribuir a una Colciencias más moderna</t>
    </r>
    <r>
      <rPr>
        <sz val="11"/>
        <color theme="1"/>
        <rFont val="Segoe UI"/>
        <family val="2"/>
      </rPr>
      <t xml:space="preserve">
De acuerdo con lo programado se tenía previsto un avance del 96% de cumplimiento de los requisitos de Gobierno Digital priorizados para la vigencia 2019 dando cumplimiento solo al 94%, debido a que para el segundo trimestre se finalizó la elaboración del documento que actualiza la estrategia de uso y apropiación de TI para la Entidad, y su implementación, monitoreo y seguimiento iniciará en el segundo semestre de 2019, para el cual se prevé el cumplimiento del requisito pendiente relacionado con el monitoreo, evaluación y mejora continua de la Estrategia de uso y apropiación de los proyectos de TI. En el formato de soporte de avance al indicador se relacionan los avances y las evidencias correspondientes.
Otro de los avances que se tuvieron en la estrategia de Colciencias más moderna y dando  cumplimiento a la directiva presidencial No. 02 de 2019, se puede anotar que se elaboró y registró en el portal GOV.CO, el plan de integración al portal del Estado Colombiano GOV.CO, la cual contempla la integración de los trámites y servicios de la Entidad.  También se actualizó el inventario de información y sistemas de información con la información susceptible de interoperar, y fue publicado en el portal de datos abiertos del Estado, en la siguiente ruta: https://www.datos.gov.co/Ciencia-Tecnolog-a-e-Innovaci-n/Inventario-de-activos-de-Informaci-n/dbxs-szpd.
En cuanto a la estrategia de seguridad y privacidad de la información, se actualizaron las bases de datos de la Entidad ante la Superintendencia de Industria y Comercio, El inventario de activos de información fue actualizado en el mes de marzo de 2019, y remitido a la Jefe de la Oficina TIC para revisión y aprobación, la matriz de riesgos de seguridad digital y el plan de tratamiento de riesgos fue aprobada por el comité de gestión y desempeño.
</t>
    </r>
  </si>
  <si>
    <t xml:space="preserve">Cultura y comunicación de cara al ciudadano
Afianzar la cultura de servicio al ciudadano al interior de la entidad y la relación con los ciudadanos, haciendo un efectivo monitoreo y seguimiento a PQRDS
Se realizó presentación a la comunidad Colciencias dando cumplimiento al Plan de actividades, esta actividad se llevó a cabo a través del hangout donde se tocaron temas de como brindar una adecuada atención al ciudadano, buen servicio telefónico, atención preferencial y atención a población especial conforme a lo establecido en el manual de atención al ciudadano teniendo en cuenta 
la definición de conceptos como petición, queja, reclamo, denuncia y sugerencia por otro lado el trámite de respuestas a PQRDS por el sistema Orfeo teniendo en cuenta 
los tiempos de respuesta de acuerdo con la Ley 1755 de 2015.
Con el fin dar cumplimiento y mejora continua de los aplicativos utilizados por Atención al ciudadano, para este periodo se realizan los ajustes en el módulo ORFEO cambiando el nombre de centro de contacto por Atención al Ciudadano de acuerdo con lo establecido en el Manual.
Así mismo, se solicitó realizar cambio a la plantilla del módulo de respuestas de PQRDS, incluyendo saludo inicial y despedida al formato de respuesta; igualmente se solicitó realizar ajustes en el campo "dependencia" para que al momento de generar las respuestas se evidencie la dependencia de donde se emite la contestación al ciudadano
Contribuir a una Colciencias más transparente
Para dar cumplimiento al índice de transparencia de las entidades públicas-ITEP en el segundo trimestre se continúa con el 97% de los requisitos, adicionalmente la entidad está evaluando la posibilidad de implementar el chat, se están realizando pruebas a través del siguiente enlace https://dashboard.tawk.to Adjunto se sube la plantilla con los requisitos de transparencia
Contribuir a una Colciencias más moderna
Se desarrollan acciones encaminadas a garantizar el cumplimiento de los parámetros / requisitos que establece el índice de transparencia de las entidades públicas Gobierno Digital
Se cumple al 100% de la tarea de los requisitos
Adjunto se sube la plantilla con los requisitos de Gobierno Digital
Apoyo contractual y jurídico eficiente
Recomendar mecanismos de gestión jurídica y legal al interior de las áreas de la entidad
Para el segundo trimestre 2019 se cumplió con las actividades programadas para ejecutar la  iniciativa estratégica No.1 Recomendar mecanismos de gestión jurídica y legal al interior de las áreas de la entidad, como realizar el diagnóstico preliminar para llevar a cabo las acciones relativas a la simplificación de las normas internas que regulan su gestión, con el propósito de avanzar en la mejora interna y en la calidad del marco normativo vigente, diagnóstico de las principales temáticas susceptibles de simplificación normativa en aspectos en materia de gestión contractual,  disposiciones sobre Programas Nacionales y los Consejos Asesores Consejos de Programa y por último la participación de la entidad en cuerpos colegiados.
Por otro lado se elaboró el 2do avance de la guía para la suscripción de acuerdos de voluntades que incluye marco normativo y principios generales aplicados a la suscripción de acuerdos de voluntades, estructura de Colciencias y los principios generales que rigen la suscripción de acuerdos de voluntades.
Por último, se precisa que en el diagnóstico de las principales temáticas susceptibles de simplificación normativa se encuentran las actividades que se adelantarán en el III Trimestre 2019 como resultado de este último ejercicio.
Adopción de la Política de Defensa Judicial conforme a los lineamientos establecidos en el Modelo Integrado de Planeación y Gestión
Para el segundo trimestre se  adoptó la Política de Prevención del Daño Antijurídico para la vigencia 2019 mediante Resolución N° 0807 de 2019, Política de Defensa para la vigencia 2019 mediante Resolución N° 0812 de 2019, por último se actualizó la Guía para la supervisión e interventoría de contratos y convenios, código A106M01G01, la cual fue publicada y socializada por la Oficina Asesora de Planeación.
Como medio de verificación se adjuntan las Resoluciones N° 0807 de 2019 y N° 0812 de 2019, Guía actualizada, correos de solicitud de publicación y confirmación de los documentos en la página web de la Entidad y/o en GINA.
Contribuir a una Colciencias más transparente
• De acuerdo con el formato soporte al indicador se da cumplimiento al 100% de los ítems a cargo de la Secretaría General para el 2do Trimestre 2019. Asimismo, se adelantaron acciones pertinentes con la Oficina Asesora de Planeación, el equipo de Comunicaciones y el Sistema Único de Información Normativa - SUIN JURISCOL para crear el formato de unificación normativa, el cual fue publicado en la Página web de la Entidad el 25 de abril 2019 a través de un enlace (link) que hace referencia a la normativa alojada en el SUIN-Juriscol, adopción de la política de defensa para la vigencia 2019 mediante Resolución N° 0812 de 27 de junio 2019, adopción de política de prevención del daño antijurídico mediante Resolución N° 0807 de 25 de junio 2019.
Por otro lado se actualizó el Manual de Contratación, código A106M01, la Guía para la supervisión e interventoría de contratos y convenios, código A106M01G01, el Procedimiento  Supervisión y seguimiento a contratos y convenios, código A106PR16 y el Procedimiento de Procesos Judiciales/Tutelas/Penales/Conciliaciones,  código A105PR01;   los cuales fueron publicados y socializados por la Oficina Asesora de Planeación, finalmente se verifican las evidencias que dan cuenta de todas las actividades realizadas durante el trimestre analizado como: Formato del Indicador, correos electrónicos, novedad documental, actas de reunión, actas aprobadas del Comité de Contratación, documentos actualizados,  Resoluciones y Matriz de articulación de SUIN JURISCOL.
Gestión para un talento humano integro efectivo e innovador
La motivación nos hace más productivos
Se realiza el cargue de los entregables correspondientes al primer trimestre de 2019 de la iniciativa estratégica " La Motivación nos hace más productivos",  donde se evidencian los seguimientos correspondientes al cumplimiento de las actividades derivadas del Plan de Trabajo del Sistema de Seguridad y Salud en el Trabajo,  Plan de Bienestar e Incentivos, Plan Institucional de Capacitación y el desarrollo de la Intervención en Clima y Cultura Organizacional.
Durante el segundo trimestre se desarrollaron actividades para reforzar las competencias comportamentales en el marco de clima organizacional, como liderazgo, flexibilidad y adaptación al cambio. Adicionalmente, se realizó la socialización de los resultados de la medición de Clima Organizacional por áreas, así mismo se verificaron los informes, listas de asistencia y registros fotográficos que dan cuenta de dichas actividades.
Dentro de las actividades de clima organizacional se encuentran taller de liderazgo el cual se implementó mediante metodología experimental participativa, con el fin de evidenciar diferentes aspectos relacionados con el liderazgo.
Otro de los talleres que se llevaron a cabo durante este período fue el de flexibilidad y adaptación al cambio que tiene como objetivo informar a las personas sobre los servicios generales, conceptos básicos sobre la misión, visión, objetivos y valores institucionales.
La cultura de hacer las cosas bien
Contribuir a una Colciencias más transparente
Durante el segundo trimestre, se realizaron acciones para contribuir a una Colciencias más transparente referentes a la socialización de políticas de comportamiento ético organizacional mediante correo electrónico y  publicación en la Página web, dentro de la Inducción se socializan los valores de la Entidad, seguimiento al código de ética mediante la plataforma estratégica, lanzamiento del Código de Integridad y Buen Gobierno  con los servidores y colaboradores, publicación de la hoja de vida de los nuevos servidores y colaboradores en la Página Web, una vez se ha realizado el proceso de selección y meritocracia.
</t>
  </si>
  <si>
    <r>
      <rPr>
        <b/>
        <sz val="11"/>
        <color theme="1"/>
        <rFont val="Segoe UI"/>
        <family val="2"/>
      </rPr>
      <t>Ejecución de auditorías, seguimientos y evaluaciones</t>
    </r>
    <r>
      <rPr>
        <sz val="11"/>
        <color theme="1"/>
        <rFont val="Segoe UI"/>
        <family val="2"/>
      </rPr>
      <t xml:space="preserve">
En cumplimiento del plan de auditorías de la oficina de control interno, y conforme lo programado para el segundo trimestre de 2019, se tenía planeado generar (10) diez informes de auditoría o seguimiento, de los cuales se cumplió la meta, generando los siguientes (10) informes.
1. Auditoria  convenio 677-2017
2. Auditoria  admón. de bienes e inventarios
3. Auditoria contratos 401-2019 y 661-2018 FFJC
4. Auditoria gestión documental
5. Auditoria convenio 677-2017 contrato 105-2018
6. Auditoria talento  humano
7. Seguimiento e-kogui II sem 18
8. Seguimiento orfeo 19-03-2019
9. Seguimiento PM CGR
10. Seguimiento PMA
Seguimiento y evaluación a la gestión del riesgo
Se hace seguimiento en el segundo semestre
</t>
    </r>
    <r>
      <rPr>
        <b/>
        <sz val="11"/>
        <color theme="1"/>
        <rFont val="Segoe UI"/>
        <family val="2"/>
      </rPr>
      <t>Contribuir a una Colciencias más transparente</t>
    </r>
    <r>
      <rPr>
        <sz val="11"/>
        <color theme="1"/>
        <rFont val="Segoe UI"/>
        <family val="2"/>
      </rPr>
      <t xml:space="preserve">
Desde la Oficina de Control Interno, con el fin de contribuir a una Colciencias más Transparente, se han mantenido los 8 requisitos asignados, manteniendo un cumplimiento del 100%. Como soporte del cumplimiento se anexa la ficha de reporte del indicador programático donde se registra la evidencia que da cuenta del cumplimiento de cada una de las variables requeridas.</t>
    </r>
  </si>
  <si>
    <r>
      <rPr>
        <b/>
        <sz val="11"/>
        <color theme="1"/>
        <rFont val="Segoe UI"/>
        <family val="2"/>
      </rPr>
      <t>Gestión de Comunicación Estratégica</t>
    </r>
    <r>
      <rPr>
        <sz val="11"/>
        <color theme="1"/>
        <rFont val="Segoe UI"/>
        <family val="2"/>
      </rPr>
      <t xml:space="preserve">
Dentro de las actividades programas para el cierre del segundo trimestre 2018 el equipo de comunicaciones realizó la priorización de 18 programas estratégicos, con enfoque principalmente misional, frente a los 25 programas establecido en el Plan Acción Institucional (PAI) 2019, 8 acciones de divulgación enfocadas a impacta en los públicos objetivos priorizados y acciones de divulgación ejecutadas las cuales abarcan 4 programas estratégicos priorizados.
El resultado obtenido en el II trimestre permite evidenciar un avance del 50% con un total de 9 programas estratégicos priorizados comunicados, de un total de 18 programas estratégicos priorizados, resultado que permite cumplir la meta establecida. A su vez permite indicar el cumplimiento del 100% con respecto a la meta anual.
Para el periodo Abril - junio de 2019 desde la Oficina de comunicaciones se estructuraron y difundieron 3 campañas de comunicación las cuales responden a los hitos identificados en el mapeo general de los 18 programas estratégicos de la entidad. En el reporte adjunto se hace un informe general de la ejecución del indicador, la participación en % de las campañas por cada área y los logros más relevantes de las acciones realizadas.
Se destacan las acciones realizadas con la campaña de fortalecimiento de IES públicas, que hace parte del plan Bienal de Convocatorias. Se realizaron varios vídeos que explicaban la forma de participación de las universidades a través de alianzas, los cuales fueron difundidos en diferentes medios de comunicación logrando un mayor alcance.
En cuanto al componente de</t>
    </r>
    <r>
      <rPr>
        <b/>
        <sz val="11"/>
        <color theme="1"/>
        <rFont val="Segoe UI"/>
        <family val="2"/>
      </rPr>
      <t xml:space="preserve"> comunicación interna </t>
    </r>
    <r>
      <rPr>
        <sz val="11"/>
        <color theme="1"/>
        <rFont val="Segoe UI"/>
        <family val="2"/>
      </rPr>
      <t xml:space="preserve">se estructuraron y difundieron 3 campañas de comunicación las cuales responden a las necesidades detectadas al interior de la organización.
Para este periodo se destaca la campaña de GPS que permitió divulgar ante la Comunidad Colciencias la nueva herramienta para el seguimiento de los proyectos.
El resultado obtenido en el II trimestre permite evidenciar un avance del 50% con un total de 6 campañas ejecutadas, de un total de 12 campañas anuales, resultado que permite cumplir la meta establecida. A su vez permite indicar el cumplimiento del 100% con respecto a la meta anual.
</t>
    </r>
    <r>
      <rPr>
        <b/>
        <sz val="11"/>
        <color theme="1"/>
        <rFont val="Segoe UI"/>
        <family val="2"/>
      </rPr>
      <t>Relacionamiento con medios de comunicación</t>
    </r>
    <r>
      <rPr>
        <sz val="11"/>
        <color theme="1"/>
        <rFont val="Segoe UI"/>
        <family val="2"/>
      </rPr>
      <t xml:space="preserve">, para el segundo trimestre, la presencia en medios de comunicación regionales aumentó con relación al trimestre anterior y responde, de manera positiva a una de las metas planteadas en "Comunicamos lo que hacemos", la cual busca posicionar a Colciencias a nivel regional. Medellín, Barranquilla, Cali y Bucaramanga y Cartagena fueron las ciudades que más publicaciones realizaron.
Una de las temáticas más importantes en el trimestre es la categorización y validación de grupos de investigación universitarios que realiza Colciencias, lo cual genera gran prestigio en el desarrollo de actividades de distintos planteles educativos evidenciando el apoyo por parte de la entidad, otros de los temas que tuvieron relevancia es el programa Colombia Científica, Cumbre de la Misión Internacional de Sabios, evento en el cual se discutió la implementación de soluciones y prácticas en materia de educación, ciencia, tecnología e innovación.  Otro asunto relevante en medios de comunicación fue el Ministerio de Ciencia, Tecnología e Innovación. 
La meta planeada para el segundo trimestre era de 300 menciones positivas y se lograron 840. 
</t>
    </r>
    <r>
      <rPr>
        <b/>
        <sz val="11"/>
        <color theme="1"/>
        <rFont val="Segoe UI"/>
        <family val="2"/>
      </rPr>
      <t>Ecosistema digital – Gestión de contenido para la página web institucional</t>
    </r>
    <r>
      <rPr>
        <sz val="11"/>
        <color theme="1"/>
        <rFont val="Segoe UI"/>
        <family val="2"/>
      </rPr>
      <t xml:space="preserve">
Durante el segundo trimestre del año 2019, se cumplió la meta y se mantuvo el promedio del primer trimestre, teniendo en cuenta la apertura y cierre de convocatorias que generaron alto tráfico: Entre ellas Fortalecimiento IES, Becas Bicentenario, Publíndex y medición de grupos.
 Vale recordar que las convocatorias de la entidad se mantuvieron publicadas en la página web de Colciencias, algo que, según acuerdos establecidos con actores del gobierno, cambiaría en el 2019, razón por la cual se proyectó que las visitas no aumentarían para este año.  Al no estar las convocatorias en otro sitio, las visitas aumentaron considerablemente.
 En este periodo vale destacar varias acciones realizadas para el mejoramiento de la página web. Se actualizaron dos secciones: Gestión Territorial y Grupo de política, en las cuales se cambiaron los botones y cabezotes, además, se cambió y verificó el contenido. Estas acciones permiten una mejor navegabilidad para los usuarios, así como organización y claridad en los contenidos publicados de cara al ciudadano.
Por otra parte, se hizo un desarrollo nuevo para eventos especiales. Su primera publicación fue para la primera cumbre internacional de sabios en Medellín. Este especial permitió ver desde la portada y una URL interna, paso a paso la realización del evento, con más de 30 contenidos destacados.
</t>
    </r>
    <r>
      <rPr>
        <b/>
        <sz val="11"/>
        <color theme="1"/>
        <rFont val="Segoe UI"/>
        <family val="2"/>
      </rPr>
      <t>Ecosistema digital - desarrollo de estrategias para generar más interacción en redes sociales</t>
    </r>
    <r>
      <rPr>
        <sz val="11"/>
        <color theme="1"/>
        <rFont val="Segoe UI"/>
        <family val="2"/>
      </rPr>
      <t xml:space="preserve">
Teniendo en cuenta el cierre de las convocatorias se realizaron transmisiones en vivo por Hangout para ampliar la información de convocatorias y solucionar inquietudes.
Se hizo cubrimiento de eventos en vivo a través de fotos mensajes clave de nuestros directivos e invitados a los eventos, piezas gráficas, GIF y videos que permitieron aumentar el engagement. Algunos eventos destacados que nos permitieron crear sinergias con entidades, universidades e influenciadores fueron: Cumbre Misión de Sabios y Foros en Universidades aliadas, Evento Colifrí, OCAD 58 y 59, Día del Niño, Participación en la Filbo 2019
Adicionalmente, se han apoyado las publicaciones con productos gráficos y audiovisuales que ha permitido aumentar la cifra de interacción y seguidores en nuestros canales de redes sociales. (#AquíTeLoContamos, #LaCienciaEnCifras, #UstedNoSabeQuiénSoyYo?, Momentos en Twitter, Blogs en Facebook y LinkedIn,
Por otro lado se han publicado los contenidos en redes sociales, se han implementado los Talleres de Comunicación, en donde se dan a conocer las estrategias del área de comunicaciones de modo que toda la entidad se sincronice con los tiempos de trabajo del área de comunicaciones.
</t>
    </r>
    <r>
      <rPr>
        <b/>
        <sz val="11"/>
        <color theme="1"/>
        <rFont val="Segoe UI"/>
        <family val="2"/>
      </rPr>
      <t>Contribuir a una Colciencias más transparente</t>
    </r>
    <r>
      <rPr>
        <sz val="11"/>
        <color theme="1"/>
        <rFont val="Segoe UI"/>
        <family val="2"/>
      </rPr>
      <t xml:space="preserve">
Para dar cumplimiento con la estrategia de Colciencias transparente, se verifica el formato de soporte al indicador que para este trimestre cumple con el 100% de la meta programada.
Contribuir a una Colciencias más moderna
En el primer trimestre se cumplieron el 100% de los requisitos identificados en la matriz, como evidencia se adjunta soporte al indicador
</t>
    </r>
  </si>
  <si>
    <t>Jóvenes Investigadores e Innovadores</t>
  </si>
  <si>
    <t xml:space="preserve"> 680 Jóvenes investigadores e innovadores apoyados por Colciencias y aliados</t>
  </si>
  <si>
    <r>
      <rPr>
        <b/>
        <u/>
        <sz val="11"/>
        <color theme="1"/>
        <rFont val="Segoe UI"/>
        <family val="2"/>
      </rPr>
      <t xml:space="preserve">Diseño y evaluación de la Política Pública de CTeI: </t>
    </r>
    <r>
      <rPr>
        <sz val="11"/>
        <color theme="1"/>
        <rFont val="Segoe UI"/>
        <family val="2"/>
      </rPr>
      <t xml:space="preserve">
Teniendo en cuenta que durante el 2019 Colciencias debió asumir la implementación de los proyectos estratégicos de creación del Ministerio de Ciencia Tecnología e Innovación (Minciencias) y la Misión Internacional de Sabios, y que de ambos se esperaban nuevas herramientas y aportes que impactarían las políticas institucionales, la Dirección de la entidad tomó la decisión de llevar a cabo en el 2020 algunas acciones de las políticas que inicialmente se habían programado para el 2019. El propósito de llevar a cabo la ejecución de estas acciones en la próxima vigencia responde a la necesidad de tener los insumos completos y las transiciones que implican las dos iniciativas.
Es así como en el cuarto trimestre, se ajustaron los planes de trabajo del diseño de las políticas del CONPES, las actividades "Presentación del documento base y del diagnóstico del sector CTeI al Comité de Subdirección" del tercer trimestre y "Realización de talleres con las Direcciones Técnicas de Colciencias con el fin de socializar el diagnóstico y recibir retroalimentación para la construcción del documento de política" del cuarto trimestre se reprogramaron para el año 2020. Lo anterior con miras a que la Política Nacional de CTeI se pueda alinear con las estrategias impartidas en el documento final de la Misión Internacional de Sabios y con la estructura de Minciencias.
En cuanto al diseño de política de Ciencia Abierta las actividades "Presentación del documento ajustado al Comité de Subdirección", "Redacción del instrumento jurídico" y "Gestión del documento de política con el Centro de Documentación de Colciencias" programadas para el trimestre IV, se reprogramaron para el año 2020. Lo anterior estuvo justificado en expedir la política una vez constituido el Ministerio de Ciencia Tecnología e Innovación, para lograr una mayor visibilidad y articulación de actores a nivel nacional.
La política de Apropiación Social del Conocimiento: Las actividades "Talleres internos de validación de la política", "Talleres externos validación de la política", "Revisión y ajuste para construcción versión preliminar documento de política para consulta pública" y "Revisión y acompañamiento la Subdirección para verificación de requisitos en el documento preliminar de lineamientos de política" se aplazaron para la vigencia 2020.  Lo anterior justificado en que se tomó la decisión de aprovechar los aportes de la Misión Internacional de Sabios para fortalecer el documento de política de Apropiación, tema que será prioridad en el creado Viceministerio de Talento y Apropiación Social del Conocimiento.
Por otro lado, el diseño de política de Formación de alto Nivel en las actividades se reprograma para la próxima vigencia, lo anterior se justifica en que el Conpes de Formación de Alto nivel estaban a la espera del aval fiscal por parte del Ministerio de Hacienda y Crédito Público, aval que sólo llegó hasta finales del mes de noviembre. 
Para el cuarto trimestre se publica el CONPES 3981 del 23 de diciembre de 2019 donde se declara de importancia estratégica al proyecto de Capacitación de Recursos Humanos para la Investigación Nacional”
</t>
    </r>
    <r>
      <rPr>
        <b/>
        <u/>
        <sz val="11"/>
        <color theme="1"/>
        <rFont val="Segoe UI"/>
        <family val="2"/>
      </rPr>
      <t xml:space="preserve">Evaluación de Política de CTeI
</t>
    </r>
    <r>
      <rPr>
        <sz val="11"/>
        <color theme="1"/>
        <rFont val="Segoe UI"/>
        <family val="2"/>
      </rPr>
      <t xml:space="preserve">En cuanto a la evaluación de Impacto Beneficios Tributarios: las actividades planeadas para la vigencia se realizaron en su totalidad; estas actividades se reportaron hasta el tercer trimestre del año en curso, periodo en el que se culminaron las actividades planeadas al respecto bajo la responsabilidad de la Subdirección.
Evaluación de impacto Sistema General de Regalías: para la presente evaluación se realizó una mesa de trabajo donde se revisaron las buenas prácticas para la elaboración de los términos de referencia, así como explorar fuentes de financiación internas y externas para la realización del estudio y evaluación. En esta reunión se concluyó que los términos de referencia requieren el apoyo financiero e institucional del DNP – Grupo de Desarrollo Territorial, quien sería la entidad encargada de llevarla a cabo.
Evaluación de Impacto FIS: Para el cuarto trimestre se entregó la versión definitiva de los términos de referencia y se presentó al Comité técnico de la Dirección de Fomento donde fueron aprobados. Las actividades "Presentación y Aprobación de términos de referencia a Comité de Subdirección (Acta de Comité)" y "Apertura de Invitación a presentar propuestas" fueron reprogramadas para el año 2020.
Evaluación de Impacto Formación de alto Nivel: las actividades "1. Análisis de las evaluaciones realizadas al programa" y "2. Mesa de trabajo con actores para la construcción de los términos de referencia" fueron reprogramadas para el año 2020. Lo anterior justificado en que el área técnica identificó que no se cuenta con capacidad para realizar las actividades programadas en la vigencia para la evaluación.
</t>
    </r>
    <r>
      <rPr>
        <b/>
        <u/>
        <sz val="11"/>
        <color theme="1"/>
        <rFont val="Segoe UI"/>
        <family val="2"/>
      </rPr>
      <t xml:space="preserve">Apoyo a la gestión en lineamientos de política de CTeI </t>
    </r>
    <r>
      <rPr>
        <sz val="11"/>
        <color theme="1"/>
        <rFont val="Segoe UI"/>
        <family val="2"/>
      </rPr>
      <t xml:space="preserve">
Esta iniciativa estratégica comprende todas las acciones que no son lideradas directamente desde la Subdirección o el Grupo de Diseño y Formulación de Política Pública, las cuales requieren de acompañamiento para garantizar la inclusión lineamientos de política de CTeI.  Durante el cuarto trimestre del año 2019, se han apoyado las siguientes actividades:
1. Misión Internacional de Sabios 2019, esta Misión reúne a un destacado grupo de 45 expertos en diferentes áreas del conocimiento, quienes participaron ad honorem para proponer una ruta orientada a promover el avance de la ciencia, la tecnología y la innovación en el país para recomendar herramientas a nivel territorial, productivo e institucional que faciliten soluciones prácticas en materia de ciencia tecnología e innovación.
2. Fusión de COLCIENCIAS en Ministerio de Ciencia, Tecnología e Innovación, dicha fusión se dio en virtud de la Ley 1951, la Ley 1955 de 2019 y el procedimiento establecido por el Departamento Administrativo de la Función Pública.
3. Gestión del convenio 516- 2017 COLCIENCIAS – PNUD para la ejecución del Programa “Prototipo de Ciencia, Tecnología e innovación en comunidades sostenibles”, el cual tiene como objetivo elevar el nivel de la calidad de vida de las comunidades locales con criterios de sostenibilidad integral y aportar el proceso de reincorporación a la vida civil de los excombatientes de las FARC mediante la construcción de soluciones integrales desde la CTeI en la líneas temáticas de energías renovables y limpias, sistemas alternativos de almacenamiento y tratamiento de agua y saneamiento básico y alternativas de desarrollo productivo sostenible para la economía campesina y solidaria en cuatro espacios territoriales de capacitación y reincorporación.
4. La Subdirección General preside el comité de Política científica y tecnológica de la OCDE y es la encargada de realizar la coordinación institucional para tomar decisiones sobre la participación en reuniones y proyectos, organización de actividades y envío de información del grupo de diseño y evaluación de políticas.
5. Conversatorios sobre política Pública en CTeI, bajo el marco normativo de la Ley 1951 de 2019, el Ministerio tendrá como rol misional principal el diseño, formulación, coordinación, implementación de las políticas y estrategias de Ciencia, Tecnología e Innovación, lo que implica realizar acciones preparatorias que le permitan cumplir con ese rol, uno de los espacios de intercambio y experiencia en diseño y formulación de políticas, lo constituyen los conversatorios con la participación de expertos en el tema.
6. Convenio Especial de Cooperación No. 400 de 2019 cuyo objetivo es desarrollar las actividades de CTeI relacionadas con programas, proyectos, actividades, y con el diseño, formulación, implementación, seguimiento y evaluación de políticas, instrumentos y herramientas de CTel, así como la creación y fortalecimiento de capacidades institucionales, la difusión científica y tecnológica, y la conformación de redes de investigación e información.
</t>
    </r>
    <r>
      <rPr>
        <b/>
        <u/>
        <sz val="11"/>
        <color theme="1"/>
        <rFont val="Segoe UI"/>
        <family val="2"/>
      </rPr>
      <t xml:space="preserve">Apoyo a la gestión en lineamientos de política de CTeI </t>
    </r>
    <r>
      <rPr>
        <sz val="11"/>
        <color theme="1"/>
        <rFont val="Segoe UI"/>
        <family val="2"/>
      </rPr>
      <t xml:space="preserve">
Esta iniciativa estratégica comprende todas las acciones que no son lideradas directamente desde la Subdirección o el Grupo de Diseño y Formulación de Política Pública, las cuales requieren de acompañamiento para garantizar la inclusión lineamientos de política de CTeI.  Durante el cuarto trimestre del año 2019, se han apoyado las siguientes actividades:
1.	Misión Internacional de Sabios 2019, esta Misión reúne a un destacado grupo de 45 expertos en diferentes áreas del conocimiento, quienes participaron ad honorem para proponer una ruta orientada a promover el avance de la ciencia, la tecnología y la innovación en el país para recomendar herramientas a nivel territorial, productivo e institucional que faciliten soluciones prácticas en materia de ciencia tecnología e innovación.
2.	Fusión de COLCIENCIAS en Ministerio de Ciencia, Tecnología e Innovación, dicha fusión se dio en virtud de la Ley 1951, la Ley 1955 de 2019 y el procedimiento establecido por el Departamento Administrativo de la Función Pública.
3.	Gestión del convenio 516- 2017 COLCIENCIAS – PNUD para la ejecución del Programa “Prototipo de Ciencia, Tecnología e innovación en comunidades sostenibles”, el cual tiene como objetivo elevar el nivel de la calidad de vida de las comunidades locales con criterios de sostenibilidad integral y aportar el proceso de reincorporación a la vida civil de los excombatientes de las FARC mediante la construcción de soluciones integrales desde la CTeI en la líneas temáticas de energías renovables y limpias, sistemas alternativos de almacenamiento y tratamiento de agua y saneamiento básico y alternativas de desarrollo productivo sostenible para la economía campesina  y solidaria en cuatro espacios territoriales de capacitación y reincorporación.
4.	La Subdirección General preside el comité de Política científica y tecnológica de la OCDE y es la encargada de realizar la coordinación institucional para tomar decisiones sobre la participación en reuniones y proyectos, organización de actividades y envío de información del grupo de diseño y evaluación de políticas.
5.	Conversatorios sobre política Pública en CTeI, bajo el marco normativo de la Ley 1951 de 2019, el Ministerio tendrá como rol misional principal el diseño, formulación, coordinación, implementación de las políticas y estrategias de Ciencia, Tecnología e Innovación, lo que implica realizar acciones preparatorias que le permitan cumplir con ese rol, uno de los espacios de intercambio y experiencia en diseño y formulación de políticas, lo constituyen los conversatorios con la participación de expertos en el tema.
6.	Convenio Especial de Cooperación No. 400 de 2019 cuyo objetivo es desarrollar las actividades de CTeI relacionadas con programas, proyectos, actividades, y con el diseño, formulación, implementación, seguimiento y evaluación de políticas, instrumentos y herramientas de Ctel, así como la creación y fortalecimiento de capacidades institucionales, la difusión científica y tecnológica, y la conformación de redes de investigación e información. </t>
    </r>
  </si>
  <si>
    <r>
      <rPr>
        <b/>
        <sz val="11"/>
        <color theme="1"/>
        <rFont val="Segoe UI"/>
        <family val="2"/>
      </rPr>
      <t>Programa Becas de excelencia doctoral del bicentenario</t>
    </r>
    <r>
      <rPr>
        <sz val="11"/>
        <color theme="1"/>
        <rFont val="Segoe UI"/>
        <family val="2"/>
      </rPr>
      <t xml:space="preserve">
De acuerdo con lo definido en el cronograma de los términos de referencia de la Convocatoria de Becas de Excelencia Doctoral del Bicentenario, el Listado Preliminar de Proyectos Elegibles fue publicado en la página web se COLCIENCIAS el 19 de julio de 2019. De las 56 propuestas de proyectos recibidas y una vez aplicados los criterios de asignación, 46 propuestas de IES se consideran elegibles con 2.157 propuestas de tesis doctoral asociadas.
Posterior al periodo de aclaraciones de la Convocatoria, se publicó el Listado Definitivo de Proyectos Elegibles que, como resultado para el primer corte de la convocatoria, asigna </t>
    </r>
    <r>
      <rPr>
        <b/>
        <sz val="11"/>
        <color theme="1"/>
        <rFont val="Segoe UI"/>
        <family val="2"/>
      </rPr>
      <t xml:space="preserve">493 </t>
    </r>
    <r>
      <rPr>
        <sz val="11"/>
        <color theme="1"/>
        <rFont val="Segoe UI"/>
        <family val="2"/>
      </rPr>
      <t xml:space="preserve">de los 500 cupos disponibles. Con base en lo establecidos en los términos de referencia, los 7 cupos restantes y asociados a los departamentos de Arauca (1), Guainía (3), Guaviare (2) y Vaupés (1) se ofertarán en el segundo corte de la convocatoria.
</t>
    </r>
    <r>
      <rPr>
        <b/>
        <sz val="11"/>
        <color theme="1"/>
        <rFont val="Segoe UI"/>
        <family val="2"/>
      </rPr>
      <t>Convocatoria doctorados Colciencias-Aliados</t>
    </r>
    <r>
      <rPr>
        <sz val="11"/>
        <color theme="1"/>
        <rFont val="Segoe UI"/>
        <family val="2"/>
      </rPr>
      <t xml:space="preserve">
Durante el cuarto trimestre se adelantó el proceso de selección de la convocatoria de Doctorados en el Exterior. Como resultado, quedaron elegibles 405 personas, de las cuales</t>
    </r>
    <r>
      <rPr>
        <b/>
        <sz val="11"/>
        <color theme="1"/>
        <rFont val="Segoe UI"/>
        <family val="2"/>
      </rPr>
      <t xml:space="preserve"> 260 </t>
    </r>
    <r>
      <rPr>
        <sz val="11"/>
        <color theme="1"/>
        <rFont val="Segoe UI"/>
        <family val="2"/>
      </rPr>
      <t xml:space="preserve">serán financiables. Así mismo, se adelantó el proceso para la elaboración y expedición del documento CONPES 3981, el cual declaró de importancia estratégica el proyecto de inversión a través del cual se financiará la cohorte de doctorado.
Al respecto de la iniciativa de la convocatoria de becas con Fulbright se tiene un resultado publicado a mediados de septiembre de </t>
    </r>
    <r>
      <rPr>
        <b/>
        <sz val="11"/>
        <color theme="1"/>
        <rFont val="Segoe UI"/>
        <family val="2"/>
      </rPr>
      <t>40</t>
    </r>
    <r>
      <rPr>
        <sz val="11"/>
        <color theme="1"/>
        <rFont val="Segoe UI"/>
        <family val="2"/>
      </rPr>
      <t xml:space="preserve"> becas de doctorado en el exterior con este aliado.
</t>
    </r>
    <r>
      <rPr>
        <b/>
        <sz val="11"/>
        <color theme="1"/>
        <rFont val="Segoe UI"/>
        <family val="2"/>
      </rPr>
      <t>Programa Crédito Beca Colciencias Colfuturo</t>
    </r>
    <r>
      <rPr>
        <sz val="11"/>
        <color theme="1"/>
        <rFont val="Segoe UI"/>
        <family val="2"/>
      </rPr>
      <t xml:space="preserve">
Durante el cuarto trimestre de 2019, se adelantaron los trámites para asegurar la financiación de la cohorte 2019 del Programa Crédito Beca de Colfuturo. Por lo anterior, se adelantó el trámite de vigencias futuras para las cohortes hasta 2022 y se adicionaron los convenios de aportes y derivado a través de los cuales se operarán los recursos de las convocatorias. Se debe recordar que las becas logradas a través de esta iniciativa fueron </t>
    </r>
    <r>
      <rPr>
        <b/>
        <sz val="11"/>
        <color theme="1"/>
        <rFont val="Segoe UI"/>
        <family val="2"/>
      </rPr>
      <t xml:space="preserve">150 </t>
    </r>
    <r>
      <rPr>
        <sz val="11"/>
        <color theme="1"/>
        <rFont val="Segoe UI"/>
        <family val="2"/>
      </rPr>
      <t>becas en el exterior y</t>
    </r>
    <r>
      <rPr>
        <b/>
        <sz val="11"/>
        <color theme="1"/>
        <rFont val="Segoe UI"/>
        <family val="2"/>
      </rPr>
      <t xml:space="preserve"> 1218 </t>
    </r>
    <r>
      <rPr>
        <sz val="11"/>
        <color theme="1"/>
        <rFont val="Segoe UI"/>
        <family val="2"/>
      </rPr>
      <t xml:space="preserve">becas de maestria. 
</t>
    </r>
    <r>
      <rPr>
        <b/>
        <sz val="11"/>
        <color theme="1"/>
        <rFont val="Segoe UI"/>
        <family val="2"/>
      </rPr>
      <t xml:space="preserve">Convocatoria para la formación de capital humano de alto nivel para el departamento del Huila
</t>
    </r>
    <r>
      <rPr>
        <sz val="11"/>
        <color theme="1"/>
        <rFont val="Segoe UI"/>
        <family val="2"/>
      </rPr>
      <t xml:space="preserve">Durante el cuarto semestre, se publicó el listado de candidatos financiables de la Convocatoria de Capital Humano de Alto Nivel para el Departamento del Huila que cuenta con 25 candidatos para las modalidades de maestría nacional (10), maestría en el exterior (5), doctorado nacional (5) y doctorado en el exterior (5)
</t>
    </r>
    <r>
      <rPr>
        <b/>
        <sz val="11"/>
        <color theme="1"/>
        <rFont val="Segoe UI"/>
        <family val="2"/>
      </rPr>
      <t xml:space="preserve">Convocatoria para la Formación de Capital Humano de Alto Nivel para las Regiones - Docentes de Establecimientos Oficiales de Bolívar
</t>
    </r>
    <r>
      <rPr>
        <sz val="11"/>
        <color theme="1"/>
        <rFont val="Segoe UI"/>
        <family val="2"/>
      </rPr>
      <t xml:space="preserve">La convocatoria para la Formación de Capital Humano de Alto Nivel para las Regiones – Docentes de Establecimientos Educativos Oficiales de Bolívar cuenta con un Banco Definitivo de Elegibles de 355 candidatos. El pasado 25 de julio de 2019, se publicó a través de la página web de COLCIENCIAS el Banco de Propuestas Financiables con </t>
    </r>
    <r>
      <rPr>
        <b/>
        <sz val="11"/>
        <color theme="1"/>
        <rFont val="Segoe UI"/>
        <family val="2"/>
      </rPr>
      <t>300</t>
    </r>
    <r>
      <rPr>
        <sz val="11"/>
        <color theme="1"/>
        <rFont val="Segoe UI"/>
        <family val="2"/>
      </rPr>
      <t xml:space="preserve"> candidatos, por lo que fue reportado en el tercer trimestre
</t>
    </r>
    <r>
      <rPr>
        <b/>
        <sz val="11"/>
        <color theme="1"/>
        <rFont val="Segoe UI"/>
        <family val="2"/>
      </rPr>
      <t xml:space="preserve">Convocatoria para la Formación de Capital Humano de Alto Nivel para las Regiones -Otras regiones
</t>
    </r>
    <r>
      <rPr>
        <sz val="11"/>
        <color theme="1"/>
        <rFont val="Segoe UI"/>
        <family val="2"/>
      </rPr>
      <t xml:space="preserve">Durante el segundo trimestre de 2019, se realiza un avance de gestión de 167 candidatos, discriminados así: 1) Convocatoria para la formación de docentes del Departamento de Boyacá: </t>
    </r>
    <r>
      <rPr>
        <b/>
        <sz val="11"/>
        <color theme="1"/>
        <rFont val="Segoe UI"/>
        <family val="2"/>
      </rPr>
      <t>112</t>
    </r>
    <r>
      <rPr>
        <sz val="11"/>
        <color theme="1"/>
        <rFont val="Segoe UI"/>
        <family val="2"/>
      </rPr>
      <t xml:space="preserve">. 2) Convocatoria para las Regiones del Departamento de La Guajira (2do corte): </t>
    </r>
    <r>
      <rPr>
        <b/>
        <sz val="11"/>
        <color theme="1"/>
        <rFont val="Segoe UI"/>
        <family val="2"/>
      </rPr>
      <t>15</t>
    </r>
    <r>
      <rPr>
        <sz val="11"/>
        <color theme="1"/>
        <rFont val="Segoe UI"/>
        <family val="2"/>
      </rPr>
      <t xml:space="preserve">. 3) Convocatoria para las Regiones del Departamento del Cauca: </t>
    </r>
    <r>
      <rPr>
        <b/>
        <sz val="11"/>
        <color theme="1"/>
        <rFont val="Segoe UI"/>
        <family val="2"/>
      </rPr>
      <t>151</t>
    </r>
    <r>
      <rPr>
        <sz val="11"/>
        <color theme="1"/>
        <rFont val="Segoe UI"/>
        <family val="2"/>
      </rPr>
      <t xml:space="preserve">.  Lo anterior con base a los bancos definitivos o de financiables, según aplique para la convocatoria.
</t>
    </r>
    <r>
      <rPr>
        <b/>
        <sz val="11"/>
        <color theme="1"/>
        <rFont val="Segoe UI"/>
        <family val="2"/>
      </rPr>
      <t xml:space="preserve">Programa de Estancias Postdoctorales beneficiarios Colciencias
</t>
    </r>
    <r>
      <rPr>
        <sz val="11"/>
        <color theme="1"/>
        <rFont val="Segoe UI"/>
        <family val="2"/>
      </rPr>
      <t>Durante el cuarto trimestre de 2019 se adelantó el proceso de selección en el marco de la convocatoria de Estancias Postdoctorales. Como resultado, fueron seleccionadas 197 propuestas de investigación a través de las cuales se financiarán</t>
    </r>
    <r>
      <rPr>
        <b/>
        <sz val="11"/>
        <color theme="1"/>
        <rFont val="Segoe UI"/>
        <family val="2"/>
      </rPr>
      <t xml:space="preserve"> 201</t>
    </r>
    <r>
      <rPr>
        <sz val="11"/>
        <color theme="1"/>
        <rFont val="Segoe UI"/>
        <family val="2"/>
      </rPr>
      <t xml:space="preserve"> estancias postdoctorales
</t>
    </r>
    <r>
      <rPr>
        <b/>
        <sz val="11"/>
        <color theme="1"/>
        <rFont val="Segoe UI"/>
        <family val="2"/>
      </rPr>
      <t xml:space="preserve">Formación Docentes Departamento de La Guajira
</t>
    </r>
    <r>
      <rPr>
        <sz val="11"/>
        <color theme="1"/>
        <rFont val="Segoe UI"/>
        <family val="2"/>
      </rPr>
      <t xml:space="preserve">La Convocatoria para la Formación de Capital Humano de Alto Nivel para las Regiones – Docentes de Establecimientos Educativos Oficiales de La Guajira cuenta con un Banco Definitivo de Elegibles de 206 candidatos. El pasado 30 de julio de 2019, se publicó a través de la página web de COLCIENCIAS el Banco de Propuestas Financiables con </t>
    </r>
    <r>
      <rPr>
        <b/>
        <sz val="11"/>
        <color theme="1"/>
        <rFont val="Segoe UI"/>
        <family val="2"/>
      </rPr>
      <t xml:space="preserve">131 </t>
    </r>
    <r>
      <rPr>
        <sz val="11"/>
        <color theme="1"/>
        <rFont val="Segoe UI"/>
        <family val="2"/>
      </rPr>
      <t xml:space="preserve">beneficiarios. </t>
    </r>
  </si>
  <si>
    <r>
      <t xml:space="preserve">Período de seguimiento: Cuarto </t>
    </r>
    <r>
      <rPr>
        <b/>
        <u/>
        <sz val="16"/>
        <rFont val="Segoe UI"/>
        <family val="2"/>
      </rPr>
      <t>trimestre de 2019</t>
    </r>
  </si>
  <si>
    <t>Plan de Acción Institucional 2019</t>
  </si>
  <si>
    <t>Resumen de la gestión a 31 de diciembre de 2019</t>
  </si>
  <si>
    <r>
      <t xml:space="preserve">Desde la iniciativa de "Monitorear los artículos científicos publicados en revistas de alto impacto y las citaciones de impacto en producción científica de colombianos en colaboración internacional", se reporta la información desde la base desde SCImago Research Group quienes continuarán consolidando la información de artículos para 2019. Es así como el número de artículos científicos publicados en revistas de alto impacto para el cuarto trimestre del año 2019 por autores colombianos para las 27 áreas de conocimiento es de 12.388 artículos; es decir se ha cumplido el 100% respecto a la meta proyectada para el período. Es pertinente mencionar que las revistas al estar multicategorizadas, muestran un escenario en el cual un mismo artículo puede estar contabilizado en más de un área temática; por lo tanto, el número de artículos reportado por área temática no suma el total de artículos reportados por trimestre que es de 12.388. Medicina 13.417%, Ingeniería 9.193%, Agricultura y Ciencias Biológicas 8.331%, Ciencias de la Computación 7.391%, Ciencias Sociales 7.154%, Física y Astronomía 6.311%, Bioquímica - genética y biología molecular 4.892% como porcentaje de aporte al indicador. Estas áreas suman un poco más del 55% del aporte al indicador de un total de 27 áreas temáticas. 
Al respecto del indicador de citaciones de impacto en producción científica y colaboración internacional fue proyectado para el último trimestre del año, el cual se cumplió al 100% con un resultado de 0.89%. Se debe entender que este indicador compara el número medio de citas de las publicaciones de un dominio (país) con el número medio de citas de la producción mundial en un mismo período y área temática.
El indicador de impacto normalizado, de tendencia central, caracteriza la calidad de la producción de grandes comunidades y permite comparaciones validas con otros dominios nacionales, independientemente del tamaño absoluto de los mismos. En general, Colombia en el contexto de los países de América Latina (Brasil, México, Argentina, Chile, Colombia), se sitúa en impacto normalizado por detrás de Chile y Argentina, y por sobre México y Brasil.
Al respecto de la visibilidad y seguimiento a la producción científica mundial en enero de la presente vigencia se oficializa la conformación del Consorcio Nacional para la adquisición de recursos bibliográficos internacionales que se requieren para el fortalecimiento de la capacidad nacional de investigación e innovación con el fin de poder generar valor en los procesos de investigación y de producción del país. En el tercer trimestre se desarrolló una reunión general del Esquema de Gobernanza cuyo objetivo era realizar un balance de la gestión del Consorcio Colombiano y comenzar la preparación de la negociación de productos digitales, vigencia 2020. Se suscribió el Convenio Especial de Cooperación 145/744 de 2019 con el propósito de articular y apoyar estrategias orientadas a la gestión de acceso y uso de la información científica mundial encaminadas a generar valor en los procesos de investigación de las IES colombianas y demás instituciones científicas y académicas y, así mismo, incrementar el impacto de los resultados de investigación en el país. Se realizó el webinar “Buenas Prácticas en la definición y estructuración de artículos de investigación. Casos de éxito”. Un espacio en el que autores representativos de cada casa editorial contaron sus mejores prácticas. Se da la participación de Colciencias en las reuniones de negociación para la vigencia 2020, con las siguientes casas editoriales internacionales: Oxford University Press, Taylor &amp; Francis, Springer Nature, Elsevier y Sage Publishing. Durante el último trimestre se realizaron reuniones en las cuales se definió el sistema de gobernanza del convenio y se definieron las actividades de seguimiento del convenio derivado (788-2019) entre el FFJC, Consortía y ASCUN. Además, se respondieron encuestas, se desarrollaron dos talleres uno de Bibliotecas Científicas y otro de Inteligencia Científica. 
Al respecto de la implementación de los modelos cienciométricos: Resultados preliminares Convocatoria 830 – Publindex: Se recibieron propuestas de 570 revistas de las cuales 540 recibieron aval institucional, este balance muestra un nivel mayor de inscripciones en 58 revistas, de forma similar hay que comentar que 15 de las revistas perdieron el aval institucional.   De acuerdo con la información de los índices citacionales SJR y JCR para el proceso hay 17 revistas colombianas en el JCR de las cuales 16 están participando en el proceso; por otro lado, en el SJR están incluidas un total de 93 revistas colombianas, de las cuales hay 8 que no se encuentran participando en el proceso y 2 que están inscritas y no fueron avaladas por la institución editora. En este proceso en el conteo de personas participantes se tiene que hay: 26.698 autores, 8.789 de comité editorial/científico, 1.527 editores, 20.637 evaluadores para un total de 57.651 de los cuales 11.563 registros repetidos.  
En general el índice queda conformado con 273 revistas distribuidas así: Ciencias Agrícolas 12, Ciencias Médicas y de la Salud 38, Ciencias Naturales 21, Ciencias Sociales 127, Humanidades 43, Ingeniería y Tecnología 32. De estas se tienen 3 revistas en categoría A1, 10 revistas en categoría A2, 118 revistas en categorías B y 142 revistas en categorías C. La distribución de revistas por departamento muestra a Bogotá con el mayor número de revistas clasificadas con un total de 180, seguido por Antioquia y Atlántico con 42 y 25, respectivamente. Al respecto de las categorías estas 273 revistas quedan clasificadas así: A1 – 3, A2 – 10, B – 118, C – 142.
Al respecto de la convocatoria 833 Convocatoria Reconocimiento y Medición de Grupos de Investigación, Desarrollo Tecnológico o de Innovación y para el Reconocimiento de Investigadores del SNCTeI – 2018, se obtuvo un total de 5.300.697 productos avalados, entre los productos que se registran en CvLAC y GrupLAC, en donde se dan incrementos del 100% en colecciones científicas y colecciones no avaladas. Al finalizar la convocatoria se encuentran 8.032 grupos de los cuales 6.354 se inscribieron al proceso de calificación,  364 registros de grupos no tienen al menos dos (2) integrantes activos en la ventana de observación, 130 registros de grupo no tienen por lo menos un (1) año de existencia, en la ventana de observación establecida, 800 registros de grupo no tienen por lo menos un (1) proyecto en ejecución dentro de la ventana de observación, 185 registros de grupo, el líder no tenía al menos formación de pregrado, 2000 registros de grupos no tienen los productos de nuevo conocimiento o desarrollo tecnológico requeridos en el período observado, 1054 registros de grupos no tienen los productos de nuevo conocimiento o desarrollo tecnológico requeridos en el período observado. Al respecto de la convocatoria 833 de 2018 se recibieron 4.649 solicitudes de aclaración de diferentes tipologías. De los 5.300.697 productos participantes en todo el proceso, 16054 productos fueron incluidos en los resultados finales (que representan aproximadamente un 0,302% del total de productos) y 1.954 fueron excluidos de la Convocatoria.
Al respecto del reconocimiento de investigadores se obtuvo de forma preliminar: investigador senior 2.360, investigador asociado 4.231 e investigador junior 9.972 para un total de 16.563 investigadores. Finalmente, en el reporte final de la convocatoria se tienen 16.799 investigadores reconocidos distribuidos de la siguiente forma: investigador senior 2.473, investigador asociado 4.349 e investigador junior 9.921 e investigador emérito 56 investigadores.    
Frente a la revisión de la aplicación del modelo de clasificación de grupos de investigación el proceso se realizó para los 5.598 grupos que
alcanzaron el reconocimiento en esta ejecución y que se encuentran inscritos para la medición arrojando los siguientes resultados: 
Categoría A1= 717 grupos, A= 1.023 grupos, B=1.285 grupos, C=2.328 grupos, Reconocidos=236 grupos y de los reconocidos no inscritos se tienen 183 para un total de 5.772 grupos de investigación reconocidos.
Para efectos de la iniciativa de </t>
    </r>
    <r>
      <rPr>
        <b/>
        <sz val="11"/>
        <color theme="1"/>
        <rFont val="Segoe UI"/>
        <family val="2"/>
      </rPr>
      <t>Reconocimiento de Centros</t>
    </r>
    <r>
      <rPr>
        <sz val="11"/>
        <color theme="1"/>
        <rFont val="Segoe UI"/>
        <family val="2"/>
      </rPr>
      <t xml:space="preserve">: Desde la apertura del proceso (10 de marzo de 2017) se han tramitado 57 solicitudes de reconocimiento como "Centro de Investigación" para un total de 38 centros reconocidos de la siguiente manera: 12 Institutos públicos, 26 Centros de investigación. Durante el primer semestre del 2019 se han tramitado 7 solicitudes con el siguiente resultado: 2 centros de investigación reconocidos, 1 No reconocido, 1 En espera de la resolución de reconocimiento, 3 En evaluación. 
Durante el tercer trimestre del año se recibió y tramitó una solicitud de reconocimiento de centros de investigación. La solicitud surtió el procedimiento y como resultado de la notificación por parte de la secretaría general de Colciencias con resolución es ser reconocido por la entidad como Centro Autónomo. Al corte del tercer trimestre, se cuenta con un total de 38 centros de investigación reconocidos. Para el cuarto trimestre se reciben dos solicitudes de centros de las cuales una es a comienzos de trimestre y la otra a mediados, dando como resultado un centro reconocido y el otro está en proceso de evaluación, dejando como resultado en la vigencia 2019 queda un total de 42 centros reconocidos de los cuales se tienen 25 centros autónomos y 17dependientes (ya que uno de los centros perdió su vigencia en el presente año). Durante el año 2019 se tramitaron 10 solicitudes de reconocimiento como centro de investigación, de las cuales 8 dieron un resultado positivo.
Desde la apertura del proceso en marzo de 2017 se han tramitado un total de 60 solicitudes y se cuenta con un resultado de 42 Centros/Institutos de investigación con reconocimiento vigente.
Al respecto del </t>
    </r>
    <r>
      <rPr>
        <b/>
        <sz val="11"/>
        <color theme="1"/>
        <rFont val="Segoe UI"/>
        <family val="2"/>
      </rPr>
      <t xml:space="preserve">impacto en de las evaluaciones de desempeño </t>
    </r>
    <r>
      <rPr>
        <sz val="11"/>
        <color theme="1"/>
        <rFont val="Segoe UI"/>
        <family val="2"/>
      </rPr>
      <t xml:space="preserve">se tuvo un total de 1399 evaluaciones de desempeño de evaluadores en el segundo semestre del año, los programas o estrategias que más tienen evaluaciones son:
Beneficios tributarios       161 
PNCTEI (Prog. Nac. de Ciencia y Tecnología en CTeI)  720 
Regalías        418
A partir de estos resultados se tienen conclusiones de las cuales de los 1.399 volvería a contratar 1.289 evaluadores equivalente al 92%, quizás volverían a contratar 76 evaluadores equivalentes al 0.54% y 34 evaluadores que definitivamente no volverían a contratar equivalentes al 0.24% que básicamente tienen 3 razones para tener este resultado: 1. Impuntualidad en la entrega de evaluaciones, 2. Baja calidad en los conceptos de evaluaciones, 3. Inasistencia al panel de evaluación. Se tiene una distribución de evaluaciones negativas por gran área de conocimiento: Ciencias agrícolas 4 evaluadores, ciencias médicas y de la salud 9 evaluadores, ciencias naturales 3 evaluadores, ciencias sociales 6 evaluadores e ingeniería y tecnología 12 evaluadores. Contrario a este resultado se tuvo evaluaciones sobresalientes por nacionalidad de los cuales 54 son de Colombia, 1 de España, 1 de Argentina y 1 de Francia.  
Con relación al </t>
    </r>
    <r>
      <rPr>
        <b/>
        <sz val="11"/>
        <color theme="1"/>
        <rFont val="Segoe UI"/>
        <family val="2"/>
      </rPr>
      <t xml:space="preserve">aumento de las publicaciones de los investigadores nacionales y la presencia de las revistas científicas nacionales en índices situacionales </t>
    </r>
    <r>
      <rPr>
        <sz val="11"/>
        <color theme="1"/>
        <rFont val="Segoe UI"/>
        <family val="2"/>
      </rPr>
      <t xml:space="preserve">de alto impacto, a través de la estrategia "Currículo del editor", con un balance que a continuación se registra:  512 editores inscritos, 18 retirados, 446 revistas asociadas, 348 planes de mejoramiento en el desarrollo de las 4 cohortes del programa de formación compuestos por estrategias en 7 dimensiones. Los planes de mejoramiento constituyen el único producto entregable en el diseño e implementación del curso virtual.  Es así como de los 512 se retiraron 18 y de los restantes 494 solo 348 aprobaron el curso. Durante el tercer trimestre, se trabajó el contenido para el Nivel II del curso virtual “Currículo del Editor”, propuesto por SCimago Research Group y dirigido por el grupo de cienciometría de Colciencias, atendiendo las solicitudes manifestadas por los editores de las revistas científicas, en su valoración de los módulos del curso virtual y talleres presenciales, la distribución de la intensidad horaria queda de la siguiente forma: el 85% para el desarrollo virtual y el 15% para el desarrollo presencial. Con una duración de 70 horas de impartición total. Inicia con 60 horas de modalidad virtual distribuida en seis unidades, y continúa con un taller presencial de 10 horas y cierra con el acompañamiento de 4 horas a 30 revistas que cumplan con los criterios de
participación. Este curso de desarrollará en 3 cohortes de 50 participantes cada una. Para el 4to trimestre, se realizó la actualización del listado de revistas extranjeras homologadas 2019, teniendo en cuenta la información producida por los Sistemas de Indexación y Resumen – SIR reconocidos por Colciencias para realizar el proceso. Se trabajó con un total de 27.266 registros, de los cuales 1.288 no son Journal Citation Report - JCR, 455 revistas son canceladas, 110 son revistas colombianas, 1.729 se encuentran descontinuadas. Se consolidó la información y se estableció el listado de revistas homologadas conformada por 23.688 revistas homologadas.
Respecto a la homologación del año 2018 aumentó el número de revistas homologadas para la actualización del año 2019 de 22.934 a 23.688.
Para el </t>
    </r>
    <r>
      <rPr>
        <b/>
        <sz val="11"/>
        <color theme="1"/>
        <rFont val="Segoe UI"/>
        <family val="2"/>
      </rPr>
      <t>fortalecimiento de los modelos cienciométricos</t>
    </r>
    <r>
      <rPr>
        <sz val="11"/>
        <color theme="1"/>
        <rFont val="Segoe UI"/>
        <family val="2"/>
      </rPr>
      <t xml:space="preserve">, en primer trimestre de la vigencia se ha continuado con las mesas de trabajo entre Colciencias y la Asociación de Facultades de Ciencias Sociales y Humanidades durante estas mesas se recibieron observaciones acerca de los productos “Colecciones científicas” y “Nuevos registros científicos” por parte del Instituto de Investigación de Recursos Biológicos Alexander von Humboldt. Las propuestas e información remitida a Colciencias serán tenidas en cuenta para la revisión y posible ajuste de las validaciones de los productos “Colecciones científicas” y “Nuevos registros científicos” en el Modelo de Reconocimiento y Medición de Grupos de Investigación e Investigadores” para una próxima Convocatoria.   Durante segundo trimestre de 2019 no fueron programadas mesas técnicas de trabajo del modelo cienciométrico. En el tercer trimestre de 2019 se elaboró el documento propuesta para una invitación para realizar la revisión y actualización de las bases bibliográficas reconocidas por Colciencias como Sistemas de Indexación y Resumen - SIR, para validar los criterios de visibilidad e impacto en Modelo de Clasificación de Revistas Científicas Nacionales. En el 4to trimestre para la propuesta de revisión de métricas de evaluación de revistas científicas nacionales se tuvo en cuenta los resultados de la Convocatoria 830 de 2018 para Indexación de Revistas Científicas Colombianas Especializadas y la aplicación de varias simulaciones. En dicha propuesta se encuentran los datos generales de los resultados de la convocatoria y se describen los resultados o análisis realizados de las simulaciones relacionadas con aumentar el umbral del H5 de 2 a 3 citaciones, revistas que se encuentran en el cuartil 1 del H5 quedarían clasificadas en la categoría C, revistas que se encuentran en el cuartil 1 y 2 del H5 quedarían clasificadas en categoría C, aumentar el porcentaje en el Criterio C3 de 70 a 80% Comité editorial / científico filiación externa a la entidad editora, etc. Estas son parte de las propuestas que se tienen como parte de las conclusiones de las simulaciones. Esto con el fin de ser el insumo para la evaluación de las revistas en el siguiente proceso de indexación.
</t>
    </r>
    <r>
      <rPr>
        <b/>
        <sz val="11"/>
        <color theme="1"/>
        <rFont val="Segoe UI"/>
        <family val="2"/>
      </rPr>
      <t xml:space="preserve">Conclusiones y recomendaciones: </t>
    </r>
    <r>
      <rPr>
        <sz val="11"/>
        <color theme="1"/>
        <rFont val="Segoe UI"/>
        <family val="2"/>
      </rPr>
      <t>Al respecto de los reportes de los pares evaluadores se recomienda ser divulgado de manera que quienes optan por tomar los servicios de estos tengan información actualizada de estos para tener la mejor opción, así como la frecuencia, frente al análisis realizado, de forma que permita la toma de decisiones para mejoras al proceso y que los resultados al respecto de las calificaciones de pares con un nivel de cumplimiento o de puntualidad poco satisfactorio sirva para mejorar indicadores de cumplimiento y de calidad de las evaluaciones de propuestas. Hay una gran oportunidad de mejorar y de fortalecer el proceso. 
Se debe ser más concreto en las conclusiones de los resultados de convocatorias de medición y tener en cuenta que los resultados tienen lectura también de la ciudadanía de manera que se puedan interpretar de forma fácil para toda la comunidad interesada.</t>
    </r>
  </si>
  <si>
    <r>
      <rPr>
        <b/>
        <u/>
        <sz val="11"/>
        <color theme="1"/>
        <rFont val="Segoe UI"/>
        <family val="2"/>
      </rPr>
      <t>Elaboración, implementación y actualización de instrumentos archivísticos:</t>
    </r>
    <r>
      <rPr>
        <sz val="11"/>
        <color theme="1"/>
        <rFont val="Segoe UI"/>
        <family val="2"/>
      </rPr>
      <t xml:space="preserve">
Dentro del plan “por una gestión administrativa y financiera eficiente e innovadora – 2019” establecido por la Dirección Administrativa y Financiera, se creó la iniciativa ¬- Elaboración, implementación y actualización de instrumentos archivísticos, en la cual se establecieron actividades en: Tablas de Retención Documental, Documentos técnicos, Tablas de valoración documental, el Plan de implementación Sistema de gestión electrónica de documentos de Archivo SGDEA, con el fin de evidenciar las actividades desarrolladas desde gestión documental durante la presente vigencia.
Para el cuarto trimestre de la vigencia 2019, se presenta un avance del 80% con respecto a la meta del 100%, teniendo en cuenta que cumplieron con las actividades de: informe de avance tablas de valoración documental (TVD), informe de implementación de Tablas de Retención Documental y el programa de auditoría y control asociado al Programa de Gestión Documental. Para este trimestre no se logra el cumplimiento de la actividad de informe del SGDEA, el cual se realizará en el marco de la ejecución del contrato de consultoría 737 de 2019, el cual tuvo terminación anticipada por mutuo acuerdo durante el tercer trimestre del 2019.Para la vigencia 2019, se obtiene un avance de cumplimiento del 85% frente a las actividades planeadas.
Las acciones reportadas en el cuarto trimestre dan cuenta y tienen relación directa con la gestión del riesgo R47-2019 “posibilidad que los instrumentos archivísticos, se encuentren sin implementación y/o desactualizados”, teniendo en cuenta que se están elaborando las Tablas de Valoración Documental (TVD), e implementando las Tablas de Retención Documental (TRD), como instrumentos archivísticos para la conservación de la memoria institucional, adicionalmente el riesgo R48-2019 “posibilidad de pérdida de la información institucional”, teniendo en cuenta que se están elaborando lineamientos técnicos para el desarrollo de los diferentes procesos de la gestión documental.
Por otro lado el plan de acción del PINAR, en el cuarto trimestre de 2019, se realizaron las tareas establecidas dentro de las actividades de: Programa de Gestión Documental, instrumentos archivísticos. Implementación del sistema Integrado de conservación y capacitación.
Las razones por las cuales se logra cumplir, con el desarrollo de las tareas corresponde a la delegación de estas, al interior del equipo base de gestión documental, y el seguimiento continuo a las diferentes actividades a cargo del grupo.
</t>
    </r>
    <r>
      <rPr>
        <b/>
        <u/>
        <sz val="11"/>
        <color theme="1"/>
        <rFont val="Segoe UI"/>
        <family val="2"/>
      </rPr>
      <t>Mejoramiento del proceso de contratación del FFJC  por medio de la integración MGI-ORFEO Módulo Liquidaciones</t>
    </r>
    <r>
      <rPr>
        <sz val="11"/>
        <color theme="1"/>
        <rFont val="Segoe UI"/>
        <family val="2"/>
      </rPr>
      <t xml:space="preserve">
Las acciones reportadas en el periodo dan cuenta y tienen relación directa con la gestión del riesgo R13-2019 Mejoramiento del proceso de contratación del FFJC por medio de la integración MGI-ORFEO Módulo de liquidaciones, teniendo en cuenta que se están adelantando las actividades necesarias para el proceso de integración del sistema ORFEO con el sistema MGI en el Módulo de liquidaciones, con el fin de incluir la totalidad de la trazabilidad en cada uno de los expedientes de los contratos derivados y/o convenios que se administran por el FFJC a partir de la información que se carga desde ORFEO y el producto entregado por Fiduciaria en el sistema MGI.
</t>
    </r>
    <r>
      <rPr>
        <b/>
        <u/>
        <sz val="11"/>
        <color theme="1"/>
        <rFont val="Segoe UI"/>
        <family val="2"/>
      </rPr>
      <t>Depuración contable</t>
    </r>
    <r>
      <rPr>
        <sz val="11"/>
        <color theme="1"/>
        <rFont val="Segoe UI"/>
        <family val="2"/>
      </rPr>
      <t xml:space="preserve">
Durante el IV trimestre se realizaron actividades tendientes a dar continuidad al plan de depuración contable en lo correspondiente a: Cartera y Solicitudes de Reintegro, Transferencias y Subvenciones, Inventario y Propiedad, planta y equipo y Créditos Educativos Condonables.  Al cierre periodo se finalizó con un cumplimiento del 94% del plan de depuración, discriminado en las siguientes actividades:
1. Cartera y solicitudes de reintegro, la meta para esta actividad era del 50%, para este trimestre se cumplió con el 44%, el porcentaje no ejecutado corresponde a depuración de contratos o convenios que se encuentran en solicitud de reintegro
2. Las actividades de transferencia y subvenciones, Inventario, propiedad, planta y equipo y créditos educativos para el cuarto trimestre tenían meta programada del 15% y cerraron la vigencia dando cumpliendo a estas actividades. Con el presente reporte finaliza el plan de depuración contable de la vigencia 2019, siendo pertinente indicar que conforme a lo establecido en la Resolución CGN 193 de 2016, las entidades cuya información financiera no refleje su realidad económica deberán adelantar las gestiones administrativas para depurar las cifras y demás datos contenidos en los estados financieros, de forma que cumplan las características fundamentales de relevancia y representación fiel; siendo esto la razón de ser de contar con una depuración contable permanente, la cual deberá tener continuidad en el año 2020.
</t>
    </r>
    <r>
      <rPr>
        <b/>
        <u/>
        <sz val="11"/>
        <color theme="1"/>
        <rFont val="Segoe UI"/>
        <family val="2"/>
      </rPr>
      <t>Buenas prácticas en la conservación de la propiedad planta y equipo de Colciencias</t>
    </r>
    <r>
      <rPr>
        <sz val="11"/>
        <color theme="1"/>
        <rFont val="Segoe UI"/>
        <family val="2"/>
      </rPr>
      <t xml:space="preserve">
Las acciones reportadas en el cuarto trimestre de 2019 tienen relación directa con la posibilidad de utilizar los bienes de la Entidad en beneficio propio o en favor de un tercero y posibilidad que se presenten fallas estructurales del inmueble propiedad de Colciencias. De acuerdo con lo anterior se adjunta el cronograma de mantenimiento correctivo y preventivo de los muebles e inmuebles de la entidad junto con los soportes de los informes diarios de las actividades realizadas durante el periodo reportado, para un porcentaje total de avance de 100% del cronograma general.
</t>
    </r>
    <r>
      <rPr>
        <b/>
        <u/>
        <sz val="11"/>
        <color theme="1"/>
        <rFont val="Segoe UI"/>
        <family val="2"/>
      </rPr>
      <t xml:space="preserve"> Contribuir a una Colciencias más transparente</t>
    </r>
    <r>
      <rPr>
        <sz val="11"/>
        <color theme="1"/>
        <rFont val="Segoe UI"/>
        <family val="2"/>
      </rPr>
      <t xml:space="preserve">
Para el cuarto trimestre de 2019 se cumple con la Divulgación de la gestión presupuestal y financiera en los tres requisitos de transparencia, con lo cual se obtuvo el cumplimiento del 100% de la meta establecida para el periodo.
En la página web de Minciencias (www.minciencias.gov.co) se encuentra publicada la información que da cuenta del cumplimiento de los tres requisitos: publicación de presupuesto en ejercicio, publicación histórico del presupuesto asignado a la Entidad (vigencia 2013 a 2019) y ejecución del presupuesto asignado en la vigencia fiscal (enero a noviembre de 2019). Información que puede consultarse en el link:
https://www.minciencias.gov.co/quienes_somos/informacion_financiera_contable/presupuesto
https://www.minciencias.gov.co/quienes_somos/informacion_financiera_contable/ejecucion
</t>
    </r>
    <r>
      <rPr>
        <b/>
        <u/>
        <sz val="11"/>
        <color theme="1"/>
        <rFont val="Segoe UI"/>
        <family val="2"/>
      </rPr>
      <t>Contribuir a una Colciencias más moderna</t>
    </r>
    <r>
      <rPr>
        <sz val="11"/>
        <color theme="1"/>
        <rFont val="Segoe UI"/>
        <family val="2"/>
      </rPr>
      <t xml:space="preserve">
Se actualizó el control de consumo por KW de servicios públicos de energía y el consumo por M3 de agua, y costos por cada uno, por piso de la entidad de la vigencia fiscal de 2019.
Se consolidó el material reutilizable entregado a la administración del edificio, para disposición final con el gestor de recursos aprovechables, por la vigencia fiscal de 2019.
Se estableció el consumo de agua por cada descargas, , para determinar el consumo per cápita de agua de la entidad, de igual forma el 
el consumo de energía por horas para determinar el consumo per cápita de energía de equipos de servicios generales de la entidad.
Lo anterior, para la actualización del manual del sistema de Gestión ambiental y la política de gestión ambiental de la Entidad; el cual se remitirá a la Oficina Asesora de Planeación en el primes bimestre de 2020 y cargue en GINA.
Con el apoyo de la Oficina de Comunicaciones ser realizaron las campañas de la gestión ambiental en el proceso de sensibilización interna, y otras actividades en la Política de uso eficiente del papel, entre los temas importantes fue seleccionada la investigadora María Fernanda Cadena, Bióloga de la Universidad Nacional con especialización en Derecho Ambiental de la Universidad del Rosario. Con conocimiento en conservación ambiental, biodiversidad, cambio climático y sostenibilidad ambiental. Para realizar las campañas de concientización al interior de Colciencias.</t>
    </r>
  </si>
  <si>
    <r>
      <rPr>
        <b/>
        <u/>
        <sz val="11"/>
        <color theme="1"/>
        <rFont val="Segoe UI"/>
        <family val="2"/>
      </rPr>
      <t>Gestión de Comunicación Estratégica</t>
    </r>
    <r>
      <rPr>
        <sz val="11"/>
        <color theme="1"/>
        <rFont val="Segoe UI"/>
        <family val="2"/>
      </rPr>
      <t xml:space="preserve">
Para el cierre del cuarto trimestre 2019, se priorizaron 4 programas estratégicos, con enfoque misional, frente a los 18 programas establecidos en el Plan Acción Institucional (PAI) 2019,
Se realizaron 3 campañas de divulgación enfocadas a impactar a los públicos objetivos priorizados,
Resaltando la campaña Minciencias #ElConocimientoNosHaceGrandes divulgación de la transformación de Colciencias a Minciencias donde se promueve el desarrollo y crecimiento del país, consolidando una economía más productiva y competitiva fortaleciendo las capacidades en conocimiento científico y tecnológico. 
La Misión Internacional de Sabios 2019 #ColombiaPiensaEnGrande donde se contó con la estrategia digital y mediática para divulgar y resaltar la entrega de propuestas por parte de los miembros de la Misión al Gobierno Nacional.
Campaña del SGR #LoHacemosPosible donde se divulgaron los resultados de las convocatorias del plan bienal, la gestión territorial, y cifras importantes de proyectos.
Cerca del 90% de las Becas del Bicentenario ya fueron aprobadas, beneficiando a 438 estudiantes de doctorado de 36 universidades públicas y privadas del país. Lo que representa alrededor de $100 millones asignados del FCTeI del SGR.
De igual manera se implementaron nuevas acciones de comunicación como campañas en torno a la divulgación de los programas estratégicos de la entidad, Facebook Lives como estrategia de divulgación nacional para reforzar y apoyar las convocatorias y las explicaciones de las mismas. El resultado obtenido al finalizar el trimestre permite evidenciar un avance total del 100% cumpliendo con la meta programada.
</t>
    </r>
    <r>
      <rPr>
        <b/>
        <u/>
        <sz val="11"/>
        <color theme="1"/>
        <rFont val="Segoe UI"/>
        <family val="2"/>
      </rPr>
      <t>Relacionamiento con medios de comunicación</t>
    </r>
    <r>
      <rPr>
        <sz val="11"/>
        <color theme="1"/>
        <rFont val="Segoe UI"/>
        <family val="2"/>
      </rPr>
      <t xml:space="preserve">
Para el proceso de planeación del cuarto trimestre del año 2019 el área planteó el indicador “Relacionamiento con medios de comunicación”  el cual no contempló en su totalidad el impacto positivo que tendría la Misión internacional de Sabios, Fusión Colciencias a Ministerio de Ciencia, Tecnología e Innovación, el nombramiento del Director Diego Hernández como Viceministro de Conocimiento, Innovación y Productividad de Colombia en medios de comunicación y el Paro Nacional, razón por la cual en este cuarto trimestre se sobrepasó la meta que se tenía prevista 
Durante el trimestre evaluado se evidenció una participación de los medios de comunicación con un total de 2.224 notas positivas registradas de forma manual, donde la temática más importante trató sobre las manifestaciones de los estudiantes, presupuesto para Colciencias, la Misión de Sabios y el Ministerio de Ciencia y para finalizar la entrega de la hoja de ruta de la Misión Internacional de Sabios. En el cuarto trimestre, la presencia en medios de comunicación regionales aumentó, siendo Medellín, Cali y Barranquilla las ciudades que más publicaciones realizaron.
La meta planeada para el cuarto trimestre era de 550 menciones positivas y se lograron 2.224, es decir se cumplió el 100 % de la meta trimestral.
</t>
    </r>
    <r>
      <rPr>
        <b/>
        <u/>
        <sz val="11"/>
        <color theme="1"/>
        <rFont val="Segoe UI"/>
        <family val="2"/>
      </rPr>
      <t>Ecosistema digital – Gestión de contenido para la página web institucional</t>
    </r>
    <r>
      <rPr>
        <sz val="11"/>
        <color theme="1"/>
        <rFont val="Segoe UI"/>
        <family val="2"/>
      </rPr>
      <t xml:space="preserve">
Para el período evaluado se registraron 2.784.392 páginas vistas, esta cifra bajó con respecto el promedio del tercer trimestre aunque superó la meta trimestral fue el trimestre del año en que menos abrieron convocatorias nuevas: Solo 5, contando plan anual y plan bienal, de las 43 que se abrieron en el año 2019, si bien fue el trimestre con menos visitas, se mantuvo por encima de la meta del periodo teniendo en cuenta que las convocatorias se mantuvieron publicadas en la página de la entidad y que se abrió el plan Bienal, un nuevo mecanismo de convocatorias
</t>
    </r>
    <r>
      <rPr>
        <b/>
        <u/>
        <sz val="11"/>
        <color theme="1"/>
        <rFont val="Segoe UI"/>
        <family val="2"/>
      </rPr>
      <t>Ecosistema digital - desarrollo de estrategias para generar más interacción en redes sociales</t>
    </r>
    <r>
      <rPr>
        <sz val="11"/>
        <color theme="1"/>
        <rFont val="Segoe UI"/>
        <family val="2"/>
      </rPr>
      <t xml:space="preserve">
Para el cuarto trimestre se cumple con la meta anual del 100% superando en un 93% la meta planeada para el trimestre, los resultados obtenidos se presentan en las diferentes redes sociales así:
Facebook: aumentó el número de fans de Facebook con 2,136 nuevos fans logrando una interacción de 74.756 y un alcance de 3.521.027 (Número de personas a las que se les ha mostrado la publicación
En Twitter: 2.800 nuevos seguidores con 3’0260.000 impresiones aproximadamente (Número de veces que los usuarios vieron los tweets) y 74.041 interacciones (que incluyen me gustas, retweets y demás acciones del usuario con los trinos)
Youtube: 20,049 visualizaciones, logrando el cumplimiento de la meta del trimestre.
Linkedin: Es el canal de comunicación digital más reciente, que será medido por medio de impresiones. Este trimestre logra un total 20,315impresiones, superando la meta propuesta.
Por otro lado, se realizaron transmisiones en vivo (Facebook Live) para ampliar la información de convocatorias y solucionar inquietudes, cubrimientos en vivo con fotos, mensajes clave de nuestros directivos e invitados a los eventos, piezas gráficas, GIF y videos que permitieron aumentar el engagement. 
Algunos eventos destacados que permitieron crear sinergias con entidades, universidades e influenciadores fueron: Misión de Sabios, convocatorias 5,6,7, Bio, Nexo Global Huila, Minciencias y Regalías, OCAD 64, 65, 66 , 67 y 69. Talleres Construyendo País, entre otros. Adicionalmente, se han apoyado publicaciones con productos gráficos y audiovisuales que ha permitido aumentar la cifra de interacción y seguidores en nuestros canales de redes sociales. (#ElConocimientoNosHaceGrandes, #MisiónDeSabios, #LoHacemosPosible) entre otros.
Según el Plan Estratégico de Comunicaciones para el año 2019, se da cumplimiento a las actividades programadas, superando el número de interacciones definidas en las diferentes redes sociales de la entidad.
</t>
    </r>
    <r>
      <rPr>
        <b/>
        <u/>
        <sz val="11"/>
        <color theme="1"/>
        <rFont val="Segoe UI"/>
        <family val="2"/>
      </rPr>
      <t xml:space="preserve">Contribuir a una Colciencias más transparente
</t>
    </r>
    <r>
      <rPr>
        <sz val="11"/>
        <color theme="1"/>
        <rFont val="Segoe UI"/>
        <family val="2"/>
      </rPr>
      <t xml:space="preserve">Las acciones reportadas en el período dan cuenta y tienen relación directa con la gestión de los riesgo R3-2019 Posibilidad de manejo inapropiado a beneficio propio o de terceros de la información de la Entidad, revelando u ocultando datos de interés para las partes interesadas, R23-2019 Posible incoherencia entre la información socializada en las campañas institucionales y lo concertado en los planes de la Entidad y R61-2019 Posibilidad de tener información desactualizada en el portal de la entidad, se da cumplimiento al procedimiento de comunicaciones externas, esquema de publicación disponible en el enlace transparencia y acceso a la información.
</t>
    </r>
    <r>
      <rPr>
        <b/>
        <u/>
        <sz val="11"/>
        <color theme="1"/>
        <rFont val="Segoe UI"/>
        <family val="2"/>
      </rPr>
      <t>Contribuir a una Colciencias más moderna</t>
    </r>
    <r>
      <rPr>
        <sz val="11"/>
        <color theme="1"/>
        <rFont val="Segoe UI"/>
        <family val="2"/>
      </rPr>
      <t xml:space="preserve">
Las acciones reportadas en el período dan cuenta y tienen relación directa con la gestión de los riesgo R3-2019 “Posibilidad de manejo inapropiado a beneficio propio o de terceros de la información de la Entidad, revelando u ocultando datos de interés para las partes interesadas”, R23-2019 “Posible incoherencia entre la información socializada en las campañas institucionales y lo concertado en los planes de la Entidad” y R61-2019 “Posibilidad de tener información desactualizada en el portal de la entidad”, teniendo en cuenta que en el tercer trimestre se cumplieron el 100% de los requisitos identificados en la matriz. </t>
    </r>
  </si>
  <si>
    <r>
      <rPr>
        <b/>
        <u/>
        <sz val="11"/>
        <color theme="1"/>
        <rFont val="Segoe UI"/>
        <family val="2"/>
      </rPr>
      <t xml:space="preserve">Afianzar la cultura de servicio al ciudadano al interior de la entidad y la relación con los ciudadanos, haciendo un efectivo monitoreo y seguimiento a PQRDS
</t>
    </r>
    <r>
      <rPr>
        <sz val="11"/>
        <color theme="1"/>
        <rFont val="Segoe UI"/>
        <family val="2"/>
      </rPr>
      <t xml:space="preserve">Durante el cuarto trimestre la Entidad recibió un total de 20.457 requerimientos, siendo el canal telefónico el mas usado para las solicitudes con el 45% de participación y el mes de octubre con mas solicitudes debido al cierre de convocatorias de Programa Nacional de Formación de Recursos Humanos para la investigación y la innovación.
La oportunidad de respuesta se mide con el total de PQRDS recibidas de acuerdo con el número de días asignados en concordancia con lo establecido en la Ley.
Finalmente se puede concluir que de las 20.457 solicitudes recibidas atención al ciudadano respondió 16.384 es decir que, del total de solicitudes recibidas el 93.22% se respondió de 1 a 3 día hábiles.
Adicionalmente, como mecanismo de medición a la satisfacción, Colciencias realiza semestralmente la medición de percepción a los usuarios, a través de encuestas de satisfacción trimestral, es así como el 84% califica el servicio de la Entidad como excelente o bueno.
</t>
    </r>
    <r>
      <rPr>
        <b/>
        <u/>
        <sz val="11"/>
        <color theme="1"/>
        <rFont val="Segoe UI"/>
        <family val="2"/>
      </rPr>
      <t>Contribuir a una Colciencias más transparente</t>
    </r>
    <r>
      <rPr>
        <sz val="11"/>
        <color theme="1"/>
        <rFont val="Segoe UI"/>
        <family val="2"/>
      </rPr>
      <t xml:space="preserve">
El indicador de transparencia se cumple al 97% de la tarea de los requisitos, precisando que, de 37 criterios, 36 se cumplieron a cabalidad y uno parcialmente, por lo anterior, la entidad está evaluando la posibilidad de implementar el chat para dar cumplimiento al 100% del indicador programático,  es así que desde Atención al Ciudadano conjuntamente con la Oficina TIC durante el II semestre 2019, ha gestionado la construcción e implementación de la herramienta, se están realizando mesas de trabajo, con el fin de consultar los requisitos técnicos para el desarrollo del chat virtual. Por tanto, se está consolidando una lista con los diferentes escenarios que se pueden presentar en el chat, y se dará continuidad a este desarrollo para la vigencia 2020.
Se reitera, que el cumplimiento de estos criterios permite que los ciudadanos tengan a su disposición información de fácil acceso que les permita interactuar con la entidad.
</t>
    </r>
    <r>
      <rPr>
        <b/>
        <u/>
        <sz val="11"/>
        <color theme="1"/>
        <rFont val="Segoe UI"/>
        <family val="2"/>
      </rPr>
      <t>Contribuir a una Colciencias más moderna</t>
    </r>
    <r>
      <rPr>
        <sz val="11"/>
        <color theme="1"/>
        <rFont val="Segoe UI"/>
        <family val="2"/>
      </rPr>
      <t xml:space="preserve">
Se mantiene el indicador con un cumplimiento del 100%, es importante mencionar que al formulario web se le han realizado ajustes acordes con la normatividad y a las necesidades de la operación de PQRDS (peticiones, quejas, reclamos, denuncias y sugerencias), con el fin de centralizar en ORFEO todas las solicitudes recibidas por correo electrónico, página web y ventanilla.
+O53
</t>
    </r>
    <r>
      <rPr>
        <b/>
        <u/>
        <sz val="11"/>
        <color theme="1"/>
        <rFont val="Segoe UI"/>
        <family val="2"/>
      </rPr>
      <t>Apoyo contractual y jurídico eficiente</t>
    </r>
    <r>
      <rPr>
        <sz val="11"/>
        <color theme="1"/>
        <rFont val="Segoe UI"/>
        <family val="2"/>
      </rPr>
      <t xml:space="preserve">
</t>
    </r>
    <r>
      <rPr>
        <b/>
        <u/>
        <sz val="11"/>
        <color theme="1"/>
        <rFont val="Segoe UI"/>
        <family val="2"/>
      </rPr>
      <t>Recomendar mecanismos de gestión jurídica y legal al interior de las áreas de la entidad</t>
    </r>
    <r>
      <rPr>
        <sz val="11"/>
        <color theme="1"/>
        <rFont val="Segoe UI"/>
        <family val="2"/>
      </rPr>
      <t xml:space="preserve">
La Secretaría General de Colciencias, hoy Secretaría General del Ministerio de Ciencia, Tecnología e Innovación, luego de realizar el diagnóstico preliminar y el diagnóstico final de las principales temáticas susceptibles de simplificación normativa, elaboró en este 4º trimestre las versiones finales de los siguientes actos administrativos, con fundamento en el Decreto 2226 de 2019 “Por el cual se establece la estructura del Ministerio de Ciencia, Tecnología e Innovación y se dictan otras disposiciones, los cuales fueron adoptados por el Ministro de Ciencia, Tecnología e Innovación (e) a través de las siguientes Resoluciones:
-              Resolución 0002 del 23 de diciembre de 2019 “Por la cual se delegan unas funciones”: La delegación comprende temáticas relacionadas con el talento humano, la ordenación del gasto y la contratación, la gestión jurídica y la expedición de las resoluciones que materialicen las decisiones adoptadas por el Consejo Nacional de Beneficios Tributarios en Ciencia, Tecnología e Innovación – CNBT. Se deja de presente que la simplificación en materia de delegaciones se hizo de manera transitoria en los empleos de Secretario General, Jefe de Oficina Asesora Jurídica y Director de Talento Humano del Ministerio, teniendo en cuenta que a la fecha se están adelantado los ajustes institucionales derivados de la expedición de los Decretos 2226 y 2227 de 2019.
-              Resolución 0010 del 24 de diciembre de 2019 “Por la cual se delega la representación del Ministerio de Ciencia, Tecnología e Innovación o del Ministro, en juntas, consejos u otros cuerpos colegiados”: Este acto simplifica en un solo cuerpo normativo la participación del Ministerio de Ciencia, Tecnología e Innovación o su Ministro, como integrantes de juntas, consejos y demás cuerpos colegiados a nivel normativo, estatutario y de documentos como CONPES, entre otros, de acuerdo con la estructura, funciones de las diferentes dependencias y la planta de empleos del citado Ministerio.
De otro lado, respecto del proyecto de Resolución "Por la cual se reglamentan las Áreas de Conocimiento y los Consejos de Áreas de Conocimiento de que tratan el Decreto 2226 de 2019", este acto administrativo continuará en construcción, teniendo en cuenta los ajustes institucionales derivados del Decreto 2226 y 2227 de 2019, el análisis de las recomendaciones de la Misión de Sabios y el régimen de transición de los Programas Nacionales de CTeI.  Cabe recordar que a la fecha el Ministerio cuenta con reglamentación interna relacionada con los citados Programas, sus Consejos Asesores, composición, funcionamiento, entre otros aspectos de organización, los cuales de acuerdo al diagnóstico realizado en su momento por Colciencias, eran susceptibles de simplificación normativa en una sola resolución, sin embargo, como también se indicó en el diagnóstico “(…) la competencia sobre estos organismos está establecida en las funciones de Colciencias señaladas en el numeral 15 del artículo 7 de la Ley 1286 de 2009, por lo cual, en atención a la fusión del Departamento Administrativo con el Ministerio de Ciencia, Tecnología e Innovación dispuesta en el artículo 125 de la Ley 1955 de 2019, puede que no sea oportuna la expedición de una única resolución porque la estructura y organización de cada una de las entidades pueda ser diferente, haciendo inocua la actividad de simplificación”.
Guía de Acuerdo de Voluntades 
Se elaboró, revisó y público la Guía para la suscripción de acuerdos de voluntades - código A206M01G02, el 30 de diciembre de 2019, la cual tuvo como objetivo principal ser un elemento orientador, simple y de fácil comprensión, a través del cual se logre dar pleno cumplimiento a los principios que orientan la función pública prevista en la Constitución Política y en la ley y principalmente aquellos que rigen los acuerdos de voluntades.
Otro aspecto a tener en cuenta es que la Secretaría General, socializó la Guía para la supervisión e interventoría de contratos y convenios - A106M01G01 en el II Semestre 2019, y entre los objetivos de dicha socialización, era la de dar herramientas para contribuir con la prevención del riesgo litigioso.
</t>
    </r>
    <r>
      <rPr>
        <b/>
        <u/>
        <sz val="11"/>
        <color theme="1"/>
        <rFont val="Segoe UI"/>
        <family val="2"/>
      </rPr>
      <t>Adopción de la Política de Defensa Judicial conforme a los lineamientos establecidos en el Modelo Integrado de Planeación y Gestión</t>
    </r>
    <r>
      <rPr>
        <sz val="11"/>
        <color theme="1"/>
        <rFont val="Segoe UI"/>
        <family val="2"/>
      </rPr>
      <t xml:space="preserve">
Para la vigencia 2019, la entidad adoptó, implementó y ejecutó las siguientes políticas mediante actos administrativos: Resolución 0812 de 2019 "Por la cual se adopta la Política de Defensa para el Departamento Administrativo de Ciencia, Tecnología e Innovación Colciencias" y la Resolución 0807 de 2019 "Por la cual se adopta la Política del Daño Antijurídico en el Departamento Administrativo de Ciencia, Tecnología e Innovación Colciencias". 
</t>
    </r>
    <r>
      <rPr>
        <b/>
        <u/>
        <sz val="11"/>
        <color theme="1"/>
        <rFont val="Segoe UI"/>
        <family val="2"/>
      </rPr>
      <t>Política de Defensa para el Departamento Administrativo de Ciencia, Tecnología e Innovación Colciencias</t>
    </r>
    <r>
      <rPr>
        <sz val="11"/>
        <color theme="1"/>
        <rFont val="Segoe UI"/>
        <family val="2"/>
      </rPr>
      <t xml:space="preserve">
La Entidad adelantó las actuaciones pertinentes correspondientes a la defensa judicial vigencia 2019, salvaguardando los intereses de ésta, contando con los abogados externos quienes son los encargados de la defensa judicial (Contratos de prestación de servicios No. 617 y 656-2019). Por otro lado, la Secretaría General – Gestión Jurídica actualizó el Procedimiento de Procesos Judiciales/ procesos de tutelas, Procesos Penales/ Conciliaciones, código A105PR01, adicionalmente, actualizó el Instructivo de Asuntos ante el Comité de Conciliación, código A105PR01I01.  A través de la Política de Defensa se proporcionaron lineamientos para la vinculación de los abogados externos encargados de la defensa judicial de la Entidad para el segundo semestre 2019.
</t>
    </r>
    <r>
      <rPr>
        <b/>
        <u/>
        <sz val="11"/>
        <color theme="1"/>
        <rFont val="Segoe UI"/>
        <family val="2"/>
      </rPr>
      <t>Política del Daño Antijurídico en el Departamento Administrativo de Ciencia, Tecnología e Innovación Colciencias</t>
    </r>
    <r>
      <rPr>
        <sz val="11"/>
        <color theme="1"/>
        <rFont val="Segoe UI"/>
        <family val="2"/>
      </rPr>
      <t xml:space="preserve">
•	Se actualizó, publicó y socializó la Guía para la supervisión e interventoría de contratos y convenios, código A106M01G01, versión 01, en el segundo semestre 2019, se llevaron a cabo tres (3) jornadas de socialización dirigidas a los supervisores de contratos y convenios suscritos por la Entidad, con el fin de resaltar la importancia de los controles incorporados en la actualización de la Guía de para la supervisión e interventoría de contratos y convenios - A106M01G01, las cuales fueron lideradas por colaboradores de la Secretaría General y la Dirección Administrativa y Financiera - Gestión Documental.
</t>
    </r>
    <r>
      <rPr>
        <b/>
        <u/>
        <sz val="11"/>
        <color theme="1"/>
        <rFont val="Segoe UI"/>
        <family val="2"/>
      </rPr>
      <t>Contribuir a una Colciencias más transparente</t>
    </r>
    <r>
      <rPr>
        <sz val="11"/>
        <color theme="1"/>
        <rFont val="Segoe UI"/>
        <family val="2"/>
      </rPr>
      <t xml:space="preserve">
Para el cuarto trimestre se cumple con el 100% de los 81 ítems a cargo de la Secretaría General para el 4to trimestre de 2019.
Entre las actividades adelantadas están la adopción de los decretos 2226 “Por el cual se establece la estructura del Ministerio de Ciencia, Tecnología e Innovación y se dictan otras disposiciones” y 2227 de 5 de diciembre de 2019 2019 “Por el cual se suprime la planta temporal del Departamento Administrativo de Ciencia, Tecnología e Innovación y se establece la planta de empleos del Ministerio de Ciencia, Tecnología e Innovación.”
La Oficina de Control Interno llevó a cabo las auditorías programadas a los siguientes procedimientos del proceso de Gestión Contractual: Procedimiento Invitación Pública Mínima Cuantía – Código A106PR07, Procesos de Selección Abreviada de Menor Cuantía – Código A106PR0, Procedimiento de Supervisión y Seguimiento de Contratos y Convenios – Código A106PR16. Por lo anterior, se informa que fueron aprobados los Planes de mejoramiento que se formularon con las distintas áreas en pro del mejoramiento continuo, implementando para el cierre del IV trimestre 2019 y la vigencia 2020 acciones preventivas y correctivas, con el fin de reforzar el cumplimiento en las actividades y procedimientos dispuestos por la Entidad.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
</t>
    </r>
    <r>
      <rPr>
        <b/>
        <u/>
        <sz val="11"/>
        <color theme="1"/>
        <rFont val="Segoe UI"/>
        <family val="2"/>
      </rPr>
      <t>Gestión para un talento humano integro efectivo e innovador
La motivación nos hace más productivos</t>
    </r>
    <r>
      <rPr>
        <sz val="11"/>
        <color theme="1"/>
        <rFont val="Segoe UI"/>
        <family val="2"/>
      </rPr>
      <t xml:space="preserve">
Para el cuarto trimestre de 2019 la iniciativa estratégica " La Motivación nos hace más productivos",  donde se evidencian los seguimientos correspondientes al cumplimiento de las actividades derivadas del Plan del Sistema de Seguridad y Salud en el Trabajo,  Plan de Bienestar e Incentivos, Plan Institucional de Capacitación y el desarrollo de la Intervención en Clima y Cultura Organizacional.
Por otro lado, a partir del 3er trimestre se relaciona en el presente reporte de acuerdo con la implementación de mejora establecida por la Oficina Asesora de Planeación, el análisis de los riesgos asociados a la iniciativa estratégica y la justificación del porqué el plan aporta a mitigar el riesgo R37-2019 "Posibilidad de formular un programa de capacitación que no responda a las necesidades de la Entidad", teniendo en cuenta que, con la elaboración del PIC de acuerdo al diagnóstico de necesidades. Sin embargo, es fundamental entender que la estrategia de “1.A La motivación nos hace más productivos”, se debe analizar de manera global, debido a que no solo están atados a los entregables que se reportan en cada periodo, sino a una gestión integral de los procesos que adelanta el equipo Talento Humano:
</t>
    </r>
    <r>
      <rPr>
        <b/>
        <u/>
        <sz val="11"/>
        <color theme="1"/>
        <rFont val="Segoe UI"/>
        <family val="2"/>
      </rPr>
      <t>La cultura de hacer las cosas bien</t>
    </r>
    <r>
      <rPr>
        <sz val="11"/>
        <color theme="1"/>
        <rFont val="Segoe UI"/>
        <family val="2"/>
      </rPr>
      <t xml:space="preserve">
Durante el cuarto trimestre del año se realizaron actividades que contribuyeron al logro de esta acción tales como: Adelantar las gestiones administrativas requeridas para fortalecer la gestión del Talento Humano en la Entidad, Adelantar las gestiones requeridas para mantener actualizados los procedimientos relacionados con la gestión del Talento Humano en la Entidad y Documentos de avance en la implementación de actividades inherentes a la apropiación del código de integridad en la Entidad.
Por otro lado, a partir de este 3er trimestre se relaciona en el presente reporte de acuerdo con la implementación de mejora establecida por la Oficina Asesora de Planeación, el análisis de los riesgos asociados a la iniciativa estratégica y la justificación del porqué el plan aporta a mitigar los riesgos “R37-2019 Posibilidad de formular un programa de capacitación que no responda a las necesidades de la Entidad", "R38-2019 Posible pérdida del conocimiento o memoria institucional", "R65-2019 Posibilidad que las actividades de inducción y reinducción no generen el impacto esperado en los servidores", teniendo en cuenta que las gestiones administrativas, la actualización de procedimientos y la correcta apropiación del código de integridad generan que los riesgos mencionados anteriormente sean mitigados. Sin embargo, es fundamental entender que la estrategia de “Cultura de hacer las cosas bien”, se debe analizar de manera global, debido a que no solo están atados a los entregables que se reportan en cada periodo, sino a una gestión integral de los procesos que adelanta el equipo Talento Humano:
</t>
    </r>
    <r>
      <rPr>
        <b/>
        <u/>
        <sz val="11"/>
        <color theme="1"/>
        <rFont val="Segoe UI"/>
        <family val="2"/>
      </rPr>
      <t>Contribuir a una Colciencias más transparente</t>
    </r>
    <r>
      <rPr>
        <sz val="11"/>
        <color theme="1"/>
        <rFont val="Segoe UI"/>
        <family val="2"/>
      </rPr>
      <t xml:space="preserve">
De acuerdo a la matriz del indicador ITEP, se registra un cumplimiento del 100% de las 86 variables referentes al Talento Humano .
De acuerdo con la implementación de mejora establecida por la Oficina Asesora de Planeación, el análisis de los riesgos asociados a la iniciativa estratégica y la justificación del porqué el plan aporta a mitigar el riesgo "R6-2019 Posibilidad de vincular personal sin cumplir el perfil del cargo.", teniendo en cuenta que, si la entidad mantiene los índices de transparencia altos, generará más credibilidad y confianza, y la transparencia de la información ayudará a mitigar el riesgo mencionado.  
Por lo anterior, se concluye que con los entregables reportados, los controles definidos y las gestiones adelantadas por la Secretaría General – Talento Humano se ha buscado disminuir la probabilidad de que sucedan o se mitiguen los riesgos descritos anteriormente.</t>
    </r>
  </si>
  <si>
    <r>
      <rPr>
        <b/>
        <u/>
        <sz val="11"/>
        <color theme="1"/>
        <rFont val="Segoe UI"/>
        <family val="2"/>
      </rPr>
      <t>Pacto por un Direccionamiento Estratégico que genere valor público
Planear, acompañar y evaluar integral y oportunamente  (Incluye: Socializar, acompañar, capacitar y apropiar)</t>
    </r>
    <r>
      <rPr>
        <sz val="11"/>
        <color theme="1"/>
        <rFont val="Segoe UI"/>
        <family val="2"/>
      </rPr>
      <t xml:space="preserve">
Con corte a cuarto trimestre de 2019, se consolidó la matriz de hitos de la planeación en la cual se muestra la relación mensual de los productos que realiza la Oficina Asesora de Planeación, cuyo cumplimiento depende del trabajo articulado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Dado los compromisos de Colciencias para el cumplimiento de lo dispuesto en la Ley 1951 de 2019 y en el artículo 125 de la Ley 1955 de 2019, así como la ejecución de lo establecido en el Decreto 1467 de 2018, desde la Alta Dirección se ha priorizado temas coyunturales para la puesta en marcha del Ministerio de la Ciencia, la Tecnología e Innovación y para la implementación de las convocatorias públicas, abiertas y competitivas para la financiación de programas y proyectos con recursos del Fondo de CTeI del Sistema General de regalías.
Por esta razón se presentaron algunas reprogramaciones en los hitos del período analizado. Se destacan las reprogramaciones de la presentación de los resultados del seguimiento a la planeación institucional con corte a 30 de septiembre de 2019 de octubre a noviembre de 2019, No obstante, desde la Oficina Asesora de Planeación en términos de generar información frente a la gestión de la Entidad de cara a la ciudadanía, se procedió a publicar la versión de seguimiento al Plan de Acción Institucional una vez se presentó en sesión al Comité de Dirección.
Para el período a analizar se observa un cumplimiento del 100% de hitos conforme lo programado (14 hitos programados para el período). Se cumple la tendencia esperada y en términos de lograr las actividades enmarcadas en el proceso de planeación institucional y del quehacer de la Oficina Asesora de Planeación de Colciencias.
Vale destacar los siguientes hitos en el período reportado: 
•	Presentación del seguimiento a los instrumentos de planeación con corte a tercer trimestre de 2019. 
•	El inició del proceso de planeación estratégica 2020, a través de la aplicación de nuevas metodologías que pretender fortalecer la construcción del Contexto Estratégico del Ministerio de la Ciencia, Tecnología e Innovación. Se realizaron 4 sesiones con funcionarios y colaboradores de la Entidad. La primera consistió en la construcción y validación 4 de la Matriz DOFA institucional y la puesta en marcha de la metodología CANVAS Minciencias. La segunda aplicó metodología MICMAC para la priorización de variables estratégicas claves para el desempeño del sistema. La tercera socializó los resultados y generó espacios de discusión frente a los mismos. La cuarta llevada a cabo ante los miembros de Comité de Dirección mostró resultados y definió la hija de ruta para lograr los instrumentos de la planeación PEI,PAI  y PAInv.
•	Los resultados de la planeación se verán publicados antes del 31 de enero de 2020.
Análisis y difusión de estadísticas nacionales de CTeI (Incluye: Recolección, Normalización y Consolidación de datos)
Durante el trimestre se realizaron tableros en conjunto con Gestión Territorial los cuales fueron presentados a la subdirección general de Colciencias y fueron subidos a la página web. Se actualizaron los demás tableros y se continúa actualizando las bases de datos para seguir desarrollando tableros que permitan a la comunidad científica, consultar la información de acuerdo con sus necesidades. En el archivo adjunto se encuentra el estado de cada uno de los tableros, las actividades adelantadas durante el período se destacan:
•	Actualización de la información de presupuesto de Colciencias y presupuesto y ejecución de recursos del Fondo Francisco José de Caldas, esta información fue actualizada al 30 de septiembre de 2019.
•	En conjunto con el grupo Gestión Territorial, se realizó el diseño de dos tableros para complementar la información publicada en la ficha Departamental y que sea de uso por parte los entes territoriales principalmente, por lo tanto se construyó y publicó en el portal Ciencia en Cifras el tablero comparativo regional y departamental https://minciencias.gov.co/la-ciencia-en-cifras/comparativo-departamental-indicadores-ctei-cifras.
</t>
    </r>
    <r>
      <rPr>
        <b/>
        <u/>
        <sz val="11"/>
        <color theme="1"/>
        <rFont val="Segoe UI"/>
        <family val="2"/>
      </rPr>
      <t>Apoyo en el direccionamiento para la gestión de proyectos</t>
    </r>
    <r>
      <rPr>
        <sz val="11"/>
        <color theme="1"/>
        <rFont val="Segoe UI"/>
        <family val="2"/>
      </rPr>
      <t xml:space="preserve">
Transferencia de mejores prácticas del estándar del PMI hacia las áreas misionales de Colciencias en articulación con el equipo OAP
Dentro de la estrategia trazada en 2019 en el equipo de Gestión de Proyectos de OAP se derivan varias acciones clave que si bien no son exclusivas de la implementación de mejoras del estándar PMI si son el resultado de inclusión de mejoras en:  procedimientos de términos de referencia, estandarización de rubros y categorías en TDR y en GPS, estructuración e incorporación de mejoras y su de plan de supervisión en Ecosistema Científico, Regalías Nariño, generación de reportes de avance técnico y financiero, entro otros.  Inicialmente el objetivo en términos de la intervención de procesos y procedimientos era mucho más ambicioso, pero finalmente se priorizaron para 2019 incorporar mejoras en 3 procedimientos clave: apertura y cierre de convocatorias (TDR), guía de supervisión de contratos y convenios, plan de supervisión los cuales están en versiones pendientes por ser incorporadas y socializadas formalmente por las áreas.  En este sentido, la propuesta de medición de beneficios viene estructurándose de manera muy preliminar con el equipo de planeación estratégica en el establecimiento de puntos de partida para el proceso de convocatorias y sus TDR. Se adjunta el archivo base preliminar con el cual se pretende establecer los criterios para estructurar una línea base antes y después de los términos de referencia actuales. Durante el último trimestre del año, se trabajó en la estabilización de la herramienta GPS (Planview) y en el diseño de los siguientes reportes:  Informe de avance técnico, Reporte gerencial, Reporte con avance de producto, Reporte POAI Financiero y Reporte de indicadores PACES.
</t>
    </r>
    <r>
      <rPr>
        <b/>
        <u/>
        <sz val="11"/>
        <color theme="1"/>
        <rFont val="Segoe UI"/>
        <family val="2"/>
      </rPr>
      <t>Promoción de la gestión de cambio mediante la la sensibilización y capacitación de la Gestión de Proyectos bajo el estandar PMI</t>
    </r>
    <r>
      <rPr>
        <sz val="11"/>
        <color theme="1"/>
        <rFont val="Segoe UI"/>
        <family val="2"/>
      </rPr>
      <t xml:space="preserve">
Durante el último trimestre del 2019, se participó en el proceso de gestión de cambio al vincular activamente a las 10 universidades (que corresponden a las beneficiarias de las convocatorias seleccionadas para trabajar en la herramienta GPS (Planview)), en la gerencia de los 106 proyectos a través de la herramienta GPS (Planview). 
Se brinda capacitación a los beneficiarios de las Convocatorias 778 y 792 de 2017 - Ecosistema Científico - (8 Universidades) y a las universidades (2) beneficiarias de la convocatoria 818-2018 Regalías Nariño, como parte del ejercicio de la jornada se destinó a la Implementación de la Herramienta GPS a cargo del Equipo de Gestión de Proyectos de la Oficina Asesora de Planeación de Colciencias.
</t>
    </r>
    <r>
      <rPr>
        <b/>
        <u/>
        <sz val="11"/>
        <color theme="1"/>
        <rFont val="Segoe UI"/>
        <family val="2"/>
      </rPr>
      <t>Estabilización de la herramienta Plan View para el seguimiento de los proyectos priorizados:</t>
    </r>
    <r>
      <rPr>
        <sz val="11"/>
        <color theme="1"/>
        <rFont val="Segoe UI"/>
        <family val="2"/>
      </rPr>
      <t xml:space="preserve">
Durante el cuarto trimestre del 2019, se trabajó conjuntamente con OTIC y Exceltis en las actividades pertinentes para garantizar la funcionalidad de las interfaces, así como el intercambio de información entre SIGP y GPS (Planview). Se presenta un documento en el cual se presenta la funcionalidad de las interfaces, así como la integralidad de la información "set de evaluación -pruebas de cada una de las interfaces".  De igual manera se adjunta también 4 documentos con los resultados de la interface SIGP y MGI entregados por exceltis junto con los soportes de evaluaciones en excel realizado, así mismo se finalizó el proceso de estabilización e implementación de la herramienta GPS (plan view) con las convocatorias involucradas. A continuación, se adjunta el archivo electrónico con la presentación de los resultados finales de la implementación de GPS. 
</t>
    </r>
    <r>
      <rPr>
        <b/>
        <u/>
        <sz val="11"/>
        <color theme="1"/>
        <rFont val="Segoe UI"/>
        <family val="2"/>
      </rPr>
      <t>Contribuir al mantenimiento y la mejora continua bajo el cumplimiento de estándares nacionales e internacionales: Nivel de madurez, Mantenimiento del certificado, Mantener y mejorar el cumplimiento de los requisitos</t>
    </r>
    <r>
      <rPr>
        <sz val="11"/>
        <color theme="1"/>
        <rFont val="Segoe UI"/>
        <family val="2"/>
      </rPr>
      <t xml:space="preserve">
</t>
    </r>
    <r>
      <rPr>
        <b/>
        <u/>
        <sz val="11"/>
        <color theme="1"/>
        <rFont val="Segoe UI"/>
        <family val="2"/>
      </rPr>
      <t xml:space="preserve">Avance en el plan de fortalecimiento de competencias líderes de calidad
</t>
    </r>
    <r>
      <rPr>
        <sz val="11"/>
        <color theme="1"/>
        <rFont val="Segoe UI"/>
        <family val="2"/>
      </rPr>
      <t xml:space="preserve">Para el cierre de la vigencia 2019 el plan de fortalecimiento de competencias a líderes de calidad y responsables de proceso se muestra un avance del 100%, con la ejecución completa de las cinco (5) actividades programadas para la vigencia como son Modelo Integrado de Planeación y Gestión - Políticas de Gestión y Desempeño Institucional, complementado con el curso MIPG creado por función pública, gestión del riesgo de corrupción, de gestión y de seguridad digital, servicio al ciudadano, participación ciudadana, rendición de cuentas, transparencia y acceso a la información, racionalización de trámites, para el cierre de la vigencia 2019 se realiza socialización técnica sobre requisitos del Plan de Transformación Digital en el marco del diseño y formulación del PETI para la vigencia 2020 en el cual se incluyen los lineamientos de la Directiva 002 de 2019 "Interacción Digital Ciudadano Estado”. En el marco de la transición al Ministerio de Ciencia, Tecnología e Innovación. (Ley 1951 de 2019), mejoramiento continuo actividad ejecutada entre el segundo y cuarto trimestres, con el fin de fortalecer competencia para la atención de la auditoria de seguimiento al certificado de calidad bajo estándares ISO 9001:2015.
Las actividades ejecutadas han contado con una participación del 93% de los invitados, reportando un promedio de asistencia de 73 participantes por actividad.
Frente a la auditoria de seguimiento al certificado de calidad bajo estándares ISO 9001:2015, realizada en el mes noviembre de 2019, se logra mostrar los avances y soporte jurídico frente a la fusión de Colciencias en el Ministerio de Ciencia, Tecnología e Innovación en el marco de la Ley 1951 de 2019 y el artículo 125 de la ley 1955 de 2019 “Por el cual se expide el Plan Nacional de Desarrollo 2018-2022 “Pacto por Colombia, Pacto por la Equidad”
 Este ejercicio permite obtener el aval de ICONTEC para la migración de la certificación del Sistema de Gestión de Calidad al nuevo Ministerio, manteniendo la certificación bajo estándares internacionales de la norma ISO 9001:2015.
</t>
    </r>
    <r>
      <rPr>
        <b/>
        <u/>
        <sz val="11"/>
        <color theme="1"/>
        <rFont val="Segoe UI"/>
        <family val="2"/>
      </rPr>
      <t>Acompañar la gestión integral de los riesgos y oportunidades</t>
    </r>
    <r>
      <rPr>
        <sz val="11"/>
        <color theme="1"/>
        <rFont val="Segoe UI"/>
        <family val="2"/>
      </rPr>
      <t xml:space="preserve">
La Oficina Asesora de Planeación como segunda línea de defensa y responsable del “apoyo en el proceso de identificar, analizar, evaluar y tratar los riesgos” (DAFP, 2018, Guía para la administración del riesgo y el diseño de controles en Entidades Públicas, p 79)“, promueve un ambiente de control que permita mantener una adecuada gestión y seguimiento a los riesgos por parte de los responsables de proceso (primera línea de defensa) realizando el acompañamiento para el reporte oportuno de las acciones de control a los riesgos identificados, evidenciando a 3 de enero de  2019 el siguiente comportamiento:
Riesgos de gestión, de las 655 actividades de control planificas por los diferentes procesos para ser ejecutadas de enero a diciembre de 2019, se ha realizado la ejecución, el reporte y aprobación de 625, lo cual representa un 95% de avance.  Se encuentran en desarrollo 26 tareas y no cuentan con reporte de avance un total de 5 acciones de control.
 Sobre las acciones que a la fecha del presente corte se encuentran pendientes de reporte o aprobación se emiten los correspondientes recordatorios personalizados, que sumados a los recordatorios automáticos enviados por el aplicativo “GINA”, aportan al reporte oportuno y de calidad sobre las acciones de tratamiento propuestas para los riesgos identificados.
Riesgos de corrupción, para el caso de los riesgos de corrupción de las 491 tareas planificadas de enero a diciembre  de 2019, se ha realizado la ejecución, el reporte y aprobación de 489, lo cual representa un 99,6% de avance; se encuentran en desarrollo una (a) acción de control y no se registran tareas sin reporte.
Teniendo en cuenta que el mayor porcentaje de tareas en desarrollo corresponden a las relacionadas con el Plan Operativo de Convocatorias, a través del cual se realiza monitoreo a la ejecución de las etapas definidas para la apertura y cierre de convocatorias, desde la Oficina Asesora de Planeación se revisará la viabilidad de reasignar el rol de aprobación de las tareas al responsable de la Convocatoria, con el fin asegurar que sean las Direcciones Técnicas quienes verifiquen que las actividades reportadas corresponden efectivamente a las planificas, generando competencias para el autocontrol.. 
Riesgos de Seguridad Digital, frente a los riesgos de seguridad digital se tiene en cuenta que la entidad identificó seis (6) riesgos: uno (1) categorizado conjuntamente como de corrupción y seguridad digital y cinco (5) que se encuentran en el mapa de riesgo de seguridad digital. De las acciones de control propuestas para la gestión de estos riesgos se encuentran reportadas y aprobabas tres de las cuatro tareas planificadas, lo cual representa un avance del 75%. A 2 de diciembre se encuentra en desarrollo una tarea y no se cuenta con tareas sin reporte. Sobre la tarea en desarrollo se emiten las correspondientes recomendaciones a la Oficina TIC para asegurar el cierre del reporte.
</t>
    </r>
    <r>
      <rPr>
        <b/>
        <u/>
        <sz val="11"/>
        <color theme="1"/>
        <rFont val="Segoe UI"/>
        <family val="2"/>
      </rPr>
      <t>Optimizar procesos y procedimientos</t>
    </r>
    <r>
      <rPr>
        <sz val="11"/>
        <color theme="1"/>
        <rFont val="Segoe UI"/>
        <family val="2"/>
      </rPr>
      <t xml:space="preserve">
Para el cierre de la vigencia 2019, el plan de optimización presenta un cumplimiento del 80% frente a la meta planificada del 100%, evidenciando que se encuentran pendientes por cerrar a la fecha 9 de las 20 líneas de optimización planificadas para la vigencia:
1. Gestión de Convocatorias: Si bien se realiza la actualización de los procedimientos y documentos asociados a este proceso con las observaciones emitidas por los diferentes responsables de convocatorias, así como con las mejoras identificadas en auditorías y autoevaluaciones al proceso,  se determina que de conformidad con el Decreto 2226 de 2019 "Por el cual se establece la estructura del Ministerio de Ciencia, Tecnología e Innovación y se dictan otras disposiciones"  los documentos deben ser aprobados por el Director(a) de Inteligencia de Recursos  de la CTeI pues los requisitos deben ajustarse a la dinámica del nuevo proceso de “Ejecución de Recursos para la CTeI”, por lo cual la publicación de los mismos se reprograma para el primer (1) trimestre de la vigencia 2020. Con este avance la línea obtiene un 90% de cumplimiento, quedando pendiente la aprobación y publicación de los documentos para MinCiencias. 
2. Estandarización de Rubros: Se documentaron los criterios y condiciones que aplican para la ejecución de rubros con cargo a las actividades de CTeI 
Como resultado del ejercicio de comparación con los responsables de convocatorias se estandarizaron 19 rubros y 43 categorías o definiciones, los cuales se incluirían en el anexo en los Término de Referencia.
 Una vez identificados los diecinueve (19) rubros y cuarenta y tres (43) categorías, se definió como mecanismos o estrategias de los rubros que se puedan ejecutar con cargo a los convenios de CTeI a través de los términos de referencia TdR.  
3. Mecanismos interinstitucionales de comunicación: Se documentó la “Cartilla de Convenios Especiales Cooperación” la cual fue revisada por lo diferentes programas de la Entidad. 
4. Gestión Documental: Durante la vigencia se realizan esfuerzos para lograr implementar una herramienta-aplicativo que permita hacer control y seguimiento a la asignación y cambio de supervisor de contratos, toda vez que se requiere de un desarrollo, el cual requiere de tiempos y recursos. Sin embargo, se considera como la opción más conveniente para solucionar la causa raíz de “No existencia de información confiable, consolidada, organizada, controlada y disponible para todos los usuarios”, es la actualización y unificación de las guías para el manejo de expedientes de la Entidad, acción concertada para el mes de octubre de la vigencia 2019 con el equipo de Gestión Documental. Sin embargo, a la fecha de reporte el equipo de Gestión Documental no llevó a cabo esta actividad, por lo cual se requiere su reprogramación para la vigencia 2020. 
5. Acciones de mejora a las capacidades de cada una de las plataformas de la Entidad: De acuerdo a la G.ES.06 Guía para la construcción del PETI - Planeación de la Tecnología para la Transformación de julio 2019 emitida por Ministerio de Tecnologías de la Información y las Comunicaciones (MinTIC), la construcción del “Planes Estratégicos de Tecnologías de la Información” (PETI) se debe realizar en 23 sesiones las cuales permitirá a la Entidad estar alineado a la Política de Gobierno Digital, de una forma rápida y expedita, sin afectar negativamente la calidad del resultado final y generando verdadero valor a los ciudadanos y al Estado.
 6. Validación de campos de fechas en las plataformas de captura y gestión de la información (ScienTI, SIGP, SII): Frente a esta línea de optimización queda pendiente documentar la unificación de documentos por modalidad de convocatorias, estableciendo las fechas de vigencias, una vez se documente se socializará a las áreas técnicas. 
7. Interoperabilidad con otras Entidades del Estado: Basados en el listado de opciones de viabilidad de los sistemas de información que son factibles de interoperar con otras entidades del Estado, se indagó con MINTIC las posibilidades de tener acceso a las facilidades que se disponen en las entidades para realizar la interoperabilidad, en estas gestiones MINTIC nos  remitió al documento denominado "MARCO DE INTEROPERABILIDAD PARA GOBIERNO DIGITAL.pdf" el cual fue publicado en agosto de 2019, cuyo propósito es el de contribuir en la entrega de servicios digitales. de manera completa, adecuada. minimizando los pasos y evitando el desplazamiento del ciudadano, así mismo se presenta como una herramienta que acompaña a las entidades en el desarrollo de las capacidades de intercambio de información. 
8. Gestión territorial: Gestión Territorial envía los procedimientos de Términos de referencia, Apertura y Cierre, Evaluación y Decisión del SGR y documento asociados para revisión a la oficina Asesora de planeación con el fin de enviar para aprobación y posterior cargue en GINA. 
 9. Gestión de Recursos Financieros:  Para el cierre de la vigencia quedan pendientes de actualizar los siguientes documentos, los cuales se reprograman para el primer trimestre de 2020 bajo la estructura del Ministerio:
1. Trámites presupuestales A102PR06.
2. Seguimiento al portafolio de inversiones de los recursos del FFJCA102PR12.
3. Suscripción de Convenios de Aporte a través del Fondo Francisco José de Caldas - FFJC A102PR16.
</t>
    </r>
    <r>
      <rPr>
        <b/>
        <u/>
        <sz val="11"/>
        <color theme="1"/>
        <rFont val="Segoe UI"/>
        <family val="2"/>
      </rPr>
      <t>Avance plan de racionalización de trámites:</t>
    </r>
    <r>
      <rPr>
        <sz val="11"/>
        <color theme="1"/>
        <rFont val="Segoe UI"/>
        <family val="2"/>
      </rPr>
      <t xml:space="preserve">
 Con corte a 27 de diciembre de 2019, el resultado “Plan de racionalización de trámites”, evidencia el cumplimiento en la meta planificada en un 100%. Este resultado se obtiene gracias a que durante el cuarto trimestre se logra la racionalización completa de los siguientes trámites:
·         Certificación de ingresos no constitutivos de renta o ganancia ocasional.
·         Reconocimiento de Actores del SNCTI.
·         Indexación de revistas científicas colombianas especializadas – Publindex.
·         Reconocimiento de pares evaluadores del Sistema Nacional de Ciencia, Tecnología e Innovación – SNCTI.
</t>
    </r>
    <r>
      <rPr>
        <b/>
        <sz val="11"/>
        <color theme="1"/>
        <rFont val="Segoe UI"/>
        <family val="2"/>
      </rPr>
      <t>Contribuir a una Colciencias más transparente</t>
    </r>
    <r>
      <rPr>
        <sz val="11"/>
        <color theme="1"/>
        <rFont val="Segoe UI"/>
        <family val="2"/>
      </rPr>
      <t xml:space="preserve">
Para el cierre de la vigencia 2019, se mantiene el cumplimiento del 100% de los requisitos asignados a la Oficina Asesora de Planeación en el componente del índice de Transparencia de Entidades Públicas (ITEP), con 151 requisitos cumplidos de 151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Con el fin de asegurar que se mantiene el cumplimiento de los requisitos para MinCiencias se requiere asegurar una adecuada migración de estos estándares, bajo la supervisión permanente de la Oficina Asesora de Planeación e Innovación Institucional.
</t>
    </r>
    <r>
      <rPr>
        <b/>
        <u/>
        <sz val="11"/>
        <color theme="1"/>
        <rFont val="Segoe UI"/>
        <family val="2"/>
      </rPr>
      <t xml:space="preserve">Contribuir a una Colciencias más moderna </t>
    </r>
    <r>
      <rPr>
        <sz val="11"/>
        <color theme="1"/>
        <rFont val="Segoe UI"/>
        <family val="2"/>
      </rPr>
      <t xml:space="preserve">
Para el cierre de la vigencia 2019, se logra mantener el 100% de cumplimiento en los requisitos de Gobierno en Línea asignados al programa “Pacto por un Direccionamiento Estratégico que genere valor público”, a cargo de la Oficina Asesora de Planeación, evidenciando el acatamiento de 19 de los 19 requisitos asignados al programa “Pacto por un Direccionamiento Estratégico que genere valor público”.
 Este resultado se logra asegurando la disponibilidad de los informes de seguimiento y rendición de cuentas y la operación del instrumento "La Ciencia en Cifras" (Herramienta Tableau), a través de la cual se cuenta con información estadística relevante y trazable que facilitan el consumo, análisis, uso y aprovechamiento de los componentes de información, para los grupos de valor y la toma de decisiones interna.
Así mismo se da cumplimiento al lineamiento impartido por presidencia para crear y actualizar la ventanilla única de trámites del estado a través del portal GOV.CO, el cual se constituye en una apuesta estratégica que busca mejorar el relacionamiento Estado- Ciudadano, ofreciendo toda la oferta institucional en un solo portal web.
 Con estos avances se logra el 100% de cumplimiento de los requisitos, manteniendo pendiente la migración a los lineamientos técnicos de la estrategia de Gobierno Digital emitida mediante el decreto 1008 de 2018, actividad que se ejecutara en el primer trimestre de 2020, a fin de asegurar la integración y armonización de los requisitos de Gobierno Digital en el nuevo Ministerio de Ciencia, Tecnología e Innovación</t>
    </r>
  </si>
  <si>
    <r>
      <rPr>
        <b/>
        <u/>
        <sz val="11"/>
        <color theme="1"/>
        <rFont val="Segoe UI"/>
        <family val="2"/>
      </rPr>
      <t>Ejecución de auditorías, seguimientos y evaluaciones</t>
    </r>
    <r>
      <rPr>
        <sz val="11"/>
        <color theme="1"/>
        <rFont val="Segoe UI"/>
        <family val="2"/>
      </rPr>
      <t xml:space="preserve">
En cumplimiento del plan de auditorías de la Oficina de Control Interno, y conforme lo programado, para el cuarto trimestre de 2019, se tenía planeado generar (15) quince informes de auditoría o seguimiento, de los cuales se cumple la meta, generando los siguientes quince (15) informes.
1.	Auditoría Convocatorias 804,812,814,820
2.	Auditoría financiera - Gestión de Tesorería
3.	Auditoría Gestión Contractual
4.	Auditoría Planeación Institucional
5.	Auditoría Supervisión de Contratos
6.	Informe Pormenorizado mayo 1 a agosto 31 de 2019
7.	Seguimiento Auditorias Contraloría 30-11-2019
8.	Seguimiento Comité de Conciliación
9.	Seguimiento e-KOGUI I SEM 19
10.	Seguimiento Manejo de Cajas Menores
11.	Seguimiento ORFEO 09-12-2019
12.	Seguimiento Plan Anual de Adquisiciones
13.	Seguimiento Plan de mejora AIC 2019
14.	Seguimiento planes de acción Autodiagnóstico MIPG
15.	Seguimiento PMA
</t>
    </r>
    <r>
      <rPr>
        <b/>
        <u/>
        <sz val="11"/>
        <color theme="1"/>
        <rFont val="Segoe UI"/>
        <family val="2"/>
      </rPr>
      <t>Seguimiento y evaluación a la gestión del riesgo</t>
    </r>
    <r>
      <rPr>
        <sz val="11"/>
        <color theme="1"/>
        <rFont val="Segoe UI"/>
        <family val="2"/>
      </rPr>
      <t xml:space="preserve">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31 de agosto de 2019, cumpliendo el plazo establecido.
</t>
    </r>
    <r>
      <rPr>
        <b/>
        <u/>
        <sz val="11"/>
        <color theme="1"/>
        <rFont val="Segoe UI"/>
        <family val="2"/>
      </rPr>
      <t>Contribuir a una Colciencias más transparente</t>
    </r>
    <r>
      <rPr>
        <sz val="11"/>
        <color theme="1"/>
        <rFont val="Segoe UI"/>
        <family val="2"/>
      </rPr>
      <t xml:space="preserve">
Desde la Oficina de Control Interno, con el fin de contribuir a una Entidad más Transparente, se han mantenido los 8 requisitos asignados, manteniendo un cumplimiento del 100%. Como soporte del cumplimiento se anexa la ficha de reporte del indicador programático donde se registra la evidencia que da cuenta del cumplimiento de cada una de las variables requeridas.</t>
    </r>
  </si>
  <si>
    <r>
      <rPr>
        <b/>
        <sz val="11"/>
        <color theme="1"/>
        <rFont val="Segoe UI"/>
        <family val="2"/>
      </rPr>
      <t>Convocatoria conectando conocimiento 2019 jóvenes investigadores e innovadores</t>
    </r>
    <r>
      <rPr>
        <sz val="11"/>
        <color theme="1"/>
        <rFont val="Segoe UI"/>
        <family val="2"/>
      </rPr>
      <t xml:space="preserve">
La convocatoria tuvo fecha de cierre el 29 de agosto de 2019 que tuvo como resultado el proceso de postulación, se recibieron 200 programas de investigación, con un número total de proyectos integrados de 633. Adicionalmente, se presentaron de manera individual 300 propuestas presentadas en esta modalidad, para un total de 933 proyectos.
En los programas se postularon 1.173 Jóvenes Investigadores y en los proyectos 600 jóvenes para un total de 1.773 jóvenes postulados en total.
Dado el alto volumen de propuestas recibidas en programas y proyectos, desde la Dirección de Fomento a la Investigación, se solicitó al Comité de Subdirección la aprobación de la Adenda No 1 de la Convocatoria 852, para poder gestionar el proceso de evaluación, publicación del banco preliminar de elegibles, dar respuesta a las solicitudes de aclaración y publicación del banco final de elegibles, se estima que se financien 50 instituciones, 18 programas, 32 proyectos y 180 jóvenes investigadores. </t>
    </r>
    <r>
      <rPr>
        <b/>
        <sz val="11"/>
        <color theme="1"/>
        <rFont val="Segoe UI"/>
        <family val="2"/>
      </rPr>
      <t>Esta convocatoria aporta 180 jóvenes investigadores.</t>
    </r>
    <r>
      <rPr>
        <sz val="11"/>
        <color theme="1"/>
        <rFont val="Segoe UI"/>
        <family val="2"/>
      </rPr>
      <t xml:space="preserve">
</t>
    </r>
    <r>
      <rPr>
        <b/>
        <sz val="11"/>
        <color theme="1"/>
        <rFont val="Segoe UI"/>
        <family val="2"/>
      </rPr>
      <t>Política CTeI jóvenes con Mapeo de iniciativas de CTeI y Gestión Territorial</t>
    </r>
    <r>
      <rPr>
        <sz val="11"/>
        <color theme="1"/>
        <rFont val="Segoe UI"/>
        <family val="2"/>
      </rPr>
      <t xml:space="preserve">
Para el cuarto trimestre se trabaja en el diseño y diagramación digital de los resultados de la estrategia Mapeo y del documento base de Política Pública, esto con el fin de socializar con los participantes y la comunidad en general, tanto las estrategias como los resultados, 
por otro lado se revisó y ajustó la presentación del documento de política de acuerdo a las observaciones recibidas por el área de planeación,  con el fin de revisar el documento base de política de CTeI para Jóvenes se agendó mesa técnica con la unidad de política y planeación para aprobación y posterior presentación al Comité de Subdirección. 
Se recibió y revisó la propuesta por parte de Centro de Investigación y Desarrollo de la Universidad Nacional de Colombia para la segunda fase de construcción de lineamientos de política de CTeI para los Jóvenes.
De acuerdo al reporte de indicador programático de Nexo Global Caldas por gestión territorial, se reportan 11 jóvenes investigadores superando la meta de 4 que se tenía planeada. Adicionalmente se tienen los jóvenes de la convocatoria de Nexo Huila que aporta con 20 jóvenes. Convocatoria Jóvenes Investigadores e Innovadores Huila
Una vez recibida la información de las evaluaciones se realizó la revisión y consolidación de las mismas. Se identificó que en el caso de las evaluaciones de los Sectores Productivos Priorizados de Educación y Turismo los conceptos de los dos pares evaluadores presentaban diferencias considerables en las apreciaciones y puntajes emitidos, por lo anterior, fue necesario contar con un tercer concepto. En total se realizaron 115 evaluaciones.
El día 21 de octubre se realizó la publicación del Banco Preliminar de Elegibles de acuerdo con lo establecido en el cronograma de la convocatoria, una vez publicado el banco preliminar de elegibles para la convocatoria 856 de 2019 se estableció un periodo de recepción de solicitudes de aclaración desde el 22 al 23 de octubre. 
Una vez resueltas las aclaraciones recibidas en la etapa anterior, se concluye que no afecta el banco preliminar, por ende, se procede con la publicación del Banco de Elegibles el cual aporta con 25 jóvenes investigadores.
Aportando en terminos de los territorios con </t>
    </r>
    <r>
      <rPr>
        <b/>
        <sz val="11"/>
        <color theme="1"/>
        <rFont val="Segoe UI"/>
        <family val="2"/>
      </rPr>
      <t xml:space="preserve">56 jóvenes investigadores en total. </t>
    </r>
    <r>
      <rPr>
        <sz val="11"/>
        <color theme="1"/>
        <rFont val="Segoe UI"/>
        <family val="2"/>
      </rPr>
      <t xml:space="preserve">
</t>
    </r>
    <r>
      <rPr>
        <b/>
        <sz val="11"/>
        <color theme="1"/>
        <rFont val="Segoe UI"/>
        <family val="2"/>
      </rPr>
      <t>Comunidad jóvenes investigadores e innovadores</t>
    </r>
    <r>
      <rPr>
        <sz val="11"/>
        <color theme="1"/>
        <rFont val="Segoe UI"/>
        <family val="2"/>
      </rPr>
      <t xml:space="preserve">
Se continuó posteando diferente información en el grupo Comunidad JII, se continuó publicando capítulos de Mi Mente Curiosa, información institucional, notas de ciencia e investigación, información sobre oportunidades de estudio y laborales de interés para los miembros del grupo. En este momento la comunidad cuenta con 567 miembros.
 Por otro lado se llevó a cabo el 2do Encuentro de Jóvenes Investigadores e Innovadores , el cual se constituyó, en el escenario perfecto para conocer de primera mano el trabajo que viene realizando este grupo de profesionales en toda la geografía nacional, saber los retos que enfrentan, compartir con otros jóvenes su experiencia, recibir consejo de aquellos que han dedicado su vida a la ciencia y la investigación y por eso se les reconoce como “sabios”, y ante todo, para que puedan integrarse a nuevas redes de conocimiento bajo el liderazgo de Colciencias ahora Minciencias.
</t>
    </r>
    <r>
      <rPr>
        <b/>
        <sz val="11"/>
        <color theme="1"/>
        <rFont val="Segoe UI"/>
        <family val="2"/>
      </rPr>
      <t>Proyecto especial gestión para la innovación de jóvenes Sena</t>
    </r>
    <r>
      <rPr>
        <sz val="11"/>
        <color theme="1"/>
        <rFont val="Segoe UI"/>
        <family val="2"/>
      </rPr>
      <t xml:space="preserve">
Durante el último trimestre realizaron ajustes a la propuesta, dado que la contratación de dicho proyecto debe quedar en la misma vigencia teniendo en cuenta que los valores pueden variar, además se deja especificado los desembolsos pactados y las entregas que se realizarán. Se pone a consideración del comité de subdirección el proyecto “Jornadas de Transferencia en Gestión de la Innovación”, contratación para desarrollar – Programa de Entrenamiento y Transformación: Herramientas y Desarrollo de Competencias para la Gestión de la Innovación, donde es aprobado con algunas observaciones las cuales son reflejadas en el acta. De esta iniciativa se tiene registro de </t>
    </r>
    <r>
      <rPr>
        <b/>
        <sz val="11"/>
        <color theme="1"/>
        <rFont val="Segoe UI"/>
        <family val="2"/>
      </rPr>
      <t>46 jóvenes investigadores</t>
    </r>
    <r>
      <rPr>
        <sz val="11"/>
        <color theme="1"/>
        <rFont val="Segoe UI"/>
        <family val="2"/>
      </rPr>
      <t xml:space="preserve"> resultado de la gestión con nuestro aliado SENA.
Dado que esta actividad, por cuestiones de tiempo no se logrará ejecutar en el 2019, en el marco del convenio 593/186-2014 SENA-Colciencias, se están desarrollando diferentes actividades relacionadas con la participación de jóvenes investigadores, así como la convocatoria 851 de 2019 Convocatoria línea de Fomento a la Innovación y Desarrollo tecnológico en las empresas, la cual cuenta con 5 puntos para el proyecto que incluya en su equipo de trabajo la participación de un joven investigador.
</t>
    </r>
    <r>
      <rPr>
        <b/>
        <sz val="11"/>
        <color theme="1"/>
        <rFont val="Segoe UI"/>
        <family val="2"/>
      </rPr>
      <t xml:space="preserve">Convocatoria Innovación 2019 Jóvenes Investigadores e Innovadores </t>
    </r>
    <r>
      <rPr>
        <sz val="11"/>
        <color theme="1"/>
        <rFont val="Segoe UI"/>
        <family val="2"/>
      </rPr>
      <t xml:space="preserve">
La convocatoria No.863-2019 a para el apoyo de proyectos de desarrollo y validación pre comercial y comercial de prototipos funcionales de tecnologías de alto riesgo tecnológico y alto potencial comercial, cerró el 11 de octubre y el proceso de contratación está previsto realizarse entre los meses de enero y febrero de 2020.
Se hace entrega del reporte final de las propuestas que serán objeto de evaluación de la convocatoria 851 de 2019 SENA y la base de datos con los proyectos recibidos en el marco de dicha convocatoria. Lo anterior, con el objetivo de continuar con el proceso de validación de jóvenes de investigación, se presentaron 428 proyectos de los cuales 345 cumplen requisitos, y de estos proyectos, 132 contemplan Jóvenes. 
</t>
    </r>
    <r>
      <rPr>
        <b/>
        <sz val="11"/>
        <color theme="1"/>
        <rFont val="Segoe UI"/>
        <family val="2"/>
      </rPr>
      <t>Invitación a Presentar Propuestas- Propiedad Intelectual.</t>
    </r>
    <r>
      <rPr>
        <sz val="11"/>
        <color theme="1"/>
        <rFont val="Segoe UI"/>
        <family val="2"/>
      </rPr>
      <t xml:space="preserve">
En la Universidad Distrital se realizó la divulgación de la invitación a través de Webinar, donde participaron 31 instituciones, el 25 de noviembre cerró la invitación, El 28 de noviembre revisaron las propuestas presentadas, se acordó una metodología de trabajo, y se revisaron los instrumentos de diseño para la evaluación de las propuestas, posteriormente el comité de subdirección amplió el plazo para la recepción de propuestas hasta el 6 de diciembre, el 23 de diciembre se solicitó aprobación para contratar en la cuarta semana de enero de 2020.
En conjunto de las iniciativas de con la Dirección de Desarrollo Tecnológico e Innovación se lograron </t>
    </r>
    <r>
      <rPr>
        <b/>
        <sz val="11"/>
        <color theme="1"/>
        <rFont val="Segoe UI"/>
        <family val="2"/>
      </rPr>
      <t>55 jóvenes investigadores</t>
    </r>
    <r>
      <rPr>
        <sz val="11"/>
        <color theme="1"/>
        <rFont val="Segoe UI"/>
        <family val="2"/>
      </rPr>
      <t xml:space="preserve">
</t>
    </r>
    <r>
      <rPr>
        <b/>
        <sz val="11"/>
        <color theme="1"/>
        <rFont val="Segoe UI"/>
        <family val="2"/>
      </rPr>
      <t>Invitación Fortalecimiento de centros autónomos con Jóvenes Investigadores e Innovadores</t>
    </r>
    <r>
      <rPr>
        <sz val="11"/>
        <color theme="1"/>
        <rFont val="Segoe UI"/>
        <family val="2"/>
      </rPr>
      <t xml:space="preserve">
El 16 de octubre de 2019 se llevó a cabo el panel de evaluación de las 10 propuestas recibidas por parte de los centros autónomos. Como resultado se obtuvo que de 10 centros evaluados, son seleccionados como elegibles </t>
    </r>
    <r>
      <rPr>
        <b/>
        <sz val="11"/>
        <color theme="1"/>
        <rFont val="Segoe UI"/>
        <family val="2"/>
      </rPr>
      <t>8 jóvenes</t>
    </r>
    <r>
      <rPr>
        <sz val="11"/>
        <color theme="1"/>
        <rFont val="Segoe UI"/>
        <family val="2"/>
      </rPr>
      <t xml:space="preserve"> con una puntuación superior de 70 puntos.( servicio geológico colombiano, instituto amazónico de investigaciones científicas sinchi, corporación CORPOGEN, instituto de investigaciones marinas y costeras José Benito vives de andreis INVEMAR, U.A.E. instituto nacional de metrología - INM, fundación centro internacional de educación y desarrollo humano-CINDE, corporación colombiana de investigación agropecuaria - AGROSAVIA, centro para la investigación en sistemas sostenibles de producción agropecuaria CIPAV).
Se elaboró la minuta de contratación con la Dirección de Fomento donde se incluyeron las obligaciones correspondientes a la vinculación de los jóvenes investigadores, productos esperados, entrega de informes y tiempo de vinculación, en sesión de Comité de Subdirección del 19 de noviembre de 2019, se aprobó la contratación de los ocho (8) centros autónomos., seleccionados como financiables. 
</t>
    </r>
    <r>
      <rPr>
        <b/>
        <sz val="11"/>
        <color theme="1"/>
        <rFont val="Segoe UI"/>
        <family val="2"/>
      </rPr>
      <t>Ganadores en el marco del Convenio para el Concurso Otto de Greiff</t>
    </r>
    <r>
      <rPr>
        <sz val="11"/>
        <color theme="1"/>
        <rFont val="Segoe UI"/>
        <family val="2"/>
      </rPr>
      <t xml:space="preserve">
Para el trimestre evaluado se reportan</t>
    </r>
    <r>
      <rPr>
        <b/>
        <sz val="11"/>
        <color theme="1"/>
        <rFont val="Segoe UI"/>
        <family val="2"/>
      </rPr>
      <t xml:space="preserve"> 6 ganadores</t>
    </r>
    <r>
      <rPr>
        <sz val="11"/>
        <color theme="1"/>
        <rFont val="Segoe UI"/>
        <family val="2"/>
      </rPr>
      <t xml:space="preserve"> del Concurso Nacional Otto de Greiff “Mejores trabajos de grado de Pregrado”, adicionalmente se da cuenta del avance de cada convenio y los beneficiarios a contratar, se evidencia los archivos de las minutas legalizadas del CV 692-2019, CV 694-2019, CV 695-2019 y CV 701-2019.
</t>
    </r>
    <r>
      <rPr>
        <b/>
        <sz val="11"/>
        <color theme="1"/>
        <rFont val="Segoe UI"/>
        <family val="2"/>
      </rPr>
      <t>Convocatoria Nexo Industrias Creativas</t>
    </r>
    <r>
      <rPr>
        <sz val="11"/>
        <color theme="1"/>
        <rFont val="Segoe UI"/>
        <family val="2"/>
      </rPr>
      <t xml:space="preserve">
La convocatoria de Nexo Global Industrias creativas es administrada por Partners of the Americas bajo el convenio 149-2019. Según el último reporte recibido por parte de esta entidad se encuentran en fase de legalización de convenios y posteriormente realizarán los desembolsos. Se resalta que varios de los contratos experimentaron demoras en su trámite debido a que las Instituciones firmantes tomaron más tiempo de lo esperado en la firma.
Se continuará reportando el avance de la convocatoria durante el año 2020. Esta iniciativa aporta un total de </t>
    </r>
    <r>
      <rPr>
        <b/>
        <sz val="11"/>
        <color theme="1"/>
        <rFont val="Segoe UI"/>
        <family val="2"/>
      </rPr>
      <t>60 jóvenes investigadores.</t>
    </r>
    <r>
      <rPr>
        <sz val="11"/>
        <color theme="1"/>
        <rFont val="Segoe UI"/>
        <family val="2"/>
      </rPr>
      <t xml:space="preserve">
</t>
    </r>
    <r>
      <rPr>
        <b/>
        <sz val="11"/>
        <color theme="1"/>
        <rFont val="Segoe UI"/>
        <family val="2"/>
      </rPr>
      <t>Gestión de Alianzas Industrias Creativas</t>
    </r>
    <r>
      <rPr>
        <sz val="11"/>
        <color theme="1"/>
        <rFont val="Segoe UI"/>
        <family val="2"/>
      </rPr>
      <t xml:space="preserve">
Durante este año se llevó a cabo un acercamiento con la Asociación Colombiana de Universidades ASCUN, con el fin de explorar la posibilidad de articular el Programa Nexo Global en el marco del convenio de movilidad académica Bracol. 
Bracol es un acuerdo específico para el intercambio de estudiantes y Acuerdo de cooperación académica y cultural entre la Asociación Colombiana de Universidades - ASCUN y el Grupo Coimbra de Dirigentes de Universidades Brasileñas - GCUB.
A la fecha desde Coimbra están llevando a cabo un sondeo entre las universidades brasileras sobre cuales están interesadas en implementar el intercambio de movilidad de los estudiantes en la modalidad de pasantía de investigación. 
Por otra parte, entre Minciencias y ASCUN se está gestionando la realización de un convenio para la implementación de Nexo Global Brasil. Para el año 2020 se requiere precisar las condiciones financieras del convenio, bajo este convenio se espera que alrededor de 20 estudiantes realicen una pasantía de investigación en Brasil.
Durante este año se exploró la posibilidad de participar del Fondo Semilla MISTI (Iniciativas internacionales en ciencia y tecnología – MIT) del Instituto de Tecnología de Massachussets. Por lo anterior se sostuvieron reuniones con la Universidad de los Andes (Carolina Salguero) y la Universidad Nacional (Nancy Rozo) para explorar la posibilidad de trabajo conjunto. 
Después de analizar las dos posibilidades se acordó en el mes de septiembre que se trabajará de manera conjunta con la Universidad Nacional y se procederá a la suscripción de un convenio. Para la concreción del convenio se requiere contar con el Certificado de Disponibilidad Presupuestal por parte de dicha universidad la cual contará con los recursos en su asignación presupuestal 2020.
Durante el presente año se adelantaron conversaciones con la organización canadiense MITACS organización nacional de investigación sin fines de lucro que, en asociación con la academia canadiense, la industria privada y el gobierno, opera programas de investigación y capacitación en campos relacionados con la innovación industrial y social.
En el marco de las conversaciones se busca que jóvenes de pregrado realicen estancias de investigación en Instituciones de Educación Superior Canadienses. La muestra de voluntad está siendo plasmada en un memorando de entendimiento que fue enviado por la Oficina de Internacionalización de Colciencias. Se tramitará el convenio correspondiente durante el año 2020.
Se espera que bajo este convenio 20 jóvenes de pregrado realicen estancias de investigaciones en instituciones de educación superior canadienses que hacen parte de los consorcios de CALDO y CALAREO los cuales se destacan por su infraestructura y calidad en investigación.
Desde mediados del presente año se vienen adelantando conversaciones con Margarita Villate de FunCyTCA, organización sin ánimo de lucro que cuenta con el respaldo de distintas entidades alemanas. Ellos otorgan becas a talentos colombianos que busquen mejorar sus competencias a través de profundización de proyectos de innovación científico-tecnológica aplicada con impacto social y tienen dos públicos específicos principalmente: técnico, tecnólogo y estudiantes de pre grado. Su programa con los estudiantes de pregrado guarda una gran similitud con Nexo Global. 
A diciembre de 2019 el área técnica de jóvenes investigadores viene adelantando los trámites preliminares para la realización del convenio bajo el cual se espera que 12 estudiantes de pregrado realicen una pasantía de investigación en Alemania.
</t>
    </r>
    <r>
      <rPr>
        <b/>
        <sz val="11"/>
        <color theme="1"/>
        <rFont val="Segoe UI"/>
        <family val="2"/>
      </rPr>
      <t>Convocatoria Talento Joven en Salud</t>
    </r>
    <r>
      <rPr>
        <sz val="11"/>
        <color theme="1"/>
        <rFont val="Segoe UI"/>
        <family val="2"/>
      </rPr>
      <t xml:space="preserve">
Se adelantaron los procesos para el trámite de contratación de las 32 instituciones seleccionadas como beneficiarias conformado por</t>
    </r>
    <r>
      <rPr>
        <b/>
        <sz val="11"/>
        <color theme="1"/>
        <rFont val="Segoe UI"/>
        <family val="2"/>
      </rPr>
      <t xml:space="preserve"> 226 jóvenes talento</t>
    </r>
    <r>
      <rPr>
        <sz val="11"/>
        <color theme="1"/>
        <rFont val="Segoe UI"/>
        <family val="2"/>
      </rPr>
      <t xml:space="preserve"> y 108 estrategias de apropiación social de CT. Adicionalmente se lograron</t>
    </r>
    <r>
      <rPr>
        <b/>
        <sz val="11"/>
        <color theme="1"/>
        <rFont val="Segoe UI"/>
        <family val="2"/>
      </rPr>
      <t xml:space="preserve"> 4 jóvenes investigadores</t>
    </r>
    <r>
      <rPr>
        <sz val="11"/>
        <color theme="1"/>
        <rFont val="Segoe UI"/>
        <family val="2"/>
      </rPr>
      <t xml:space="preserve"> más a través de la convocatoria 844 Convocatoria pacto para la generación de nuevo conocimiento a través de proyectos de investigación científica en ciencias médicas y de la salud
</t>
    </r>
  </si>
  <si>
    <r>
      <rPr>
        <b/>
        <sz val="11"/>
        <color theme="1"/>
        <rFont val="Segoe UI"/>
        <family val="2"/>
      </rPr>
      <t>Gestión Territorial</t>
    </r>
    <r>
      <rPr>
        <sz val="11"/>
        <color theme="1"/>
        <rFont val="Segoe UI"/>
        <family val="2"/>
      </rPr>
      <t xml:space="preserve">
Se realizaron las acciones para el cumplimiento del indicador, cuya meta para este 2019 era de 3500 niños, niñas y adolescentes (NNA) certificados en procesos de fortalecimiento de sus capacidades en investigación y creación a través del Programa Ondas, se adjunta Formato soporte del indicador programático con un reporte superior a la meta establecida, el cual corresponde a </t>
    </r>
    <r>
      <rPr>
        <b/>
        <sz val="11"/>
        <color theme="1"/>
        <rFont val="Segoe UI"/>
        <family val="2"/>
      </rPr>
      <t>3776 niños, niñas y adolescentes</t>
    </r>
    <r>
      <rPr>
        <sz val="11"/>
        <color theme="1"/>
        <rFont val="Segoe UI"/>
        <family val="2"/>
      </rPr>
      <t xml:space="preserve"> certificados en procesos de fortalecimiento de sus capacidades en investigación y creación a través del Programa Ondas de los departamentos de Antioquia, Caldas y Huila.
</t>
    </r>
    <r>
      <rPr>
        <b/>
        <sz val="11"/>
        <color theme="1"/>
        <rFont val="Segoe UI"/>
        <family val="2"/>
      </rPr>
      <t xml:space="preserve">Lineamientos pedagógicos y metodológicos	</t>
    </r>
    <r>
      <rPr>
        <sz val="11"/>
        <color theme="1"/>
        <rFont val="Segoe UI"/>
        <family val="2"/>
      </rPr>
      <t xml:space="preserve">
Durante el 2019 se desarrollaron de distintas acciones para el fortalecimiento de capacidades de actores Ondas, relacionadas con la construcción del Plan de Fortalecimiento de Capacidades de actores Ondas, que fue construido con las entidades coordinadoras cuya implementación del Programa se financia a través del SGR.
Se brindó acompañamiento presencial y virtual por demanda a las entidades que implementan el Programa Ondas tanto para la planeación como para el desarrollo de talleres para maestros coinvestigadores y asesores pedagógicos del Programa.
Se gestionaron espacios de fortalecimiento de actores Ondas, según lo descrito en los reportes de gestión para el último trimestre del año 2019 que involucraron a asesores Ondas y maestros coinvestigadores.
</t>
    </r>
    <r>
      <rPr>
        <b/>
        <sz val="11"/>
        <color theme="1"/>
        <rFont val="Segoe UI"/>
        <family val="2"/>
      </rPr>
      <t>Proyectos especiales</t>
    </r>
    <r>
      <rPr>
        <sz val="11"/>
        <color theme="1"/>
        <rFont val="Segoe UI"/>
        <family val="2"/>
      </rPr>
      <t xml:space="preserve">
Para el cuarto trimestre se realizó seguimiento a la implementación del proyecto Globe de Educación y Prevención del Zika en 17 instituciones educativas de 11 municipios del departamento del Atlántico y 6 instituciones educativas del departamento del Huila.
Por otro lado se realizaron procesos de planeación y convocatoria para los talleres con funcionarios de secretarías de salud de los municipios de Tuluá (Valle del Cauca), Teruel y La Plata (Huila), 
con estas acciones, se continua con los procesos de formación a maestros y la participación de niños, niñas y adolescentes en proyectos especiales para el fomento de su vocación científica y de creación.
Se elaboró convenio de cooperación entre el FFJC y la Universidad Antonio Nariño para el desarrollo de las olimpiadas internacionales de Astronomía y Astrofísica, Aprobado de acuerdo con el acta No 52 comité de Subdirección del 12 de diciembre de 2019.
Se solicitó a la ACAC como administradora de proyectos de la DMC realizar un convenio especial de cooperación entre Hypercubus y la ACAC, con el objeto de " Aunar esfuerzos técnicos, administrativos y financieros para el desarrollo del pilotaje del proyecto especial Ondas 4.0 Laboratorio en las Escuelas Normales Superiores focalizadas por Minciencias en el marco de la estrategia Ondas Investiga y Crea". Como evidencia se anexa el convenio o los TDR.
De esta forma, se cierra el 2019 con la participación de 1.080 niños, niñas y adolescentes en proyectos especiales para el fomento de su vocación científica y de creación con las estrategias:  Clubes de Ciencia de la Frontera e investigaciones asociadas al proyecto de educación y prevención del zika del programa GLOBE. Además, se logró la vinculación de 142 maestros formados en los protocolos de medición científica y las actividades educativas de GLOBE.
</t>
    </r>
    <r>
      <rPr>
        <b/>
        <sz val="11"/>
        <color theme="1"/>
        <rFont val="Segoe UI"/>
        <family val="2"/>
      </rPr>
      <t>Estrategia de fortalecimiento de Ondas</t>
    </r>
    <r>
      <rPr>
        <sz val="11"/>
        <color theme="1"/>
        <rFont val="Segoe UI"/>
        <family val="2"/>
      </rPr>
      <t xml:space="preserve">
Para el fortalecimiento de los proyectos de investigación de niños, niñas y adolescentes a través de procesos de divulgación y movilidad nacional e internacional, el programa Ondas 4.0 participó como expositor con la representación de once (11) grupos de investigación infantiles y juveniles, en siete (7) espacios o ferias internacionales de ciencia y tecnología. 
Por otro lado, se desarrollaron dos (2) encuentros Regionales Ondas “Yo amo la ciencia” 2019, con la participación 77 grupos de investigación infantiles y juveniles, 160 niños, niñas y adolescentes, y 77 maestros coinvestigadores. 
 En el año 2019, se elaboró el “Directorio de espacios de divulgación e inmersión académica internacionales” (Documento con datos de georeferenciación, descripción pedagógica y metodológica, de los espacios de divulgación e inmersión internacionales que son de interés para la comunidad Ondas).  De igual manera, se hizo la producción del Documento de carácter pedagógico y metodológico aspectos básicos para la organización de encuentros de divulgación Ondas. La divulgación de la Ciencia, la tecnología y la innovación en el Programa Ondas.
En el año 2019, diez (10) jóvenes Ondas y un (1) maestro participaron en el Sakura Science Program del Gobierno japones (pasantía internacional de estancia corta). Por otro lado, 16 niños Ondas y 2 maestros coinvestigadores del grupo RAGAH, participaron en Beca Pasantía Nacional Especializada (Inmersión académica). 
Se cerro el año con el desarrollo del IX Encuentro Nacional Ondas 4.0 - 2019, celebrado en la ciudad de Bogotá. En este encuentro participaron 45 grupos infantiles y juveniles nacionales e internacionales, noventa y tres (93) niños, niñas y jóvenes y 63 maestros(as). 
De esta forma se da cumplimiento a lo planeado durante los cuatro trimestres del año 2019, frente las “Estrategias de fortalecimiento Ondas” que permiten el fortalecimiento de los proyectos de investigación de niños, niñas y adolescentes a través de procesos de divulgación y movilidad nación.
</t>
    </r>
    <r>
      <rPr>
        <b/>
        <sz val="11"/>
        <color theme="1"/>
        <rFont val="Segoe UI"/>
        <family val="2"/>
      </rPr>
      <t>Implementación Comunidad</t>
    </r>
    <r>
      <rPr>
        <sz val="11"/>
        <color theme="1"/>
        <rFont val="Segoe UI"/>
        <family val="2"/>
      </rPr>
      <t xml:space="preserve">
Durante el período de este reporte, se realizaron acciones de seguimiento y soporte al uso de la Comunidad Virtual y producción del video de presentación del Plan Padrinos Ondas, adicionalmente, soporte y desarrollo de nuevas funcionalidades de la comunidad virtual y la integración del SIO. Para el cierre  de la vigencia se logró el posicionamiento de la comunidad virtual Héroes Ondas como herramienta de gestión de los encuentros regionales y nacional, la expedición de certificados de dos años de participación en el Programa Ondas; acompañamiento técnico y administrativo a las gestiones relacionadas con la contratación de la firma que brinda soporte y desarrollo a la comunidad virtual para tener nuevas funcionalidades.
De otro lado, se logró dar a conocer el Plan Padrinos Ondas y establecer alianzas con una entidad que entregó reconocimientos a los estudiantes investigadores ganadores en el encuentro nacional y una universidad y personas naturales que iniciarán acompañamiento técnico y metodológico a algunos grupos de investigación.</t>
    </r>
  </si>
  <si>
    <r>
      <t xml:space="preserve">Para el cuarto trimestre de la vigencia se presentan los siguientes avances por iniciativas estratégicas:
- </t>
    </r>
    <r>
      <rPr>
        <b/>
        <sz val="11"/>
        <color theme="1"/>
        <rFont val="Segoe UI"/>
        <family val="2"/>
      </rPr>
      <t>Invitación a presentar propuestas para el fortalecimiento de centros autónomos de investigación e institutos o centros públicos de I+D, reconocidos por Colciencias</t>
    </r>
    <r>
      <rPr>
        <sz val="11"/>
        <color theme="1"/>
        <rFont val="Segoe UI"/>
        <family val="2"/>
      </rPr>
      <t xml:space="preserve">: Durante el periodo 01 de abril junio 30 de 2019 se realizaron reuniones entre los Programas Nacionales de Mar y recursos Hidrobiológicos, Ambiente, Biodiversidad y Hábitat y Ciencias Básicas para establecer los términos de referencia, para presentar propuestas para el fortalecimiento de centros autónomos de investigación e institutos o centros públicos de I+D, reconocidos por Colciencias. Se definió realizar una invitación y no una convocatoria, dado que a la fecha se encuentran reconocidos por Colciencias catorce (14) centros autónomos de investigación e institutos o centros públicos de I+D, y se establecieron los términos de referencia de la invitación. 
Se estableció que a través de la invitación se fortalecerán diez (10) centros autónomos de investigación e institutos o centros públicos de I+D con reconocimiento vigente por Colciencias. Se acordó con la Dirección de Mentalidad y Cultura de Colciencias, la inclusión de un joven investigador con cargo a Colciencias para cada una de las diez (10) propuestas que resulten beneficiadas en la invitación. Igualmente, la Dirección de Mentalidad y Cultura realiza un aporte de $298.121.760 de pesos para financiar los diez (10) jóvenes investigadores e innovadores en la modalidad de beca – pasantía por un periodo de un año. 
En el mes de agosto se recibieron 10 propuestas de planes de fortalecimiento, de las cuales la oficina de registro realizo su revisión y ajuste de requisitos mínimos a 6 propuestas, en la subsanación de requisitos mínimos las 6 propuestas ajustaron los requisitos mínimos cumpliendo los términos de la invitación al corte del 30 de septiembre se encuentran las 10 propuestas en evaluación. Como resultado de la evaluación se determinó que solamente 8 de las propuestas se podrían financiar con un valor total de financiación de $7.856.739.470 de pesos.  
- La Convocatoria </t>
    </r>
    <r>
      <rPr>
        <b/>
        <sz val="11"/>
        <color theme="1"/>
        <rFont val="Segoe UI"/>
        <family val="2"/>
      </rPr>
      <t xml:space="preserve">843-2019 para financiar proyectos de CTeI en salud y consolidar las capacidades técnicas y científicas de institutos públicos de I+D y Centros autónomos de investigación, </t>
    </r>
    <r>
      <rPr>
        <sz val="11"/>
        <color theme="1"/>
        <rFont val="Segoe UI"/>
        <family val="2"/>
      </rPr>
      <t xml:space="preserve">estuvo abierta del 29 de marzo al 18 de junio de 2019. Al cierre de la convocatoria se registraron 19 propuestas las cuales se encuentran en revisión y ajuste de requisitos. De las 19 propuestas 6 quedaron en el banco preliminar de elegibles. 
El 17 de octubre se entregan los resultados definitivos de la invitación en donde quedaron seleccionados para ser financiados 6 proyectos de investigación de CteI apoyados con $5.964.822.745 de pesos
</t>
    </r>
    <r>
      <rPr>
        <b/>
        <sz val="11"/>
        <color theme="1"/>
        <rFont val="Segoe UI"/>
        <family val="2"/>
      </rPr>
      <t xml:space="preserve">Recomendaciones y Conclusiones: </t>
    </r>
    <r>
      <rPr>
        <sz val="11"/>
        <color theme="1"/>
        <rFont val="Segoe UI"/>
        <family val="2"/>
      </rPr>
      <t xml:space="preserve">
Se recomienda tener habilitados los sistemas desde el momento en el cual las convocatorias tienen apertura, en este sentido se sugiere trabajar en el proceso de parametrización de forma anticipada dado que, en varias ocasiones dada la modificación del esquema para trabajar las convocatorias, se cambian las configuraciones de las convocatorias para poder recibir las propuestas de los interesados en el proceso.
Se ratifica la recomendación al respecto de no dejar planeados la obtención de los resultados y obligación de recursos para el final del año.
Tener en cuenta los formatos de reportes de manera que no se reprocesen tareas y pueda tenerse de forma homogénea la información dispuesta para la consulta y datos de uso en la entidad, además para tener una línea base de criterio en los mecanismos de financiación.</t>
    </r>
  </si>
  <si>
    <r>
      <rPr>
        <b/>
        <sz val="11"/>
        <color theme="1"/>
        <rFont val="Segoe UI"/>
        <family val="2"/>
      </rPr>
      <t>Acompañamiento y apoyo a ecosistemas territoriales</t>
    </r>
    <r>
      <rPr>
        <sz val="11"/>
        <color theme="1"/>
        <rFont val="Segoe UI"/>
        <family val="2"/>
      </rPr>
      <t xml:space="preserve">
Con el fin de apoyar el fortalecimiento de capacidades en CTeI en los territorios, el grupo de Gestión de CTeI y el grupo de Ecosistemas, ambos de Gestión Territorial, realizaron taller de Fortalecimiento de Capacidades para la Formulación y Estructuración de Proyectos de CTeI a los Institutos Técnicos o Tecnológicos (ITTUS) de todo el país.
En dicho taller se abordan aspectos como la formación de capacidades mediante la cual el Ministerio busca contribuir para que los actores formulen proyectos de CTeI en beneficio del desarrollo de sus territorios, en el marco del plan bienal de convocatorias 2019-2020 del Fondo de CTeI del SGR
</t>
    </r>
    <r>
      <rPr>
        <b/>
        <sz val="11"/>
        <color theme="1"/>
        <rFont val="Segoe UI"/>
        <family val="2"/>
      </rPr>
      <t>Alistamiento y Gestión de convocatorias</t>
    </r>
    <r>
      <rPr>
        <sz val="11"/>
        <color theme="1"/>
        <rFont val="Segoe UI"/>
        <family val="2"/>
      </rPr>
      <t xml:space="preserve">
Para el cuarto trimestre se hace apertura de la convocatoria fortalecimiento IES, convocatoria pública, abierta y competitiva, considerando los lineamientos definidos en el Decreto 1082 de 2015, adicionado y modificado por el Decreto 1467 de 2018. Esta convocatoria está dirigida a IES públicas colombianas1 para el fortalecimiento de sus capacidades institucionales y de investigación en CTeI.
</t>
    </r>
    <r>
      <rPr>
        <b/>
        <sz val="11"/>
        <color theme="1"/>
        <rFont val="Segoe UI"/>
        <family val="2"/>
      </rPr>
      <t>Gestión a la aprobación de recursos del FCTeI</t>
    </r>
    <r>
      <rPr>
        <sz val="11"/>
        <color theme="1"/>
        <rFont val="Segoe UI"/>
        <family val="2"/>
      </rPr>
      <t xml:space="preserve">
Para el cuarto trimestre se realizaron jornadas de asistencia técnica cuyo objetivo fue fortalecer los proyectos que se estaban formulando para que cumplieran con los requisitos de los diferentes acuerdos establecidos por la Comisión Rectora.
Es importante mencionar que como resultado de dichas jornadas se logró el fortalecimiento en la  estructuración de los proyectos, dando como resultado el cumplimiento de requisitos de verificación y  logrando así los puntajes mínimos  en las evaluaciones técnicas y en los paneles  de expertos  mínimos para la aprobación en el OCAD, así las cosas este fortalecimiento en estas mesas de trabajo dio como resultado  o la aprobación de  cincuenta y nueve proyectos  por un valor de $  576,798,402,639.85 de Recurso de Fondo de Ciencia Tecnología e Innovación del Sistema General de Regalías, logrando así los resultados de todas las metas propuestas</t>
    </r>
  </si>
  <si>
    <r>
      <rPr>
        <b/>
        <u/>
        <sz val="11"/>
        <color theme="1"/>
        <rFont val="Segoe UI"/>
        <family val="2"/>
      </rPr>
      <t>Incentivos Tributarios en CteI</t>
    </r>
    <r>
      <rPr>
        <sz val="11"/>
        <color theme="1"/>
        <rFont val="Segoe UI"/>
        <family val="2"/>
      </rPr>
      <t xml:space="preserve">
El cupo asignado de beneficios tributarios para el 2019 fue de</t>
    </r>
    <r>
      <rPr>
        <b/>
        <sz val="11"/>
        <color theme="1"/>
        <rFont val="Segoe UI"/>
        <family val="2"/>
      </rPr>
      <t xml:space="preserve"> 1 billón</t>
    </r>
    <r>
      <rPr>
        <sz val="11"/>
        <color theme="1"/>
        <rFont val="Segoe UI"/>
        <family val="2"/>
      </rPr>
      <t xml:space="preserve"> de pesos, es decir el 100% del cupo total cumpliendo con la meta de asignación para la vigencia 2019
</t>
    </r>
    <r>
      <rPr>
        <b/>
        <u/>
        <sz val="11"/>
        <color theme="1"/>
        <rFont val="Segoe UI"/>
        <family val="2"/>
      </rPr>
      <t>Ingresos No Constitutivos de Renta y/o Ganancia Ocasional</t>
    </r>
    <r>
      <rPr>
        <sz val="11"/>
        <color theme="1"/>
        <rFont val="Segoe UI"/>
        <family val="2"/>
      </rPr>
      <t xml:space="preserve">
Se elabora el registro de los proyectos relacionados a Ingresos No Constitutivos de Renta, presentado por Universidades y Empresas, durante el año 2019. 
Al momento se han recibido 339 proyectos de Ingresos No Constitutivos de Renta de los cuales se han logrado presentar en total 302 proyectos al Comité Técnico de Dirección, con una aprobación total de $71.111.147.733.
Se presenta un mayor monto aprobado para el 2018 y una disminución del 82% del monto aprobado para la vigencia del 2019, ya que se pasa de una aprobación total de $54.931.127.362  en la vigencia del 2018 a una aprobación total de $9.674.514.636 
De los 302 proyectos presentados a comité, 265 proyectos han sido calificados como aprobados y 37 han sido negativos, llegándose a negar aproximadamente un monto total de $1.850.532.926.
Al momento faltan 37 proyectos por presentar a Comité DDTI, dentro de los cuales 18 pertencen a proyectos nuevos y ya presentados anteriormente en Beneficios Tributarios, y 19 correspondientes a áreas técnicas.
</t>
    </r>
    <r>
      <rPr>
        <b/>
        <u/>
        <sz val="11"/>
        <color theme="1"/>
        <rFont val="Segoe UI"/>
        <family val="2"/>
      </rPr>
      <t xml:space="preserve">Exención del IVA por importación de equipos y elementos </t>
    </r>
    <r>
      <rPr>
        <sz val="11"/>
        <color theme="1"/>
        <rFont val="Segoe UI"/>
        <family val="2"/>
      </rPr>
      <t xml:space="preserve">
Se reporta la base que contiene todos los proyectos participantes de la convocatoria 240 Exención del Iva por importación de equipos y elementos. En el archivo se encuentra la entidad solicitante, el país de procedencia, el valor de extensión y el resultado de la evaluación.  
</t>
    </r>
    <r>
      <rPr>
        <b/>
        <u/>
        <sz val="11"/>
        <color theme="1"/>
        <rFont val="Segoe UI"/>
        <family val="2"/>
      </rPr>
      <t>Evaluación de impacto programa de beneficios tributarios por inversión en CTeI</t>
    </r>
    <r>
      <rPr>
        <sz val="11"/>
        <color theme="1"/>
        <rFont val="Segoe UI"/>
        <family val="2"/>
      </rPr>
      <t xml:space="preserve">
De acuerdo al cronograma de la invitación para recibir propuestas para contratar una evaluación de impacto del instrumento Beneficios Tributarios en proyectos de I+D+i, durante el periodo 2012 2018, respecto a los recursos invertidos, insumos, productos, comportamientos y beneficios otorgados, que permitan definir apuestas de tipo estratégico del instrumento a favor del fortalecimiento de la CTeI en el país, de acuerdo con las especificaciones técnicas descritas en la invitación, el día 25/10//2019 a las 5:00 p.m. hora colombiana se dio el cierre de esta, recibiendo un total de 6 propuestas. Sin embargo, se recibió una propuesta extemporánea de la universidad del Norte, la cual se notificó que no podría ser tenida en cuenta tras los parámetros establecidos en el cronograma publicado. 
Las propuestas recibidas fueron de las siguientes entidades:
CIDEI
ECONOMETRIA CONSULTORES
UNIVERSIDAD DE ANTIOQUIA
UNIVERSIDAD DEL ROSARIO 
UNIVERSIDAD DEL BOSQUE 
UNIVERSIDAD NACIONAL DE COLOMBIA
Una vez recibidas y revisadas las propuestas, procedimos a realizar la búsqueda de los evaluadores con el fin de realizar un panel, en donde se evalúen las propuestas recibidas. Para esto es necesario la inclusión de evaluadores como pares evaluadores en banco de evaluadores transversales del Minciencias. Solicitud que fue realizada y radicada en el área de Fomento y respondida aceptando la inclusión de estos evaluadores específicos. 
Una vez contactados y confirmados los evaluadores, se procederá a estipular la fecha del panel y posterior notificación a los participantes de la invitación, los resultados obtenidos. De esta manera, hacer el proceso de contratación y desarrollo de la evaluación de impacto.
</t>
    </r>
    <r>
      <rPr>
        <b/>
        <u/>
        <sz val="11"/>
        <color theme="1"/>
        <rFont val="Segoe UI"/>
        <family val="2"/>
      </rPr>
      <t>Talleres para la formulación de proyectos en CTeI</t>
    </r>
    <r>
      <rPr>
        <sz val="11"/>
        <color theme="1"/>
        <rFont val="Segoe UI"/>
        <family val="2"/>
      </rPr>
      <t xml:space="preserve">
A partir del segundo trimestre se toma la decisión desde la Dirección Técnica de no continuar con la realización de estos talleres teniendo en cuenta que se van a trabajar en la cátedra de proyectos que están realizando en las regiones.
</t>
    </r>
    <r>
      <rPr>
        <b/>
        <u/>
        <sz val="11"/>
        <color theme="1"/>
        <rFont val="Segoe UI"/>
        <family val="2"/>
      </rPr>
      <t>Convocatoria 240 -exenciones tributarias</t>
    </r>
    <r>
      <rPr>
        <sz val="11"/>
        <color theme="1"/>
        <rFont val="Segoe UI"/>
        <family val="2"/>
      </rPr>
      <t xml:space="preserve">
En el año 2019 en el 1er trimestre se han recibido 6 Proyectos, los cuales 2 obtuvieron concepto positivo, por un valor total de los equipos de USD 431,546 y una exención de IVA por valor de USD 81,988. Por otra parte, 3 proyectos fueron negativos y 1 se encuentra en evaluación.</t>
    </r>
  </si>
  <si>
    <r>
      <t xml:space="preserve">Al respecto de la gestión para avanzar en la meta de proyectos de CTeI se ha avanzado en los siguientes aspectos: 
- </t>
    </r>
    <r>
      <rPr>
        <b/>
        <sz val="11"/>
        <color theme="1"/>
        <rFont val="Segoe UI"/>
        <family val="2"/>
      </rPr>
      <t>Convocatoria Conectando Conocimiento:</t>
    </r>
    <r>
      <rPr>
        <sz val="11"/>
        <color theme="1"/>
        <rFont val="Segoe UI"/>
        <family val="2"/>
      </rPr>
      <t xml:space="preserve"> Se da apertura a la convocatoria el 27 de junio de 2019 de forma articulada con el componente de Jóvenes Investigadores. Se presentaron propuestas a través de dos modalidades, proyectos (300) y programas (197, los cuales están integrados por 633 proyectos). La entrega de resultados preliminares se hace en el mes de diciembre mostrando un total de proyectos elegibles de forma preliminar de 178 proyectos, teniendo en cuenta la proyección de propuestas esperadas, la cual fue presentada durante el proceso de aprobación de los términos de referencia de la convocatoria, se consideró la recepción de 50 programas de investigación, con un número aproximado de 3 proyectos integrados en cada uno. En este sentido, una vez se dio cierre a la convocatoria, se presentó el registro de cerca de 200 programas de investigación, con un número total de proyectos integrados de 633. Adicionalmente, el instrumento se encuentra dirigido a la financiación de proyectos presentados de manera individual, contando con un número de 300 propuestas presentadas en esta modalidad, para un total de 933 proyectos. El considerable incremento en el número de propuestas presentadas trae como consecuencia la necesidad de enfocar mayor cantidad de esfuerzo y recursos en los procesos previos a la publicación de los resultados correspondientes. Entre ellos los siguientes: revisión de requisitos, consecución de evaluadores por conflicto de interés. Se determinen los </t>
    </r>
    <r>
      <rPr>
        <b/>
        <sz val="11"/>
        <color theme="1"/>
        <rFont val="Segoe UI"/>
        <family val="2"/>
      </rPr>
      <t xml:space="preserve">89 proyectos </t>
    </r>
    <r>
      <rPr>
        <sz val="11"/>
        <color theme="1"/>
        <rFont val="Segoe UI"/>
        <family val="2"/>
      </rPr>
      <t xml:space="preserve">que se plantea sean financiados.
 -  </t>
    </r>
    <r>
      <rPr>
        <b/>
        <sz val="11"/>
        <color theme="1"/>
        <rFont val="Segoe UI"/>
        <family val="2"/>
      </rPr>
      <t>Financiación de proyectos de las Fuerzas Armadas</t>
    </r>
    <r>
      <rPr>
        <sz val="11"/>
        <color theme="1"/>
        <rFont val="Segoe UI"/>
        <family val="2"/>
      </rPr>
      <t xml:space="preserve">: 
FUERZA AÉREA COLOMBIANA: Se llevó a cabo una adición de $3.950 millones al Convenio 015-2014 suscrito entre la Fuerza Aérea Colombiana y el FFJC. Se realizó la invitación y envío de comunicaciones a los líderes de grupos reconocidos por la ARC el 12 de agosto se dió cierre a la invitación el 09 de septiembre. Al corte del tercer trimestre se encuentra en proceso de evaluación la invitación para financiar propuestas para el apoyo en formación de alto nivel (maestría y doctorado) a través de crédito educativo condonable y estancias de investigación de CTeI. En conjunto con la FAC a través de procesos de invitación se logra en el 2019 la financiación de </t>
    </r>
    <r>
      <rPr>
        <b/>
        <sz val="11"/>
        <color theme="1"/>
        <rFont val="Segoe UI"/>
        <family val="2"/>
      </rPr>
      <t>5 proyectos</t>
    </r>
    <r>
      <rPr>
        <sz val="11"/>
        <color theme="1"/>
        <rFont val="Segoe UI"/>
        <family val="2"/>
      </rPr>
      <t xml:space="preserve"> de investigación, por otra parte, al respecto del apoyo a propuestas de formación del alto nivel la invitación fue declarada desierta    
ARMADA NACIONAL DE COLOMBIA: Adición de $2.245.250.858,74 al Convenio 877-2017 suscrito entre la ARC y el FFJC. Se legaliza el otrosí N°2. Se realiza una invitación a presentar propuestas para la ejecución de proyectos de I+D+i orientados al fortalecimiento del Portafolio I+D+i de la Armada República de Colombia bajo tres modalidades de financiación, según prioridades y necesidades de la Armada y que tuvo cierre hasta el 18 de noviembre de la cual la apertura se dio el 17 de septiembre. Aunque se presentaron 13 proyectos solo 11 proyectos pasaron a evaluación los cuales entran a proceso de decisión el cual concluirá el 31 de enero de 2020. El administrador de proyectos será elegido en febrero de 2020. 
EJÉRCITO NACIONAL DE COLOMBIA: Se tramitó la suscripción de convenio marco entre Colciencias y el Ejército Nacional de Colombia. En proceso trámite la suscripción de convenio derivado con aportes aproximados de $3.000 millones, de los cuales, $2.000. millones son aporte del Ejército y $1.000 millones aportes de Colciencias. Se encuentra en proceso de negociaciones. Al corte del tercer trimestre aún se encontraba en proceso de negociación el convenio. Se continua en el proceso de gestión este convenio para el 2020 el cual tiene un proceso avanzado de negociación, pero sigue en proceso de definición.
- </t>
    </r>
    <r>
      <rPr>
        <b/>
        <sz val="11"/>
        <color theme="1"/>
        <rFont val="Segoe UI"/>
        <family val="2"/>
      </rPr>
      <t>Convocatoria Pactos para la Generación de Nuevo Conocimiento a Través de Proyectos de Investigación Científica en Ciencias Médicas y de la Salud</t>
    </r>
    <r>
      <rPr>
        <sz val="11"/>
        <color theme="1"/>
        <rFont val="Segoe UI"/>
        <family val="2"/>
      </rPr>
      <t xml:space="preserve">: La convocatoria estuvo abierta del 29 de marzo al 29 de mayo de 2019, durante el periodo se llevó a cabo: la Parametrización de formulario SIGP (el formulario fue habilitado el 8 de abril según lo establecido en la página de Colciencias),  la socialización de los términos de referencia de esta convocatoria se realizó el 2 de mayo de 2019 y se atendieron 242 solicitudes sobre los términos. Al cierre de la convocatoria se recibieron 401 propuestas, una vez transcurrido el periodo de ajustes de requisitos del 30 de mayo al 10 de junio, la oficina de registro, el 25 de junio, informó que 386 propuestas cumplieron con el diligenciamiento de los requisitos. En conclusión, se recibieron 300 proyectos y 197 programas (de los cuales están integrados por 633 proyectos). Para el cierre del año en el 4to trimestre se determina un total de </t>
    </r>
    <r>
      <rPr>
        <b/>
        <sz val="11"/>
        <color theme="1"/>
        <rFont val="Segoe UI"/>
        <family val="2"/>
      </rPr>
      <t>56 proyectos</t>
    </r>
    <r>
      <rPr>
        <sz val="11"/>
        <color theme="1"/>
        <rFont val="Segoe UI"/>
        <family val="2"/>
      </rPr>
      <t xml:space="preserve"> del sector salud de los cuales se financiarán con 18.935 millones. 
- </t>
    </r>
    <r>
      <rPr>
        <b/>
        <sz val="11"/>
        <color theme="1"/>
        <rFont val="Segoe UI"/>
        <family val="2"/>
      </rPr>
      <t xml:space="preserve">Creación de pactos para incentivar el Desarrollo Tecnológico y la Innovación en el área de Ciencias Médicas y de la Salud: </t>
    </r>
    <r>
      <rPr>
        <sz val="11"/>
        <color theme="1"/>
        <rFont val="Segoe UI"/>
        <family val="2"/>
      </rPr>
      <t>abierta hasta el 2 de julio de 2019. Al corte del informe 16 propuestas presentaron cumplimiento a los requisitos mínimos. Para el corte del 4to trimestre se financiarán</t>
    </r>
    <r>
      <rPr>
        <b/>
        <sz val="11"/>
        <color theme="1"/>
        <rFont val="Segoe UI"/>
        <family val="2"/>
      </rPr>
      <t xml:space="preserve"> 2 proyectos</t>
    </r>
    <r>
      <rPr>
        <sz val="11"/>
        <color theme="1"/>
        <rFont val="Segoe UI"/>
        <family val="2"/>
      </rPr>
      <t xml:space="preserve"> de investigación por un monto de $1.320.457.878 millones de financiación.
- </t>
    </r>
    <r>
      <rPr>
        <b/>
        <sz val="11"/>
        <color theme="1"/>
        <rFont val="Segoe UI"/>
        <family val="2"/>
      </rPr>
      <t>Convocatoria para presentar programas de investigación en temáticas priorizadas en Ciencias Médicas y de la Salud</t>
    </r>
    <r>
      <rPr>
        <sz val="11"/>
        <color theme="1"/>
        <rFont val="Segoe UI"/>
        <family val="2"/>
      </rPr>
      <t xml:space="preserve">: abierta desde el 29 de marzo al 18 de junio de 2019, el formulario fue habilitado el 8 de abril, la socialización se realizó el 6 de mayo de 2019 en las instalaciones de Colciencias. Durante el periodo de apertura se atendieron 87 solicitudes de estas 59 fueron atendidas por el Centro de Contacto y 28 por el área técnica. A la fecha del cierre se recibieron 23 programas, de los cuales como resultado de la revisión de requisitos 22 propuestas cumplieron con éstos y pasaron a evaluación, la publicación de resultados preliminares se realizó el 15 de octubre. En el 4to trimestre se realiza la entrega de resultados definitivos el 07 de noviembre dejando como elegibles </t>
    </r>
    <r>
      <rPr>
        <b/>
        <sz val="11"/>
        <color theme="1"/>
        <rFont val="Segoe UI"/>
        <family val="2"/>
      </rPr>
      <t>6 proyectos</t>
    </r>
    <r>
      <rPr>
        <sz val="11"/>
        <color theme="1"/>
        <rFont val="Segoe UI"/>
        <family val="2"/>
      </rPr>
      <t xml:space="preserve"> apoyados con $9.494.224.056 millones de financiación.  
-</t>
    </r>
    <r>
      <rPr>
        <b/>
        <sz val="11"/>
        <color theme="1"/>
        <rFont val="Segoe UI"/>
        <family val="2"/>
      </rPr>
      <t xml:space="preserve"> Implementación de la política de Ética de la investigación, Bioética e Integridad Científica</t>
    </r>
    <r>
      <rPr>
        <sz val="11"/>
        <color theme="1"/>
        <rFont val="Segoe UI"/>
        <family val="2"/>
      </rPr>
      <t>: Se tienen los resultados del cuestionario aplicado para elaborar la Línea de Base de la Política.  Al cierre del cuarto trimestre se tienen como entregables 4 documentos con la siguiente relevancia: 1. Lineamientos mínimos para la conformación y el funcionamiento de comités de ética de la investigación-CEI: estos lineamientos han sido elaborados con el aporte de los Nodos regionales de la RED Nal de CEI-CB y el Centro de pensamiento en Ética de la UN, mediante una metodología detallada en el documento de lineamientos. 2. Principios y conflictos éticos en CTeI: este documento recoge las conclusiones del trabajo realizado en la Mesa de Institucionalidad con actores y algunos Nodos sobre dilemas y conflictos éticos, además con los cuales se plantearon los principios que señala el documento. 3.  Diagnósticos de necesidades de formación en CTeI: Este documento recoge los resultados logrados hasta ahora sobre el Proyecto de Necesidades de formación en Ética de la Investigación, Bioética e Integridad científica, liderado por la Mesa de formación. 4. Informe: Red Nacional CEI-CB: recoge los resultados de la RED: i) CEI y CB inscritos a la RED ii) algunas de las actividades realizadas por la RED y/o por algunos Nodos de la misma.
-</t>
    </r>
    <r>
      <rPr>
        <b/>
        <sz val="11"/>
        <color theme="1"/>
        <rFont val="Segoe UI"/>
        <family val="2"/>
      </rPr>
      <t xml:space="preserve"> Convocatoria para adelantar nueva fase de ejecución de proyectos I+D+i en recobro mejorado de hidrocarburos</t>
    </r>
    <r>
      <rPr>
        <sz val="11"/>
        <color theme="1"/>
        <rFont val="Segoe UI"/>
        <family val="2"/>
      </rPr>
      <t xml:space="preserve">: dio apertura en el mes de abril de 2019. Se implementaron estrategias de divulgación entre las cuales se incluyen envió de correos a las Vicedecanaturas de investigación de las posibles universidades y grupos de investigación interesados en participar. Adicionalmente, los términos de referencia fueron presentados en la VII Escuela de Verano realizada en la Universidad Nacional de Colombia sede Medellín – Facultad de Minas el día 31 de mayo de 2019 y en la Agencia Nacional de Hidrocarburos el día 14 de junio de 2019. El cierre de la convocatoria fue el pasado 31 de julio de 2019. Para el 4to trimestre los resultados definitivos fueron publicados el 31 de octubre, logrando financiar </t>
    </r>
    <r>
      <rPr>
        <b/>
        <sz val="11"/>
        <color theme="1"/>
        <rFont val="Segoe UI"/>
        <family val="2"/>
      </rPr>
      <t>3 proyectos</t>
    </r>
    <r>
      <rPr>
        <sz val="11"/>
        <color theme="1"/>
        <rFont val="Segoe UI"/>
        <family val="2"/>
      </rPr>
      <t xml:space="preserve"> de investigación con $5.479.375.670 millones de pesos de financiación. 
- </t>
    </r>
    <r>
      <rPr>
        <b/>
        <sz val="11"/>
        <color theme="1"/>
        <rFont val="Segoe UI"/>
        <family val="2"/>
      </rPr>
      <t>Convocatoria de proyectos de I+D+i para el fortalecimiento del planeamiento minero- energético</t>
    </r>
    <r>
      <rPr>
        <sz val="11"/>
        <color theme="1"/>
        <rFont val="Segoe UI"/>
        <family val="2"/>
      </rPr>
      <t xml:space="preserve">: desde el 7 de junio se abre la convocatoria, se espera recibir propuestas hasta el 2 de agosto de 2019 a las 4:00 pm, realizar verificación de requisitos mínimos del 5 agosto al 9 agosto y el proceso de evaluación del 16 de agosto al 14 de octubre. En el 4to trimestre se publica el banco de proyectos elegibles el 17 de noviembre entregando </t>
    </r>
    <r>
      <rPr>
        <b/>
        <sz val="11"/>
        <color theme="1"/>
        <rFont val="Segoe UI"/>
        <family val="2"/>
      </rPr>
      <t>5 proyectos</t>
    </r>
    <r>
      <rPr>
        <sz val="11"/>
        <color theme="1"/>
        <rFont val="Segoe UI"/>
        <family val="2"/>
      </rPr>
      <t xml:space="preserve"> elegibles financiados con $1.900.329.858 millones.
-</t>
    </r>
    <r>
      <rPr>
        <b/>
        <sz val="11"/>
        <color theme="1"/>
        <rFont val="Segoe UI"/>
        <family val="2"/>
      </rPr>
      <t xml:space="preserve"> Invitación para presentar proyectos de CTeI en salud ambiental relacionados con contaminación por vertimiento de hidrocarburos</t>
    </r>
    <r>
      <rPr>
        <sz val="11"/>
        <color theme="1"/>
        <rFont val="Segoe UI"/>
        <family val="2"/>
      </rPr>
      <t xml:space="preserve">: la invitación cerró el pasado 8 de abril de 2019. Durante el periodo de apertura no se registró ninguna propuesta, quedando desierta la invitación. En el comité técnico del 11 de julio se decide reabrir la invitación para que tenga un periodo de apertura del 23 de agosto al 03 de octubre. En el 4to trimestre se hace entrega de los resultados definitivos el 26 de noviembre entregando resultados de </t>
    </r>
    <r>
      <rPr>
        <b/>
        <sz val="11"/>
        <color theme="1"/>
        <rFont val="Segoe UI"/>
        <family val="2"/>
      </rPr>
      <t>2 proyectos</t>
    </r>
    <r>
      <rPr>
        <sz val="11"/>
        <color theme="1"/>
        <rFont val="Segoe UI"/>
        <family val="2"/>
      </rPr>
      <t xml:space="preserve"> con $1.981.367.251 millones.
-</t>
    </r>
    <r>
      <rPr>
        <b/>
        <sz val="11"/>
        <color theme="1"/>
        <rFont val="Segoe UI"/>
        <family val="2"/>
      </rPr>
      <t xml:space="preserve"> Invitación a presentar proyectos de Investigación + Creación en artes – InvestigArte</t>
    </r>
    <r>
      <rPr>
        <sz val="11"/>
        <color theme="1"/>
        <rFont val="Segoe UI"/>
        <family val="2"/>
      </rPr>
      <t xml:space="preserve">: busca fortalecer los grupos de investigación en las áreas artísticas con miras a disminuir la brecha en la generación de conocimiento en el sector de las artes y el patrimonio cultural, desde el programa de Ciencias Humanas, Sociales y Educación de la Dirección de Fomento a la Investigación se generó la iniciativa InvestigArte. Los términos de referencia fueron construidos con el apoyo de la Dirección de Mentalidad y Cultura en donde se incorporan temáticas asociadas a la economía naranja y a investigación en artes y grupos de investigación de categoría C y reconocidos. En el 4to trimestre se evalúa y se define un banco de propuestas elegibles de </t>
    </r>
    <r>
      <rPr>
        <b/>
        <sz val="11"/>
        <color theme="1"/>
        <rFont val="Segoe UI"/>
        <family val="2"/>
      </rPr>
      <t>10 proyectos</t>
    </r>
    <r>
      <rPr>
        <sz val="11"/>
        <color theme="1"/>
        <rFont val="Segoe UI"/>
        <family val="2"/>
      </rPr>
      <t xml:space="preserve"> de investigación de esta nueva línea de convocatoria con $1.953.000.000 millones de financiación. 
-</t>
    </r>
    <r>
      <rPr>
        <b/>
        <sz val="11"/>
        <color theme="1"/>
        <rFont val="Segoe UI"/>
        <family val="2"/>
      </rPr>
      <t xml:space="preserve"> Invitación Innovación Educativa desde la Primera Infancia</t>
    </r>
    <r>
      <rPr>
        <sz val="11"/>
        <color theme="1"/>
        <rFont val="Segoe UI"/>
        <family val="2"/>
      </rPr>
      <t>: Esta invitación entregó resultados en el 4to trimestre en donde se recibieron 11 propuestas de las cuales se definen el 17 de diciembre</t>
    </r>
    <r>
      <rPr>
        <b/>
        <sz val="11"/>
        <color theme="1"/>
        <rFont val="Segoe UI"/>
        <family val="2"/>
      </rPr>
      <t xml:space="preserve"> 4 proyectos</t>
    </r>
    <r>
      <rPr>
        <sz val="11"/>
        <color theme="1"/>
        <rFont val="Segoe UI"/>
        <family val="2"/>
      </rPr>
      <t xml:space="preserve"> de investigación apoyados con $996.380.174 millones de pesos para la financiación de estos proyectos, estos proyectos se manejan dentro de la siguiente forma: en la línea de educación inicial diversa e inclusiva tres (3) propuestas y en la línea de educación inicial de calidad en el marco de la atención integral una (1) propuesta.
-</t>
    </r>
    <r>
      <rPr>
        <b/>
        <sz val="11"/>
        <color theme="1"/>
        <rFont val="Segoe UI"/>
        <family val="2"/>
      </rPr>
      <t xml:space="preserve"> Invitación evaluación del desempeño para una Gestión Pública efectiva</t>
    </r>
    <r>
      <rPr>
        <sz val="11"/>
        <color theme="1"/>
        <rFont val="Segoe UI"/>
        <family val="2"/>
      </rPr>
      <t xml:space="preserve">: Se logra un total de </t>
    </r>
    <r>
      <rPr>
        <b/>
        <sz val="11"/>
        <color theme="1"/>
        <rFont val="Segoe UI"/>
        <family val="2"/>
      </rPr>
      <t>un proyecto</t>
    </r>
    <r>
      <rPr>
        <sz val="11"/>
        <color theme="1"/>
        <rFont val="Segoe UI"/>
        <family val="2"/>
      </rPr>
      <t xml:space="preserve"> como resultado de esta invitación por un valor total de $239.000.000.
</t>
    </r>
    <r>
      <rPr>
        <b/>
        <sz val="11"/>
        <color theme="1"/>
        <rFont val="Segoe UI"/>
        <family val="2"/>
      </rPr>
      <t>Conclusiones y recomendaciones</t>
    </r>
    <r>
      <rPr>
        <sz val="11"/>
        <color theme="1"/>
        <rFont val="Segoe UI"/>
        <family val="2"/>
      </rPr>
      <t xml:space="preserve">
Como parte de las conclusiones de las sesiones de concertación de la Planeación Estratégica, se mantiene la recomendación de distribuir más los resultados en la vigencia en la medida que permita el proceso de contratación y la asignación de recursos de la entidad de forma que no se tengan acumulados los resultados al cuarto trimestre, este efecto se ve reflejado también en la ejecución presupuestal, acerca de no dejar planeados la obtención de los resultados y obligación de recursos para el final del año.
A pesar de la advertencia frente a la iniciativa de creación de pactos para incentivar el Desarrollo Tecnológico y la Innovación en el área de Ciencias Médicas y de la Salud no se logró evidenciar una alternativa que lograra alcanzar la meta definida. 
Se debe procurar concretar las acciones de iniciativas que se van a desarrollar desde el inicio de la vigencia dado que los ajustes y cambios han generado cambios en otros planes y en la determinación de las metas en los diferentes periodos.  
Es importante que los convenios que dan paso a las iniciativas terminen el proceso de legalización y cierre completo contractual para poder dar paso formal a las iniciativas de forma correcta con frente a los procedimientos.  
Se recuerda al área técnica que para el proceso de un mecanismo de financiación se debe asegurar que las plataformas en donde se presentarán las propuestas deben estar configuradas y parametrizadas antes de la apertura del mecanismo.  
Es importante recordar que los mecanismos de financiación deben derivarse de la estructuración de una ficha de instrumentos avalada por las directivas de la entidad.</t>
    </r>
  </si>
  <si>
    <r>
      <rPr>
        <b/>
        <sz val="11"/>
        <color theme="1"/>
        <rFont val="Segoe UI"/>
        <family val="2"/>
      </rPr>
      <t>Contenidos multiformato</t>
    </r>
    <r>
      <rPr>
        <sz val="11"/>
        <color theme="1"/>
        <rFont val="Segoe UI"/>
        <family val="2"/>
      </rPr>
      <t xml:space="preserve">
Los contenidos multiformato de la estrategia Todo es Ciencia tuvieron participación en los siguientes canales con las series Colombia Bio y Fórmulas de cambio en Canal Trece, Ciencihéroes en Telepacifico, Perfilados, Fórmulas de cambio y Colombia Bio en Señal Colombia , Fórmulas de cambio en TeleMedellín , Fórmulas, Perfilados y Colombia Bio en el Canal Trece y Fórmulas de cambio y Perfilados en Telecafé. Adicionalmente el último documental de la serie Colombia Bio, "El Sendero de la Anaconda", tuvo el lanzamiento exclusivo en el Canal Caracol. Por otro lado se realizaron actas de entrega de contenidos para actualizar la programación con Canal Trece, TeleCafé , Señal Colombia y Telemedellin.
La participación de estos espacios ascendió a </t>
    </r>
    <r>
      <rPr>
        <b/>
        <sz val="11"/>
        <color theme="1"/>
        <rFont val="Segoe UI"/>
        <family val="2"/>
      </rPr>
      <t>3005 personas participantes</t>
    </r>
    <r>
      <rPr>
        <sz val="11"/>
        <color theme="1"/>
        <rFont val="Segoe UI"/>
        <family val="2"/>
      </rPr>
      <t xml:space="preserve">, la meta se superó con mil personas debido a las grandes alianzas que se gestionaron durante el año con la temporada de cine que llegó a varias regiones del país en el marco de una extensión de un convenio de cooperación especial con la entidad Proimágenes Colombia, por otro lado la agenda completa de 4 días en el festival Expedición visual en la Universidad del Quindío en torno a los documentales Colombia BIO.
En el segundo semestre del año 2019 los contenidos multiformato tuvieron participación en los siguientes espacios de valor: En el festival PlanetOn , el documental "La casa de la vida" hizo parte de la selección oficial del festival donde la sala fue vendida en su totalidad para la proyección. En el festival de Fincamazonia en Mocoa, Putumayo que se llevó a cabo el largometrajes de Chiribiquete, Vichada a la custodia de la vida, Todo es un fragmento y los cortometrajes de la serie. En el festival de las aves de Medellín se proyectó el documental de "La casa de la vida", en alianza con Pro-imágenes Colombia con la temporada especial de Cine Crea la serie Colombia Bio participó en la diferentes proyecciones que se llevaron a cabo alrededor del país en Bucaramanga, San Andrés, Quibdó, Cúcuta, Manizales con los cortometrajes y actividades especiales que giraban alrededor de las temáticas de la serie.
A partir de la alianza Colciencias-Uniquindío surgió Expedición visual, el cine como dispositivo para narrar el conocimiento, una amplia muestra audiovisual basada en la Expedición Colombia Bio, que en el Quindío fue complementada por un ciclo de conferencias, talleres, conversatorios y paneles abiertos, dirigidos a personas de todas las edades y campos académicos, permitiendo explorar durante los cuatro días que duró el evento las posibilidades que entrañan los soportes visuales y sonoros, como herramientas para la construcción y la comunicación reflexiva del conocimiento, en el marco de un análisis del conflicto, la paz y el territorio en el año 2019 se inició el trabajo creativo con la serie para plataformas digitales Conciencia Popular donde se llevó a cabo todo el proceso de investigación de los diferentes temas en la etapa de preproducción, se llevó a cabo la producción de 6 capítulos que corresponden a dos grandes bloques enmarcados en los temas de Estimulantes y Sesgos cognitivos. La Postproducción de esta serie tuvo una intervención gráfica importante y se llevó a cabo la finalización en alianza con shots de Ciencia. 
En la serie fórmulas de cambio del especial ondas se inició la etapa de preproducción alrededor de los clubes de Ciencia que se estarían llevando a cabo en las regiones fronterizas, en el especial se rodaron los capítulos en 4 regiones diferentes: Manaure, la guajira, Puerto Nariño, Amazonas, Tumaco, Nariño y Puerto Carreño , Vichada, Actualmente el especial se encuentra en la etapa de postproducción. 
Por otro lado la serie fórmulas de cambio tuvo un segundo especial en coproducción con el programa Ideas para el cambio alrededor de la convocatoria Ciencia y TIC para la paz, con los proyectos que ganaron la convocatoria , se eligieron los 6 más relevantes y se llevó a cabo el cubrimiento en estas zonas de la mano de las socializaciones en Timbio Cauca, Simacota Santander, Mapiripan , Meta, La Libertad Sucre, la Secreta, Magdalena y el Arenillo, Valle del Cauca, el especial está entrando al proceso de Postproducción 
Toda la gestión desarrollada con los canales ha permittido que se logre un total del </t>
    </r>
    <r>
      <rPr>
        <b/>
        <sz val="11"/>
        <color theme="1"/>
        <rFont val="Segoe UI"/>
        <family val="2"/>
      </rPr>
      <t>70% de canales</t>
    </r>
    <r>
      <rPr>
        <sz val="11"/>
        <color theme="1"/>
        <rFont val="Segoe UI"/>
        <family val="2"/>
      </rPr>
      <t xml:space="preserve"> de TV pública regionales y otros canales nacionales con contenido de CTeI. Además toda esta gestión permitió aportar a la meta de espacios que promueven la interacción de la sociedad con la CTeI con </t>
    </r>
    <r>
      <rPr>
        <b/>
        <sz val="11"/>
        <color theme="1"/>
        <rFont val="Segoe UI"/>
        <family val="2"/>
      </rPr>
      <t>10 espacios.</t>
    </r>
    <r>
      <rPr>
        <sz val="11"/>
        <color theme="1"/>
        <rFont val="Segoe UI"/>
        <family val="2"/>
      </rPr>
      <t xml:space="preserve">
</t>
    </r>
    <r>
      <rPr>
        <b/>
        <sz val="11"/>
        <color theme="1"/>
        <rFont val="Segoe UI"/>
        <family val="2"/>
      </rPr>
      <t>Activaciones regionales</t>
    </r>
    <r>
      <rPr>
        <sz val="11"/>
        <color theme="1"/>
        <rFont val="Segoe UI"/>
        <family val="2"/>
      </rPr>
      <t xml:space="preserve">
Durante el cuarto trimestre de 2019 se realizaron 10 Activaciones Regionales, 5 MujerEs Ciencia, 4 Rutas de la Ciencia y 1 Invento, a estas actividades asistieron </t>
    </r>
    <r>
      <rPr>
        <b/>
        <sz val="11"/>
        <color theme="1"/>
        <rFont val="Segoe UI"/>
        <family val="2"/>
      </rPr>
      <t>2957 personas</t>
    </r>
    <r>
      <rPr>
        <sz val="11"/>
        <color theme="1"/>
        <rFont val="Segoe UI"/>
        <family val="2"/>
      </rPr>
      <t xml:space="preserve"> en total. Así mismo se gestionaron 2 alianzas, una con el colegio Los Portales y otra con la Corporación Universitaria del Caribe.
 Se realizaron cuatro activaciones del formato MujerEs Ciencia, la primera en la Universidad Pedagógica y Tecnológica de Colombia, la segunda en el marco de la Feria de la Ciencia de Mosquera. De igual manera se realizó una activación regional de Ruta de la Ciencia en el colegio La Paz dentro de la Feria de la Ciencia de Mosquera.
Además se realizó una Activación regional Ruta de la ciencia en Armenia, la invitada fue Karla Barrientos.
En el marco de la Feria Internacional del Libro de Guadalajara, se realizaron dos activaciones regionales, la primera fue MujerEs Ciencia, la segunda fue Ruta de la Ciencia que se ejecutó el 3 de diciembre con Salvador Macip como invitado.
Gracias a estas actividades en el año 2019 se superaron las metas establecidas en los indicadores: espacios que promueven la  interacción de la sociedad con la CTeI y personas que participan en espacios de valor, esto debido a las alianzas establecidas con entidades distritales, colegios y universidades. En total se lograron </t>
    </r>
    <r>
      <rPr>
        <b/>
        <sz val="11"/>
        <color theme="1"/>
        <rFont val="Segoe UI"/>
        <family val="2"/>
      </rPr>
      <t>21 espacios</t>
    </r>
    <r>
      <rPr>
        <sz val="11"/>
        <color theme="1"/>
        <rFont val="Segoe UI"/>
        <family val="2"/>
      </rPr>
      <t xml:space="preserve"> que promueven la interacción de la sociedad con la CTeI.
</t>
    </r>
    <r>
      <rPr>
        <b/>
        <sz val="11"/>
        <color theme="1"/>
        <rFont val="Segoe UI"/>
        <family val="2"/>
      </rPr>
      <t>Entorno Digital</t>
    </r>
    <r>
      <rPr>
        <sz val="11"/>
        <color theme="1"/>
        <rFont val="Segoe UI"/>
        <family val="2"/>
      </rPr>
      <t xml:space="preserve">
Para el período evaluado se registra un aumento en las reproducciones de contenido audiovisual en la mayoría de las redes sociales, gracias a la publicación de contenidos como las cápsulas de MujerEsCiencia, Aun el agua y los Facebook live. Por otro lado, hay una disminución en el número de usuarios y en el número de visitas, que corresponden a la posibilidad que existió en su momento de pagar pauta para los contenidos editoriales, Sin embargo, hay que aclarar que los números del último periodo no difieren tanto de la comparación con el 2018, y esto debido a la diversidad de contenidos que se publicaron como parte del especial de Amazonía (que incluía una columna de opinión de Brigitte Baptiste). El Entorno Digital de Todo es Ciencia ha generado Ideas y ha tenido experiencias, para apostarle a contar la ciencia de otra manera. 
</t>
    </r>
    <r>
      <rPr>
        <b/>
        <sz val="11"/>
        <color theme="1"/>
        <rFont val="Segoe UI"/>
        <family val="2"/>
      </rPr>
      <t>Proyectos Especiales</t>
    </r>
    <r>
      <rPr>
        <sz val="11"/>
        <color theme="1"/>
        <rFont val="Segoe UI"/>
        <family val="2"/>
      </rPr>
      <t xml:space="preserve">
Durante el último semestre del año se continuó con la ejecución de las alianzas con el Grupo Editorial Planeta y con la Galería Casa Tinta. Gracias a estas alianzas se ejecutaron talleres que exploraron la relación de arte y ciencia desde diferentes perspectivas, los cuales llegaron a diversos públicos objetivos. Por un lado, los talleres hechos en alianza con Casa Tinta permitieron indagar acerca de la relación entre ciencia, ilustración y artes plásticas y contaron con la asistencia de público infantil y juvenil. Por otro lado, las actividades ejecutadas junto con Editorial Planeta tuvieron más énfasis en la relación simbiótica entre ciencia y literatura y permitieron que jóvenes y adultos se acercaran a este tema de manera práctica. Adicionalmente, se inició el trabajo en el desarrollo de un nuevo proyecto denominado Todo es ciencia y de la mano con el RedCol -Red Colombiana de información científica- con el fin de llevar a los escenarios universitarios la posibilidad de discutir sobre los lineamientos técnicos de la comunicación pública de la ciencia, desde el ejercicio de la estrategia Todo es ciencia de Minciencias, se hicieron ejercicios piloto de talleres con esta temática en Medellín, Barraquilla y Bogotá. Finalmente en el proceso de gestión de esta iniciativa se logra tener un total de</t>
    </r>
    <r>
      <rPr>
        <b/>
        <sz val="11"/>
        <color theme="1"/>
        <rFont val="Segoe UI"/>
        <family val="2"/>
      </rPr>
      <t xml:space="preserve"> 12 espacios</t>
    </r>
    <r>
      <rPr>
        <sz val="11"/>
        <color theme="1"/>
        <rFont val="Segoe UI"/>
        <family val="2"/>
      </rPr>
      <t xml:space="preserve"> que contribuyen a la meta de espacios. 
</t>
    </r>
    <r>
      <rPr>
        <b/>
        <sz val="11"/>
        <color theme="1"/>
        <rFont val="Segoe UI"/>
        <family val="2"/>
      </rPr>
      <t xml:space="preserve">Recomendaciones y conclusiones: </t>
    </r>
    <r>
      <rPr>
        <sz val="11"/>
        <color theme="1"/>
        <rFont val="Segoe UI"/>
        <family val="2"/>
      </rPr>
      <t xml:space="preserve">Se recomienda anticipar cada mecanismo de financiación de forma que se tenga listo en el momento del proceso de apertura del mismo. </t>
    </r>
  </si>
  <si>
    <r>
      <t xml:space="preserve">El pasado 26 de julio se llevó a cabo la apertura de la convocatoria </t>
    </r>
    <r>
      <rPr>
        <b/>
        <sz val="11"/>
        <rFont val="Segoe UI"/>
        <family val="2"/>
      </rPr>
      <t>"Ideas para el Cambio - Anótate un 5"</t>
    </r>
    <r>
      <rPr>
        <sz val="11"/>
        <rFont val="Segoe UI"/>
        <family val="2"/>
      </rPr>
      <t xml:space="preserve">, cuyo objetivo es apoyar procesos de apropiación social de la CTeI para la implementación de soluciones de Ciencia y Tecnología que den respuesta a retos nacionales mediante el trabajo colaborativo entre expertos en CTeI y organizaciones comunitarias. En el marco del registro de propuestas, se llevó a cabo una estrategia de comunicaciones para la divulgación de la convocatoria en la que se realizó publicación de piezas por redes sociales, cinco talleres regionales en las ciudades de Bogotá, Cali, Medellín, Cartagena y Bucaramanga, también se trasmitió un facebook live y un vídeo con información de la convocatoria.
La Convocatoria cerró de acuerdo con el cronograma de los términos de referencia el 25 de septiembre de 2019 con el resultado de 206 registros de usuarios y 58 postulaciones terminadas con las cuales se inicia la etapa de verificación de requisitos. El 25 de noviembre se publicó el banco de elegibles con 23 propuestas de las cuales </t>
    </r>
    <r>
      <rPr>
        <b/>
        <sz val="11"/>
        <rFont val="Segoe UI"/>
        <family val="2"/>
      </rPr>
      <t>13 propuestas serán financiables</t>
    </r>
    <r>
      <rPr>
        <sz val="11"/>
        <rFont val="Segoe UI"/>
        <family val="2"/>
      </rPr>
      <t xml:space="preserve"> y contarán en el indicador de comunidades y/o grupos de interés que se fortalecen a través de procesos de Apropiación Social de Conocimiento y cultura científica.
En el último trimestre del año 2019 a través de las acciones de la convocatoria Ideas para el Cambio ¡Anótate un 5! se ha promovido el acceso a la información y la participación de la ciudadanía en temas de apropiación social de la ciencia la tecnología y la innovación, dando cumplimiento con el </t>
    </r>
    <r>
      <rPr>
        <b/>
        <sz val="11"/>
        <rFont val="Segoe UI"/>
        <family val="2"/>
      </rPr>
      <t>100% indicador de transparencia</t>
    </r>
    <r>
      <rPr>
        <sz val="11"/>
        <rFont val="Segoe UI"/>
        <family val="2"/>
      </rPr>
      <t>.
Frente al fortalecimiento de las experiencias ganadoras del Concurso a "A Ciencia Cierta Eco", en tercer trimestre de la vigencia, se gestionó el perfeccionamiento de los contratos delas experiencias faltantes. En esa línea las experiencias que se encuentran formalizadas a la fecha del corte del informe son las siguientes:
1. Consejo Comunitario Negros Unidos
2. Asociación de Usuarios del Acueducto Aguas del Volcán
3. Comité de Vigilancia y Conservación del Medio Ambiente de Pescadores Artesanales de Caño Grande
También se adjunta el oficio con el plan de supervisión enviado a los siguientes fortalecimientos: 
1. Grupo Ecológico Reverdecer Laboyano
2. Asociación de Emprendedores Unidos Rompiendo Barreras 
3. Asociación de Mujeres Rurales de Almaguer
4. Asociación Minga de Campesinos La Orquídea
5. Asociación para el Desarrollo Integral Humano y Sostenible Akayu
6. AGROSOLIDARIA
7. Asociación de Mujeres Dios con Nosotros
8. Asociación de Agricultores, Productores Pecuarios, Piscicultores y Ambientalistas De Pasifueres -ASOPASFU-
9. Junta de Acción Comunal Vereda El Carmelito- Patía
10. Asociación de Productores Agropecuarios de la Vereda Brasilar - ASOBRASILAR
11. Consejo Comunitario Negros Unidos
12. Asociación de Usuarios del Acueducto Aguas del Volcán
13. Comité de Vigilancia y Conservación del Medio Ambiente de Pescadores Artesanales de Caño Grande
Para el 4to trimestre, aunque se solicitan los informes técnicos y financieros de las experiencias, no se logra consolidar los mismos debido a que no se reciben a tiempo todos los informes ya que piden una validación del operador sobre los aspectos financieros de los mismos, esta tarea continua en desarrollo y está en proceso de cierre.
En lo que concierne a la iniciativa</t>
    </r>
    <r>
      <rPr>
        <b/>
        <sz val="11"/>
        <rFont val="Segoe UI"/>
        <family val="2"/>
      </rPr>
      <t xml:space="preserve"> "Apropiate"</t>
    </r>
    <r>
      <rPr>
        <sz val="11"/>
        <rFont val="Segoe UI"/>
        <family val="2"/>
      </rPr>
      <t>, en el período analizado, se dio alcance a nuevas experiencias que no fueron incluidas en el mapeo 2018. Sumado a esto, se diseñó la metodología para realizar talleres en el marco de los encuentros de la Red Colombiana de Información Científica acerca del diseño, formalización y consolidación de unidades enfocadas a promover la valoración, uso, producción y apropiación social de la CTeI. También en este período se elaboró el documento preliminar de los lineamientos para la política nacional de Apropiación Social de CTeI y el cronograma de diseño del proceso. Para el cierre de la vigencia el documento diseño final de lineamientos técnicos a universidades y actores reconocidos para la creación de Unidades de Apropiación Social de la CTeI y el desarrollo de proyectos en esta línea junto con el documento de Lineamientos para la Política de Apropiación Social de CTeI para consulta ciudadana los cuales son complementarios en el sentido de que ambos documentos forman parte de la política de Apropiación Social.   
Respecto a la gestión de la iniciativa de</t>
    </r>
    <r>
      <rPr>
        <b/>
        <sz val="11"/>
        <rFont val="Segoe UI"/>
        <family val="2"/>
      </rPr>
      <t xml:space="preserve"> Centros de Ciencia</t>
    </r>
    <r>
      <rPr>
        <sz val="11"/>
        <rFont val="Segoe UI"/>
        <family val="2"/>
      </rPr>
      <t xml:space="preserve">, para el período analizado no se presentaron solicitudes para de reconocimiento de estos actores, por lo que diseñó y activo una campaña para invitar a 105 Centros de Ciencia del país a empezar el proceso de reconocimiento, dado que ya se cuenta con el nuevo formulario online de autoevaluación. Con respecto a la supervisión del contrato de Lado B SAS. Línea base de 100 Centros de Ciencia. La empresa Lado B ya finalizó el trabajo de campo, donde realizaron 51 entrevistas a profundidad y 75 encuestas, con los diferentes centros de ciencia relacionados en la base de datos actualizada. Para el último periodo de gestión se llevó a cabo el acompañamiento y seguimiento a la presentación de los proyectos de Centros de Ciencia de los departamentos del Huila, Meta y Quindio, en el marco del SGR de los cuales solo el proyecto del departamento del Meta cumplió los requisitos y se presentó en pre-Ocad el mismo día. Se realiza la invitación y seguimiento para el reconocimiento de centros de ciencia y solo dos centros hacen el proceso de reconocimiento en el sistema SIGP.  
En lo concerniente al acompañamiento y seguimiento a la presentación de los Proyectos de Centros de Ciencia de los departamentos en el marco del SGR y otras fuentes territoriales nacionales. Se realiza acompañamiento técnico a varios proyectos: Jardín Botánico del Meta (proyecto en transición), se lleva a cabo una visita técnica en la cual se revisan los documentos y la ruta a seguir, se define un cronograma de ajuste de apartados de los documentos. Se sugiere que el proyecto sea montado en la plataforma para empezar proceso de evaluación. Este proyecto se presenta en el Pre-Ocad dado que cumplió todos los requisitos.
Implementación del Centro de Ciencia Aldea de la Felicidad: Jardín de la Astronomía y la Paleontología en el Departamento del Huila (proyecto en transición), este proyecto ya se encuentra en la plataforma MGAweb para empezar el proceso de evaluación. Se envió un primer oficio de verificación de requisitos evidenciando que el proyecto no cumple con los mismos. Se realizaron observaciones al documento técnico y los anexos. Se realizaron observaciones a la ruta de diseños físicos y técnicos y al presupuesto. (Se adjunta documento de la mesa técnica del Huila, se adjuntan observaciones generales al documento presentado en la plataforma MGAweb y observaciones realizadas a la ruta de diseños físicos y técnicos). Este proyecto no presentó certificado de Tradición y Libertad del lote en el cual se planea la construcción del proyecto, por lo tanto no aprobó requisitos. 
Jardín Botánico del Quindío (proyecto en transición), se llevó a cabo una reunión virtual para aclarar aspectos de la formulación del proyecto, se acordó el envío de los ajustes realizados por parte del equipo formulador del proyecto. Se propuso una visita en el mes de octubre para revisar el estado de avances y realizar ajustes a este proyecto. (se adjunta la matriz pestera de este proyecto). 
Centro de Ciencia Maker en Palmira (proyecto para presentarse a la convocatoria), se llevó a cabo el acompañamiento del avance del proyecto, se envió listado de verificación. Se realizó visita al territorio para acompañar el avance de la formulación del documento técnico para aplicar a fase de prefactibilidad. (se adjunta listado de verificación de documentos). Este proyecto no cumplió con los requisitos mínimos para poder ser llevado al pre-ocad. 
En cuanto al avance de la </t>
    </r>
    <r>
      <rPr>
        <b/>
        <sz val="11"/>
        <rFont val="Segoe UI"/>
        <family val="2"/>
      </rPr>
      <t>Red Colombiana de Información Científica</t>
    </r>
    <r>
      <rPr>
        <sz val="11"/>
        <rFont val="Segoe UI"/>
        <family val="2"/>
      </rPr>
      <t xml:space="preserve">, en el tercer trimestre de 2019, se formalizó la vinculación, las instituciones reciben el diagnóstico de sus repositorios, reuniones de asesoría grupales e individuales y construcción de hojas de ruta. A la fecha se han entregado cinco diagnósticos de la ciudad de Medellín. Gestión y procesamiento de las colecciones
A partir de una plataforma de desarrollo colaborativo (GitHub), se publicaron las “Directrices para repositorios institucionales de investigación de la Red Colombiana de Información Científica (RedCol) 2019”. Estos estándares permitirán consolidar una oferta de la producción científica del país para lograr dar visibilidad y acceso a la información científica nacional, facilitando la inclusión en redes internacionales a través de la estandarización e interoperabilidad de los diferentes repositorios de las instituciones. En el cuarto trimestre se entrega el documento de lineamientos de "Directrices para repositorios institucionales de investigación de la Red Colombiana de Información Científica (RedCol) 2019 Versión 1.0". Este conjunto de directrices creadas por la Red Colombiana de Información Científica (RedCol) y que presenta MinCiencias, permitirán consolidar una oferta de la producción científica del país para lograr dar visibilidad y acceso a la información científica nacional, facilitando la inclusión en redes internacionales a través de la estandarización e interoperabilidad de los diferentes repositorios de las instituciones miembros. Este documento atiende los comentarios que se recibieron de la ciudadanía entre los meses de junio a julio y las sugerencias recibidas en los siete talleres realizados en las ciudades de Bogotá, Medellín, Barranquilla, Cali, Manizales y Bucaramanga.
</t>
    </r>
    <r>
      <rPr>
        <b/>
        <sz val="11"/>
        <rFont val="Segoe UI"/>
        <family val="2"/>
      </rPr>
      <t xml:space="preserve">Recomendaciones y conclusiones: </t>
    </r>
    <r>
      <rPr>
        <sz val="11"/>
        <rFont val="Segoe UI"/>
        <family val="2"/>
      </rPr>
      <t xml:space="preserve">
Para el caso de seguimientos de informes se recomienda hacerlos con suficiente anticipación de modo que cuando se tenga un interventor o un operador haya suficiente tiempo de tener el informe en Colciencias y poder revisarlo además de prever cualquier eventualidad en la entrega de los mismos. </t>
    </r>
  </si>
  <si>
    <r>
      <t xml:space="preserve">Al respecto de los </t>
    </r>
    <r>
      <rPr>
        <b/>
        <sz val="11"/>
        <color theme="1"/>
        <rFont val="Segoe UI"/>
        <family val="2"/>
      </rPr>
      <t xml:space="preserve">registros biológicos </t>
    </r>
    <r>
      <rPr>
        <sz val="11"/>
        <color theme="1"/>
        <rFont val="Segoe UI"/>
        <family val="2"/>
      </rPr>
      <t xml:space="preserve">en 2019,  se reportan un total de </t>
    </r>
    <r>
      <rPr>
        <b/>
        <sz val="11"/>
        <color theme="1"/>
        <rFont val="Segoe UI"/>
        <family val="2"/>
      </rPr>
      <t>261.254 registros</t>
    </r>
    <r>
      <rPr>
        <sz val="11"/>
        <color theme="1"/>
        <rFont val="Segoe UI"/>
        <family val="2"/>
      </rPr>
      <t xml:space="preserve">, asociados principalmente está asociado a la contribución en la incorporación de los datos por parte de entidades tales como el Instituto de Investigaciones Ambientales del Pacifico John Von Neumann (IIAP), el Instituto Humboldt, Fundación Trópico Alto, CORPORACIÓN AUTÓNOMA REGIONAL DEL GUAVIO- CORPOGUAVIO, Universidad de Magdalena, Corporación Colombiana de Investigación Agropecuaria AGROSAVIA, Instituto Amazónico de Investigaciones Científicas Sinchi, Universidad Pontificia Bolivariana, Universidad Nacional de Colombia, Universidad Industrial de Santander, Parques Nacionales Naturales de Colombia, Corporación CorpoGen, Asociación Selva, Fundación Omacha, Universidad de los Andes, TERRASOS, Corporación Autónoma Regional de Boyacá - CORPOBOYACA, Celsia S.A. E.S.P., Fundación Malpelo y Otros Ecosistemas Marinos, Universidad de Pamplona, Stratos Consultoría Geológica, Corporación Autónoma Regional del Quindío, Corporación Autónoma Regional de Chivor -CORPOCHIVOR, Pontificia Universidad Javeriana. El registro de expediciones se da a partir de la convocatoria para el cuarto trimestre de la vigencia con los resultados, cuya apertura se dio el 24 de octubre y tuvo cierre el 06 de diciembre y en las cuales se tuvo para el mecanismo 1, un total de 23 propuestas recibidas, 20 cumplieron requisitos y 3 se retiran por falta de cumplimiento en los requisitos, por otra parte del mecanismo 2 se recibieron un total de 18 propuestas de las cuales 17 cumplieron requisitos y una propuesta quedo excluida por incumplir al menos un requisito. Al respecto del total de expediciones para la vigencia se tiene </t>
    </r>
    <r>
      <rPr>
        <b/>
        <sz val="11"/>
        <color theme="1"/>
        <rFont val="Segoe UI"/>
        <family val="2"/>
      </rPr>
      <t xml:space="preserve">una expedición científica </t>
    </r>
    <r>
      <rPr>
        <sz val="11"/>
        <color theme="1"/>
        <rFont val="Segoe UI"/>
        <family val="2"/>
      </rPr>
      <t xml:space="preserve">lograda en el marco de un proceso paralelo a la convocatoria y que se da como parte de la gestión estrategia, esta expedición es la expedición realizada fue la desarrollada en Providencia y Santa Catalina liderada por la Comisión Colombiana del Océano, cuya ejecución comenzó el 13 de noviembre de 2019 con una duración de 18 meses. 
En cuanto al avance en temas de Bioproductos, entre el 1 de enero y el 31 de diciembre de 2019, se identificaron un total de 6 bioproductos asociados al desarrollo de proyectos por parte de las siguientes entidades: Universidad de Antioquia, Universidad Nacional de Colombia de Palmira, Universidad de los Andes, Universidad de Antioquia, Universidad Industrial de Santander y Universidad ICESI en el marco de la Convocatoria de Institutional Links del año 2017. Cabe precisar que los proyectos reportados, se evidencia en los Niveles de Madurez Tecnológica entre el 4 y el 6. Sumado a lo anterior, en tercer trimestre cerró la se abrió la convocatoria Institutional Links II (2019 - 2022) para la financiación de 10 proyectos de investigación conjunta entre el Reino Unido y Colombia para la generación de 10 nuevos bioproductos. Esta convocatoria, que se realiza conjuntamente entre COLCIENCIAS y el British Council, cuenta con recursos por un valor de $ 4.000.000.000. Durante el cuarto trimestre de 2019, se llevó a cabo el proceso de evaluación (por pares y panel) de los proyectos que se presentaron a la convocatoria Institutional Links 2019. En total, de los 41 proyectos que se presentaron, 23 cumplieron requisitos mínimos, y de estos, se seleccionaron los 10 proyectos con mayor puntaje promedio entre Colombia y Reino Unido, de estos 10 proyectos se identifica un total de 10 bioproductos.
En total se tiene un total de </t>
    </r>
    <r>
      <rPr>
        <b/>
        <sz val="11"/>
        <color theme="1"/>
        <rFont val="Segoe UI"/>
        <family val="2"/>
      </rPr>
      <t>16 bioproductos</t>
    </r>
    <r>
      <rPr>
        <sz val="11"/>
        <color theme="1"/>
        <rFont val="Segoe UI"/>
        <family val="2"/>
      </rPr>
      <t xml:space="preserve"> para la vigencia de 2.019
Por otro lado, el Programa Colombia BIO definió dos ejes temáticos definidos como Expediciones BIO y Turismo Científico de Naturaleza que se materializan como Proyectos Oferta Institucional y a su vez, en iniciativas de inversión en los departamentos a través del desarrollo de actividades de CTeI. Dichos proyectos pueden ser financiados directamente con recursos de Colciencias o, a través del Fondo de Ciencia, Tecnología e Innovación del Sistema General de Regalías (FCTeI-SGR). En este sentido, en el marco del FCTeI-SGR, el Programa gestionó tres (3) proyectos de oferta institucional con los Departamentos de Nariño, Valle del Cauca y Caquetá, a saber:
•Departamento de Nariño-Proyecto oferta institucional de Turismo Científico de Naturaleza BPIN 2017000100100: Diseño y prueba de una estrategia de innovación social de turismo de naturaleza científico en territorio ancestral awá del Departamento de Nariño
Para este proyecto se apalancaron $11.444.163.009,27 y fue aprobado por el Órgano Colegiado de Administración y Decisión-OCAD mediante Acuerdo Nº 72 del 13 de febrero de 2019.
•Departamento de Valle del Cauca-Proyecto oferta institucional de Turismo Científico de Naturalez BPIN 2017000100059: Desarrollo de una propuesta de turismo científico de naturaleza en el Departamento del Valle del Cauca. Para este proyecto se apalancaron $1.221.228.256 y fue aprobado por el Órgano Colegiado de Administración y Decisión-OCAD mediante Acuerdo Nº 72 del 13 de febrero de 2019.
•Departamento de Caquetá-Proyecto oferta institucional Expedición BIO BPIN 2018000100003: Fortalecimiento de la gestión integral de la biodiversidad y los servicios ecosistémicos para el establecimiento de herramientas que contribuyan a su conservación en áreas de pos-acuerdo del departamento de Caquetá. Para este proyecto se apalancaron $5.298.277.008 y fue aprobado por el Órgano Colegiado de Administración y Decisión-OCAD mediante Acuerdo Nº 72 del 13 de febrero de 2019. Así mismo, desde el Programa se realizó asesoría y acompañamiento a los proyectos de los departamentos de Huila, Bolívar y Meta en las siguientes tipologías:
1.Departamento de Bolívar: Proyecto oferta Turismo Científico de Naturaleza-Innovación social.
2.Departamento del Meta: Proyecto oferta Expedición BIO
3.Departamento del Huila: Proyecto oferta Turismo Científico de Naturaleza-Innovación social.
Se espera que las entidades territoriales presenten los proyectos ante la Secretaría Técnica del Fondo de CTeI para la verificación de requisitos. No obstante, la verificación exitosa de requisitos no depende de Colombia BIO, al igual que su aprobación. Se recuerda que las actividades realizadas por el Programa son el marco de la gestión y acompañamiento constante a las entidades territoriales.
En el marco de las actividades que realiza Colombia BIO en el área de Regionalización, en el periodo comprendido entre octubre y diciembre de 2019 fue aprobado por el Fondo de Ciencia, Tecnología e Innovación del Sistema General de Regalías el proyecto de Turismo Científico de Naturaleza del Departamento del Huila denominado "Implementación del proyecto Colombia bio-turismo científico de naturaleza en el Departamento del Huila" con BPIN: 2018000100126 y se realizó la evaluación técnica del proyecto del Departamento de Bolívar denominado "Desarrollo de una propuesta sostenible de turismo científico en el sistema interno de cuerpos de agua lagunares del Distrito de Cartagena de Indias, Departamento de Bolívar". BPIN: 2018000100101.
Al respecto de la internacionalización de la estrategia de Colombia BIO se debe destacar el trabajo con el Reino Unido en el cual se ha trabajado con fondos de inversión de este gobierno como Newton Fund, BEIS (Department for Business Energy &amp; Industrial Strategy), Global Challenges Research Fund. Además, recientemente con el gobierno alemán más específicamente con el Ministerio de Educación de ese país para el desarrollo de una convocatoria conjunta en temas de Bio-economía. 
</t>
    </r>
    <r>
      <rPr>
        <b/>
        <sz val="11"/>
        <color theme="1"/>
        <rFont val="Segoe UI"/>
        <family val="2"/>
      </rPr>
      <t>Recomendaciones y conclusiones:</t>
    </r>
    <r>
      <rPr>
        <sz val="11"/>
        <color theme="1"/>
        <rFont val="Segoe UI"/>
        <family val="2"/>
      </rPr>
      <t xml:space="preserve"> Se sugiere anticipar lo máximo posible en las gestiones de recursos de forma que en el momento de decisión de apertura de una iniciativa se tenga listo el instrumento y el mecanismo que permita optimizar tiempos de apertura de mecanismos y sea mas eficiente el proceso. </t>
    </r>
  </si>
  <si>
    <r>
      <rPr>
        <b/>
        <u/>
        <sz val="11"/>
        <color theme="1"/>
        <rFont val="Segoe UI"/>
        <family val="2"/>
      </rPr>
      <t>Estrategia TI y Gobierno TI</t>
    </r>
    <r>
      <rPr>
        <sz val="11"/>
        <color theme="1"/>
        <rFont val="Segoe UI"/>
        <family val="2"/>
      </rPr>
      <t xml:space="preserve">
Este proyecto fue necesario posponerlo para darle continuidad en 2020, debido al proceso de cambio de Departamento Administrativo a Ministerio, porque el proyecto debe alinearse con la nueva misión y visión del Ministerio, aplicar un instrumento para la medición del nivel de madurez según la nueva estructura del Ministerio, y la definición procesos catalizadores de Gobierno de TI que deben estar alineados con el mapa de procesos de la Entidad.
</t>
    </r>
    <r>
      <rPr>
        <u/>
        <sz val="11"/>
        <color theme="1"/>
        <rFont val="Segoe UI"/>
        <family val="2"/>
      </rPr>
      <t xml:space="preserve"> </t>
    </r>
    <r>
      <rPr>
        <b/>
        <u/>
        <sz val="11"/>
        <color theme="1"/>
        <rFont val="Segoe UI"/>
        <family val="2"/>
      </rPr>
      <t xml:space="preserve">Implementación de la Arquitectura Empresarial: 
</t>
    </r>
    <r>
      <rPr>
        <sz val="11"/>
        <color theme="1"/>
        <rFont val="Segoe UI"/>
        <family val="2"/>
      </rPr>
      <t xml:space="preserve">De acuerdo a lo contemplado en el plan de trabajo, se hace una descripción de actividades realizadas resaltando los principales hitos, descripción de entregables y lo definido en el sistema GINA.
Se hace propuesta para el control de recursos financieros de los proyectos que se ejecuten en el PETI, mediante el formato utilizado en el aplicativo GINA, el cual  deberá ser socializado al interior de la Oficina de Tecnologías al iniciar la vigencia 2020 para que se realicen los ajustes correspondientes y una vez se apruebe por parte de la jefatura de la oficina, se utilice para el seguimiento y control de recursos financieros de los proyectos del PETI.
Por otro lado, se elabora el documento “Evaluación de la Gestión de la Estrategia de TI”, en él se evalúa la gestión de la estrategia de TI durante la vigencia 2019, con base en la ejecución de los quince (15) proyectos agrupados en las cuatro (4) Iniciativas Estratégicas definidas en el PETIC. Su propósito es evidenciar el cumplimiento del lineamiento LI.ES.12, “Evaluación de la gestión de la estrategia de TI”, del Dominio Estrategia TI del Marco de Referencia de Arquitectura Empresarial para la Gestión de TI del Estado colombiano, el cual establece que la “La dirección de Tecnologías y Sistemas de la Información o quien haga sus veces debe realizar de manera periódica la evaluación de la Estrategia de TI, para determinar el nivel de avance y cumplimiento de las metas definidas en el PETI”. 
</t>
    </r>
    <r>
      <rPr>
        <b/>
        <u/>
        <sz val="11"/>
        <color theme="1"/>
        <rFont val="Segoe UI"/>
        <family val="2"/>
      </rPr>
      <t>Monitoreo, evaluación y mejora continua de la Estrategia de uso y apropiación de los proyectos de TI</t>
    </r>
    <r>
      <rPr>
        <sz val="11"/>
        <color theme="1"/>
        <rFont val="Segoe UI"/>
        <family val="2"/>
      </rPr>
      <t xml:space="preserve">. 
De acuerdo con el plan de trabajo se realizó la descripción de actividades resaltando los principales hitos, si aplican al período y descripción de entregables, además se tuvo avance en el documento Estrategia de sensibilización según grupo de interés LI.UA.03, en la cual se definen las acciones a implementar para lograr la participación, involucramiento, compromiso y liderazgo de los grupos de interés de COLCIENCIAS impactados con la implementación de proyectos de TI.
También hubo avance en la ejecución de las actividades contempladas para el período en el cronograma del proyecto “Monitoreo, evaluación y mejora continua de la Estrategia de uso y apropiación de los proyectos de TI”.
</t>
    </r>
    <r>
      <rPr>
        <b/>
        <u/>
        <sz val="11"/>
        <color theme="1"/>
        <rFont val="Segoe UI"/>
        <family val="2"/>
      </rPr>
      <t>Gestión de Seguridad y Privacidad de la Información</t>
    </r>
    <r>
      <rPr>
        <sz val="11"/>
        <color theme="1"/>
        <rFont val="Segoe UI"/>
        <family val="2"/>
      </rPr>
      <t xml:space="preserve">
De acuerdo con el plan de seguridad y privacidad de la información aprobado por el comité de gestión y desempeño, en el cuarto trimestre, se ejecutaron las actividades que de acuerdo con el plan se tenían contempladas realizar su ejecución y en otras realizar su seguimiento.
Dentro de las actividades se realizaron los ajustes sugeridos por SEGEL al manual de políticas de seguridad de la información y en el momento se están haciendo mesas de trabajo con la jefe de la OTIC para finalizar la revisión del manual de políticas,
seguimiento al plan de mejoramiento de la auditoría interna al MSPI, la cual se le realizo seguimiento a los hallazgos de los procesos de talento humano, gestión documental y seguridad de la información,
pruebas de vulnerabilidad y de Ethical hacking sobre la infraestructura tecnológica y sistemas de información, finalización del proyecto
de adopción del protocolo de IPv6 para el Ministerio de Ciencia, Tecnología e Innovación, con lo anterior se da cumplimiento a la resolución 2710 de 2017, el cual exige que todas las entidades de orden nacional se adhieran al protocolo de IPv6.
</t>
    </r>
    <r>
      <rPr>
        <b/>
        <u/>
        <sz val="11"/>
        <color theme="1"/>
        <rFont val="Segoe UI"/>
        <family val="2"/>
      </rPr>
      <t>Gestión de Servicios Tecnológicos</t>
    </r>
    <r>
      <rPr>
        <sz val="11"/>
        <color theme="1"/>
        <rFont val="Segoe UI"/>
        <family val="2"/>
      </rPr>
      <t xml:space="preserve">
El grupo de infraestructura hace seguimiento al plan anual de adquisiciones teniendo en cuenta las prioridades definidas en el plan de trabajo y las necesidades detectadas para el cumplimiento del PETIC, adicionalmente se verifican los procesos de contratación pendientes de entregables con el fin de entregar los informes de supervisión a financiera para los pagos.
Por otro lado, se habilita la autenticación de correo en la nube mediante Smarkey que actualmente se encuentra en producción.
Diagnóstico de madurez de colaboración digital donde se analizan los resultados obtenidos en la encuesta de impacto y conocimiento empresarial de la plataforma G-Suite, el nivel de madurez de la Entidad, la apropiación de la herramienta y se definen las iniciativas a implementar.
Presentación de todos los pasos pertinentes para realizar el cambio a Ministerio como son cambio de dominio principal en la página web y sus subdominios, cambios de los logos y nombre en todas las páginas de la entidad instalación de certificados digitales en el servidor de la página web y todos sus subdominios, cambios en las herramientas como balanceadores, waf de igual manera se mantiene en constante monitoreo por si se presenta algún inconveniente o falla. 
</t>
    </r>
    <r>
      <rPr>
        <b/>
        <u/>
        <sz val="11"/>
        <color theme="1"/>
        <rFont val="Segoe UI"/>
        <family val="2"/>
      </rPr>
      <t>Gestión de Sistemas de Información e Información</t>
    </r>
    <r>
      <rPr>
        <sz val="11"/>
        <color theme="1"/>
        <rFont val="Segoe UI"/>
        <family val="2"/>
      </rPr>
      <t xml:space="preserve">
Dando continuidad al manteniendo de las buenas prácticas del PMI, de acuerdo a la estructura de las 6 etapas (Grupos de procesos) dentro de las cuales están Inicio, Planeación, Ejecución, Seguimiento y Control y Cierre, 5 de las 6 iniciativas planeadas registran avances entre los meses de octubre a diciembre de 2019, los cuales se encuentran soportados por entregables definidos inicialmente en el plan de trabajo.
1.            RED COLOMBIANA DE INFORMACIÓN CIENTÍFICA
2.            GESTIÓN TERRITORIAL
3.            SISTEMA INTEGRADO DE INFORMACIÓN
4.            SISTEMAS DE INFORMACIÓN LEGADOS (SIGP -SCIENTI)
5.            MASTER DATA MANAGEMENT – MDM
6.            RUNI (Registro Único Nacional de Investigación)
El porcentaje total asignado a los Sistemas de Información corresponde al 11,25% para la vigencia 2019. El avance de la iniciativa estratégica en la implementación de la Gobernabilidad y Gestión de TIC para la CTeI, alcanzado para el cuarto trimestre en el indicador programático corresponde a un 1,5% de cumplimiento con respecto a la meta definida para este periodo de evaluación, el cual se detalla en el archivo adjunto “formato indicador programático”. 
De acuerdo a la generalidad de la situación se implementaron soluciones tecnológicas al servicio de la comunidad, convenios colaborativos, documentación y productos propios del avance de cada proyecto, accesos a formularios de registro y participación en convocatorias.
</t>
    </r>
    <r>
      <rPr>
        <b/>
        <u/>
        <sz val="11"/>
        <color theme="1"/>
        <rFont val="Segoe UI"/>
        <family val="2"/>
      </rPr>
      <t>Contribuir a una Colciencias más transparente</t>
    </r>
    <r>
      <rPr>
        <sz val="11"/>
        <color theme="1"/>
        <rFont val="Segoe UI"/>
        <family val="2"/>
      </rPr>
      <t xml:space="preserve">
En cumplimiento de la iniciativa estratégica "Contribuir a una Colciencias más transparente" se publica en el portal de la “Ciencias en Cifras” los datos de ejecución del presupuesto de innovación (Sistema General de Regalías), publicación de los resultados de la medición de los grupos de investigación e investigadores 2019 y revistas homologadas e indexadas en el portal de la Ciencia en Cifras, posponiéndose esta actividad a partir de enero de 2020, debido al proceso de homologación y normalización de los datos de códigos de instituciones respecto de Institulac. Una vez se realice esta actividad se publicará en el portal de datos abiertos del gobierno, se da cumplimiento al 100% del indicador
</t>
    </r>
    <r>
      <rPr>
        <b/>
        <u/>
        <sz val="11"/>
        <color theme="1"/>
        <rFont val="Segoe UI"/>
        <family val="2"/>
      </rPr>
      <t>Contribuir a una Colciencias más moderna</t>
    </r>
    <r>
      <rPr>
        <sz val="11"/>
        <color theme="1"/>
        <rFont val="Segoe UI"/>
        <family val="2"/>
      </rPr>
      <t xml:space="preserve">
Para el cuarto trimestre se tienen los siguientes avances en la iniciativa contribuir a una Colciencias más moderna desde los criterios priorizados es así como el documento de la estrategia de uso y apropiación de TI fue finalizado y socializado la cual fue registrada por MinTIC con el radicado 191052558.
La “Estrategia específica de conocimiento, uso, apropiación y divulgación de las Tecnologías de la Información del Minciencias” no se pudo implementar debido a que durante el año el MinTIC realizó actualizaciones a varios documentos del Marco de Referencia de Arquitectura Empresarial para la Gestión de TI y al Manual de Implementación de la Política de Gobierno Digital, entre ellos los lineamientos del Marco, que implicó revisar el impacto de las actualizaciones en el alcance de la Estrategia de Uso y Apropiación de TI. Dado que el documento “Estrategia específica de conocimiento, uso, apropiación y divulgación de las Tecnologías de la Información” debe contener los proyectos o iniciativas de TI que se definan en el Plan de Estratégico de TI 2020.
En cuanto al tema de interporalidad se realizaron las reuniones de seguimiento con el objeto de verificar logros y dificultades presentados durante el año y los cambios en lineamientos que hacen parte de la política de Gobierno Digital.
Se priorizaron las certificaciones y constancias en línea, se creó un repositorio con las vistas necesarias para la generación de las certificaciones de grupos de investigación, pares evaluadores, revistas indexadas, revistas homologadas, jóvenes investigadores y contratistas. Se desarrollaron los EndPoint que conforman el aplicativo de certificaciones y constancias en línea. 
Durante la vigencia 2019 se avanzó en el proceso de planeación gestión de los mismos, se puede reportar con corte 31 de diciembre un avance de un 10% correspondiente a un piloto a través del módulo de Publindex de la Plataforma ScienTI. Se dará continuidad en la vigencia 2020 a este proceso. 
De acuerdo con los reportes anteriores el indicador % de los criterios de gobierno digital priorizados para la vigencia 2019 por parte de la Oficina TIC no presenta un avance y se mantiene en 94% pues aunque hay avances parciales como es el caso de la estrategia de uso y apropiación de TI, el proceso de flujo de información e interoperabilidad, no tienen un cumplimiento total que permita avanzar en los puntos porcentuales del indicador, debiendo para la vigencia 2020 generar acciones que garanticen el cumplimiento al respecto. </t>
    </r>
  </si>
  <si>
    <r>
      <rPr>
        <b/>
        <sz val="11"/>
        <color theme="1"/>
        <rFont val="Segoe UI"/>
        <family val="2"/>
      </rPr>
      <t>1-Acuerdos de transferencia de tecnología y/o conocimiento</t>
    </r>
    <r>
      <rPr>
        <sz val="11"/>
        <color theme="1"/>
        <rFont val="Segoe UI"/>
        <family val="2"/>
      </rPr>
      <t xml:space="preserve">  Se da cumplimiento al Apoyo y fortalecimiento para la creación de empresas de base científica, tecnológica e innovación 4to trimestre, mediante </t>
    </r>
    <r>
      <rPr>
        <b/>
        <sz val="11"/>
        <color theme="1"/>
        <rFont val="Segoe UI"/>
        <family val="2"/>
      </rPr>
      <t>18 acuerdos de transferencia de tecnología y/o conocimiento, compensando la meta del programa de Apoyo a la I+D+i para promover y fortalecer alianzas entre actores SNCTI</t>
    </r>
    <r>
      <rPr>
        <sz val="11"/>
        <color theme="1"/>
        <rFont val="Segoe UI"/>
        <family val="2"/>
      </rPr>
      <t xml:space="preserve">
</t>
    </r>
    <r>
      <rPr>
        <b/>
        <sz val="11"/>
        <color theme="1"/>
        <rFont val="Segoe UI"/>
        <family val="2"/>
      </rPr>
      <t xml:space="preserve">2-Empresas de base científica, tecnológica e innovación apoyadas en sus procesos de creación y fortalecimiento. </t>
    </r>
    <r>
      <rPr>
        <sz val="11"/>
        <color theme="1"/>
        <rFont val="Segoe UI"/>
        <family val="2"/>
      </rPr>
      <t xml:space="preserve">
Se da cumplimiento al Apoyo y fortalecimiento para la creación de empresas de base científica, tecnológica e innovación 4to trimestre, mediante </t>
    </r>
    <r>
      <rPr>
        <b/>
        <sz val="11"/>
        <color theme="1"/>
        <rFont val="Segoe UI"/>
        <family val="2"/>
      </rPr>
      <t>12 empresas con capacidades</t>
    </r>
    <r>
      <rPr>
        <sz val="11"/>
        <color theme="1"/>
        <rFont val="Segoe UI"/>
        <family val="2"/>
      </rPr>
      <t xml:space="preserve"> en gestión de la innovación.
</t>
    </r>
    <r>
      <rPr>
        <b/>
        <sz val="11"/>
        <color theme="1"/>
        <rFont val="Segoe UI"/>
        <family val="2"/>
      </rPr>
      <t>Recomendaciones y conclusiones:</t>
    </r>
    <r>
      <rPr>
        <sz val="11"/>
        <color theme="1"/>
        <rFont val="Segoe UI"/>
        <family val="2"/>
      </rPr>
      <t xml:space="preserve"> Se recomienda anticipar cada mecanismo de financiación de forma que se tenga listo en el momento del proceso de apertura del mismo y dar mas celeridad al proceso.</t>
    </r>
  </si>
  <si>
    <r>
      <rPr>
        <b/>
        <sz val="11"/>
        <color theme="1"/>
        <rFont val="Segoe UI"/>
        <family val="2"/>
      </rPr>
      <t>1-Convocatoria Nacional para apoyar a la presentación de patentes vía nacional y vía PCT, y apoyo a la gestión de Propiedad Intelectual</t>
    </r>
    <r>
      <rPr>
        <sz val="11"/>
        <color theme="1"/>
        <rFont val="Segoe UI"/>
        <family val="2"/>
      </rPr>
      <t xml:space="preserve">
De acuerdo con el reporte formal que realiza la SIC en su página oficial, se tiene que entre el mes de octubre y noviembre de 2019, se radicaron 60 solicitudes de patente adicionales a las 345 reportadas entre enero y octubre, de tal manera que a la fecha se tiene una radicación total de</t>
    </r>
    <r>
      <rPr>
        <b/>
        <sz val="11"/>
        <color theme="1"/>
        <rFont val="Segoe UI"/>
        <family val="2"/>
      </rPr>
      <t xml:space="preserve"> 375 solicitudes</t>
    </r>
    <r>
      <rPr>
        <sz val="11"/>
        <color theme="1"/>
        <rFont val="Segoe UI"/>
        <family val="2"/>
      </rPr>
      <t xml:space="preserve"> de patente por nacionales ante dicha Entidad. Debe entenderse que esta pendiente de publicación el dato de diciembre para tener consolidada la información de la vigencia.
Por otra parte, se mantiene el reporte anterior en cuanto al aporte de Colciencias a ese indicador nacional, es decir, que de las 345 solicitudes presentadas por nacionales ante la SIC en el transcurso del 2019, 121 han sido apoyadas por nuestra Entidad, desde los diversos programas de la Estrategia Nacional de Propiedad Intelectual. 
Con este reporte se indican las presentaciones realizadas hasta el mes de noviembre, de acuerdo con la información manejada por la OAP en la cual Colciencias monta un estado definitivo en el transcurso de la última semana del mes siguiente, teniendo en cuenta los tiempos que maneja la SIC para elaborar su informe oficial cada mes.
2</t>
    </r>
    <r>
      <rPr>
        <b/>
        <sz val="11"/>
        <color theme="1"/>
        <rFont val="Segoe UI"/>
        <family val="2"/>
      </rPr>
      <t>-</t>
    </r>
    <r>
      <rPr>
        <b/>
        <u/>
        <sz val="11"/>
        <color theme="1"/>
        <rFont val="Segoe UI"/>
        <family val="2"/>
      </rPr>
      <t>Programa de capacitación en materia de Propiedad Intelectual</t>
    </r>
    <r>
      <rPr>
        <u/>
        <sz val="11"/>
        <color theme="1"/>
        <rFont val="Segoe UI"/>
        <family val="2"/>
      </rPr>
      <t xml:space="preserve">
</t>
    </r>
    <r>
      <rPr>
        <sz val="11"/>
        <color theme="1"/>
        <rFont val="Segoe UI"/>
        <family val="2"/>
      </rPr>
      <t xml:space="preserve">Actualmente se adelantan los talleres de capacitación de la gestión de la Propiedad Intelectual de invenciones con potencial de transferencia, mediante el alistamiento de tecnologías y la gestión comercial de Bogotá (2 talleres), Cali, Bucaramanga y Medellín.  En estos talleres se cuenta con la participación de aproximadamente 150 personas, de 75 invenciones seleccionadas para participar de estas jornadas. 
</t>
    </r>
    <r>
      <rPr>
        <b/>
        <sz val="11"/>
        <color theme="1"/>
        <rFont val="Segoe UI"/>
        <family val="2"/>
      </rPr>
      <t xml:space="preserve">
Recomendaciones y conclusiones:</t>
    </r>
    <r>
      <rPr>
        <sz val="11"/>
        <color theme="1"/>
        <rFont val="Segoe UI"/>
        <family val="2"/>
      </rPr>
      <t xml:space="preserve"> Se recomienda anticipar cada mecanismo de financiación de forma que se tenga listo en el momento del proceso de apertura del mismo. </t>
    </r>
  </si>
  <si>
    <r>
      <rPr>
        <b/>
        <u/>
        <sz val="10"/>
        <color theme="1"/>
        <rFont val="Segoe UI"/>
        <family val="2"/>
      </rPr>
      <t xml:space="preserve">1-Pactos por la Innovación </t>
    </r>
    <r>
      <rPr>
        <sz val="10"/>
        <color theme="1"/>
        <rFont val="Segoe UI"/>
        <family val="2"/>
      </rPr>
      <t xml:space="preserve">
Con corte al cuarto trimestre del 2019, se realizaron dos eventos de activación de la estrategia de Pactos por la innovación en las regiones de Santander y Norte de Santander con los aliados Cámara de Comercio de Bucaramanga y Cámara de Comercio de Cúcuta. Los eventos contaron con la participación de más de 200 empresarios quienes se encuentran en proceso registro como firmantes del Pacto por la Innovación.
Por otra parte, para la gestión de firmantes se ha realizado soporte permanente para el ingreso de las organizaciones a la plataforma de pactos por la innovación, con el fin de que puedan realizar el autodiagnóstico de innovación. En total, fueron </t>
    </r>
    <r>
      <rPr>
        <b/>
        <sz val="10"/>
        <color theme="1"/>
        <rFont val="Segoe UI"/>
        <family val="2"/>
      </rPr>
      <t>600 organizaciones</t>
    </r>
    <r>
      <rPr>
        <sz val="10"/>
        <color theme="1"/>
        <rFont val="Segoe UI"/>
        <family val="2"/>
      </rPr>
      <t xml:space="preserve"> las que se articularon en los pactos por la innovación y se adjunta el formato de soporte al indicador que da cuenta de ello.
La meta prevista para esta tarea a cargo del equipo de Innovación Empresarial se cumplió gracias a la dinámica permanente del desarrollo de la estrategia en las diferentes regiones.
</t>
    </r>
    <r>
      <rPr>
        <b/>
        <u/>
        <sz val="10"/>
        <color theme="1"/>
        <rFont val="Segoe UI"/>
        <family val="2"/>
      </rPr>
      <t xml:space="preserve"> 2-Alianzas por la innovación </t>
    </r>
    <r>
      <rPr>
        <sz val="10"/>
        <color theme="1"/>
        <rFont val="Segoe UI"/>
        <family val="2"/>
      </rPr>
      <t xml:space="preserve">
Durante el cuarto trimestre del año, se consolidó el cumplimiento de la meta propuesta para el año 2019 respecto al número de empresas con capacidades en gestión de la innovación desde el programa Alianzas para la Innovación. Para lo anterior se trabajó en 2 frentes, los cuales se describen a continuación:
1. Con recursos del Presupuesto General de la Nación, se celebró el convenio 682 de 2019 con Confecámaras, y en el marco de este se conformaron un total de 7 alianzas regionales (Bogotá, Caribe, Eje Cafetero, Llanos, Pacífico, Santanderes y Tolima-Huila-Cundinamarca) beneficiando a 31 de diciembre un total de 110 empresas y 50 más serán beneficiadas en el primer trimestre del año 2020.
2. Los departamentos de Antioquia y Valle del Cauca, decidieron acogerse al proyecto oferta institucional de innovación empresarial de Minciencias, específicamente al módulo I. Estos proyectos fueron operados por ACOPI y la Cámara de Comercio de Cali, respectivamente, y se lograron un total de 170 empresas en Antioquia y 79 empresas en el Valle. Cabe resaltar que en estos proyectos Minciencias orienta la ejecución técnica a través del convenio No. 4600009838 entre ACOPI, la gobernación de Antioquia y Minciencias y mediante la participación como miembro del comité técnico del convenio entre la Cámara de Comercio de Cali y la gobernación del Valle del Cauca. En total se logra un total de </t>
    </r>
    <r>
      <rPr>
        <b/>
        <sz val="10"/>
        <color theme="1"/>
        <rFont val="Segoe UI"/>
        <family val="2"/>
      </rPr>
      <t xml:space="preserve">359 empresas </t>
    </r>
    <r>
      <rPr>
        <sz val="10"/>
        <color theme="1"/>
        <rFont val="Segoe UI"/>
        <family val="2"/>
      </rPr>
      <t xml:space="preserve">para la iniciativa de alianzas. 
 </t>
    </r>
    <r>
      <rPr>
        <b/>
        <u/>
        <sz val="10"/>
        <color theme="1"/>
        <rFont val="Segoe UI"/>
        <family val="2"/>
      </rPr>
      <t xml:space="preserve">3-Sistemas de innovación </t>
    </r>
    <r>
      <rPr>
        <sz val="10"/>
        <color theme="1"/>
        <rFont val="Segoe UI"/>
        <family val="2"/>
      </rPr>
      <t xml:space="preserve">
Con corte de 31 de diciembre de 2019, se avanza con </t>
    </r>
    <r>
      <rPr>
        <b/>
        <sz val="10"/>
        <color theme="1"/>
        <rFont val="Segoe UI"/>
        <family val="2"/>
      </rPr>
      <t>34 empresas</t>
    </r>
    <r>
      <rPr>
        <sz val="10"/>
        <color theme="1"/>
        <rFont val="Segoe UI"/>
        <family val="2"/>
      </rPr>
      <t xml:space="preserve"> producto del desarrollo del proyecto en el Valle del Cauca como oferta institucional, como resultado de la gestión, se legalizaron los convenios, que permitirán el cumplimiento de la meta en los trimestres señalados en los planes operativos.
Actualmente se adelanta el proceso de actualización de términos de referencia para la apertura del beneficio del programa sistemas de innovación. 
</t>
    </r>
    <r>
      <rPr>
        <b/>
        <u/>
        <sz val="10"/>
        <color theme="1"/>
        <rFont val="Segoe UI"/>
        <family val="2"/>
      </rPr>
      <t xml:space="preserve">4-Gestión territorial-Operación proyecto oferta institucional de innovación </t>
    </r>
    <r>
      <rPr>
        <sz val="10"/>
        <color theme="1"/>
        <rFont val="Segoe UI"/>
        <family val="2"/>
      </rPr>
      <t xml:space="preserve">
A través del frente de trabajo de Gestión Territorial se aportó a la meta con un total de</t>
    </r>
    <r>
      <rPr>
        <b/>
        <sz val="10"/>
        <color theme="1"/>
        <rFont val="Segoe UI"/>
        <family val="2"/>
      </rPr>
      <t xml:space="preserve"> 39 empresas</t>
    </r>
    <r>
      <rPr>
        <sz val="10"/>
        <color theme="1"/>
        <rFont val="Segoe UI"/>
        <family val="2"/>
      </rPr>
      <t xml:space="preserve"> beneficiarias provenientes de la convocatoria 846 de 2019 que corresponde a 15 beneficiarios del departamento de Caldas, convocatoria 862-2019 con 20 empresas beneficiadas en el departamento de Risaralda, convocatoria 838-2019 con un aporte de 4 empresas del departamento de Cundinamarca. En paralelo, se brindó la orientación estratégica al Valle de cauca para la gestión y apertura de convocatorias para la selección de empresas beneficiarias del módulo I- formación en innovación y módulo II- sistemas de innovación. Lo anterior, en el marco del proyecto oferta aprobado con recursos del SGR, en donde el rol de Minciencias es de orientación a la región a través de su participación en comités ejecutivos    
</t>
    </r>
    <r>
      <rPr>
        <b/>
        <u/>
        <sz val="10"/>
        <color theme="1"/>
        <rFont val="Segoe UI"/>
        <family val="2"/>
      </rPr>
      <t xml:space="preserve">5-Convocatoria para apoyar proyectos del sector productivo que contribuyan al fortalecimiento de capacidades en I+D+I </t>
    </r>
    <r>
      <rPr>
        <sz val="10"/>
        <color theme="1"/>
        <rFont val="Segoe UI"/>
        <family val="2"/>
      </rPr>
      <t xml:space="preserve">
El Grupo de Apoyo de I+D+i al sector productivo de la DDTI, da cumplimiento al apoyo de proyectos del sector productivo que contribuyan al fortalecimiento de capacidades en I+D+i, con </t>
    </r>
    <r>
      <rPr>
        <b/>
        <sz val="10"/>
        <color theme="1"/>
        <rFont val="Segoe UI"/>
        <family val="2"/>
      </rPr>
      <t>55 empresas</t>
    </r>
    <r>
      <rPr>
        <sz val="10"/>
        <color theme="1"/>
        <rFont val="Segoe UI"/>
        <family val="2"/>
      </rPr>
      <t xml:space="preserve"> con capacidades en gestión de la innovación de las 110 estipuladas.
</t>
    </r>
    <r>
      <rPr>
        <b/>
        <sz val="10"/>
        <color theme="1"/>
        <rFont val="Segoe UI"/>
        <family val="2"/>
      </rPr>
      <t>Recomendaciones y conclusiones</t>
    </r>
    <r>
      <rPr>
        <sz val="10"/>
        <color theme="1"/>
        <rFont val="Segoe UI"/>
        <family val="2"/>
      </rPr>
      <t xml:space="preserve">: Se recomienda anticipar cada mecanismo de financiación de forma que se tenga listo en el momento del proceso de apertura del mismo. </t>
    </r>
  </si>
  <si>
    <r>
      <rPr>
        <b/>
        <sz val="11"/>
        <color theme="1"/>
        <rFont val="Segoe UI"/>
        <family val="2"/>
      </rPr>
      <t xml:space="preserve">1-Convocatoria para el apoyo de proyectos de desarrollo y validación comercial de prototipos funcionales de tecnologías de alto riesgo tecnológico y alto potencial comercial </t>
    </r>
    <r>
      <rPr>
        <sz val="11"/>
        <color theme="1"/>
        <rFont val="Segoe UI"/>
        <family val="2"/>
      </rPr>
      <t xml:space="preserve">
Como resultado de la convocatoria se obtuvo una lista de financiables de 15 proyectos que a la fecha de reporte ha sido presentada a la Secretaría General para la emisión de la resolución y posterior publicación de los proyectos. Dado que la convocatoria tuvo una adenda que trajo como resultado la publicación del banco definitivo de elegibles el día 23 de diciembre, por lo tanto quedó pendiente para el año 2020 el trámite de contratos. 
</t>
    </r>
    <r>
      <rPr>
        <b/>
        <sz val="11"/>
        <color theme="1"/>
        <rFont val="Segoe UI"/>
        <family val="2"/>
      </rPr>
      <t>2-Reporte de Relación de recursos Colciencias vs los recursos del Sector Privado y entidades de Gobierno DDTI</t>
    </r>
    <r>
      <rPr>
        <sz val="11"/>
        <color theme="1"/>
        <rFont val="Segoe UI"/>
        <family val="2"/>
      </rPr>
      <t xml:space="preserve">
Se realiza el reporte de las 7 convocatorias que para la vigencia 2019 se le fueron asignados recursos de Presupuesto General de la Nación -PGN. asimismo, se desagregan los aportes obtenidos en esas mismas convocatorias de contrapartida y otras fuentes, sean en especie o efectivo El resultado del indicador es de 0.73 y es la relación de los recursos de PGN vs otras fuentes.
A continuación listado convocatorias: 
Bioproductos Colombia BIO. 
Convocatoria para el apoyo de proyectos de desarrollo y validación precomercial y comercial de prototipos funcionales de tecnologías de alto riesgo tecnológico y alto potencial comercial.
Convocatoria para el fortalecimiento a empresas de base científica, tecnológica e innovación.
Convocatoria nacional para el apoyo a la presentación de patentes vía nacional y vía PCT y apoyo a la gestión de la propiedad intelectual.
Convocatoria línea de Fomento a la Innovación y Desarrollo tecnológico en las empresas - 2019.
Alianzas por la Innovación como un beneficio de la estrategia de Pactos por la Innovación. 
Sistemas de Innovación Empresarial  Beneficio Pactos por la Innovación.
</t>
    </r>
    <r>
      <rPr>
        <b/>
        <u/>
        <sz val="11"/>
        <color theme="1"/>
        <rFont val="Segoe UI"/>
        <family val="2"/>
      </rPr>
      <t>3-Actualización del Plan Nacional de Ciencia, Tecnología e Innovación para el sector TIC 2017-2022</t>
    </r>
    <r>
      <rPr>
        <sz val="11"/>
        <color theme="1"/>
        <rFont val="Segoe UI"/>
        <family val="2"/>
      </rPr>
      <t xml:space="preserve">
Teniendo en cuenta que Colciencias pasó a ser Ministerio y que la estructura es diferente a la de Colciencias  se determinó el pasado mes de agosto  mediante reunión con la subdirección que los planes estratégicos de los programas TIC y Biotecnología no se llevarían a cabo en la vigencia 2019, porque la iniciativas de carácter estratégico pueden tener efectos sobre las metas y lineamientos.
</t>
    </r>
    <r>
      <rPr>
        <b/>
        <u/>
        <sz val="11"/>
        <color theme="1"/>
        <rFont val="Segoe UI"/>
        <family val="2"/>
      </rPr>
      <t>4-Fortalecimiento institucional y de capacidades de investigación de la IES de acuerdo a las necesidades territoriales y apuestas productivas regionales</t>
    </r>
    <r>
      <rPr>
        <sz val="11"/>
        <color theme="1"/>
        <rFont val="Segoe UI"/>
        <family val="2"/>
      </rPr>
      <t xml:space="preserve">.
Durante el cuarto  trimestre del año  se apoyó y presentó información relacionada con la convocatoria 890 Convocatoria para la conformación de un listado de propuestas de proyectos elegibles para el fortalecimiento de capacidades institucionales y de investigación de las Instituciones de Educación Superior Públicas, se apoyó la elaboración de reportes de postulaciones, se dio atención telefónica y virtual a los proponentes respecto del manejo y registro en el aplicativo S.I.G.P de las propuestas, se dio respuesta a las consultas, peticiones, quejas y reclamos radicadas en la dependencia por los clientes internos y externos, tomando en consideración los Términos de Ley y los procedimientos internos establecidos.
Se procedió a la elaboración y  publicación del listado definitivo de elegibles de la “Convocatoria para la conformación de un listado de propuestas de proyectos elegibles para el fortalecimiento de capacidades institucionales y de investigación de las Instituciones de Educación Superior Públicas” los resultados son los siguientes: (162) propuestas clasificadas como elegibles para el mecanismo de participación 1 y (44) propuestas clasificadas como  elegibles para el mecanismo de participación 2.
Así mismo, durante el cuarto trimestre se contribuyó a la elaboración de los términos de referencia de la “Segunda convocatoria para la conformación de un listado de propuestas de proyectos elegibles para el fortalecimiento de capacidades institucionales y de investigación de las Instituciones de Educación Superior Públicas”, la cual tuvo como fecha de apertura el día 7 de octubre y como fecha de cierre el día 9 de diciembre.
Los resultados preliminares indican un total de (96) propuestas radicadas, de las cuales (76) participan bajo al mecanismo de participación 1 y (17) bajo al mecanismo de participación 2.   Cumpliendo con el procedimiento establecido, actualmente las propuestas se encuentran en la revisión de requisitos.
 La presente convocatoria puede ser consultada en el siguiente enlace: https://minciencias.gov.co/convocatorias/plan-bienal-convocatorias-fctei/segunda-convocatoria-para-la-conformacion-un-listado. 
La meta de esta iniciativa se compensa con la convocatoria de Apoyo en I+D+i en la cual el cumplimiento se supera incluso en la meta institucional.
</t>
    </r>
    <r>
      <rPr>
        <b/>
        <sz val="11"/>
        <color theme="1"/>
        <rFont val="Segoe UI"/>
        <family val="2"/>
      </rPr>
      <t>Recomendaciones y conclusiones:</t>
    </r>
    <r>
      <rPr>
        <sz val="11"/>
        <color theme="1"/>
        <rFont val="Segoe UI"/>
        <family val="2"/>
      </rPr>
      <t xml:space="preserve"> Se recomienda anticipar cada mecanismo de financiación de forma que se tenga listo en el momento del proceso de apertura del mismo. </t>
    </r>
  </si>
  <si>
    <t>%  de cumplimiento de meta del programa 2019****</t>
  </si>
  <si>
    <r>
      <rPr>
        <b/>
        <u/>
        <sz val="10"/>
        <color theme="1"/>
        <rFont val="Segoe UI"/>
        <family val="2"/>
      </rPr>
      <t>Participación y trabajo conjunto con el Comité de Política Científica y Tecnológica-CSTP de la OCDE y sus Grupos de Trabajo.</t>
    </r>
    <r>
      <rPr>
        <sz val="11"/>
        <color theme="1"/>
        <rFont val="Segoe UI"/>
        <family val="2"/>
      </rPr>
      <t xml:space="preserve">
Como parte de los compromisos adquiridos en el proceso de acceso de Colombia a la OCDE, se acordó la participación en las sesiones del Comité de Política Científica y Tecnológica - CSTP. Se envió una delegación a la sesión 115 del CSTP y se trataron temas como la actualización del mandato del Comité, las políticas orientadas a misión, política pública para inteligencia artificial y el acceso a datos de investigación pública. Todo lo anterior se hizo con miras a fortalecer la agenda de Ciencia, Tecnología e Innovación de los países miembros de la OCDE. 
Entre los avances que se pueden destacar en dicha sesión son los resultados del taller de Oslo sobre bienes públicos globales, revisión de la recomendación sobre cooperación en CTeI de 1988 y una propuesta de actualización de la recomendación de 1995 por parte de la delegación Coreana, así mismo Corea propuso la realización de un taller sobre el tema para trabajar en la recomendación de 1995.
En cuanto al uso e impacto de mecanismo de I+D+I para apoyar empresas se hizo una actualización sobre el trabajo del CSTP en incentivos tributarios, incluyendo el lanzamiento del documento de trabajo sobre la base de datos de incentivos.
Por otro lado, se manifestó el interés de la mayoría de las delegaciones en continuar la profundización del trabajo en Inteligencia Artificial. Se pidió que las delegaciones interesadas en trabajar voluntariamente en el proyecto contactasen al secretariado.
</t>
    </r>
    <r>
      <rPr>
        <b/>
        <u/>
        <sz val="11"/>
        <color theme="1"/>
        <rFont val="Segoe UI"/>
        <family val="2"/>
      </rPr>
      <t>Desarrollo de compromisos en el marco de la OEA como presidente de la COMCYT-Comisión Interamericana de Ciencia y Tecnología</t>
    </r>
    <r>
      <rPr>
        <sz val="11"/>
        <color theme="1"/>
        <rFont val="Segoe UI"/>
        <family val="2"/>
      </rPr>
      <t xml:space="preserve">
Se realizó la IX Comisión Interamericana de Ciencia y Tecnología de la OEA, de la cual MINCIENCIAS es presidente pro-témpore de la COMCYT para el período 2017-2020 y se le encargo la responsabilidad de liderar y seguir la agenda continental en CTeI que se trabaja a través de la OEA. Lo anterior implica que Colciencias, ahora MINCIENCIAS, lleva dos años como presidente de la comisión y finalizará su periodo en el 2020. Se tuvo la participación de 20 delegaciones de todo el continente y se discutieron los términos para la realización de la VI Reunión de Ministros y Altas Autoridades de Ciencia y Tecnología - REMCYT que se realizará en Jamaica. Se discutieron los puntos del temario y también se hizo un reporte de la presidencia de MINCIENCIAS desde el 2017.
Durante esos años Colciencias realizó las siguientes actividades:
•	Taller sobre el fomento de la participación de la mujer en la investigación en América Latina en mayo de 2018 en Bogotá, Colombia
•	Una reunión de la COMCYT en mayo de 2018 en Washington DC
•	Una reunión de seguimiento en diciembre de 2018 en la ciudad de Bucaramanga
•	Una visita de seguimiento en mayo de 2019 a la OEA en Washington DC
•	Nuestra participación en el taller Prospecta Américas organizado por Perú en octubre de este año, en Lima
•	La realización del Hub de Competitividad y Transferencia Tecnológica de las Américas en noviembre de este año, en la ciudad de Barranquilla.
Por lo anterior, y haciendo seguimiento a los compromisos, se citó a la Noveno Reunión de la Comisión Interamericana de Ciencia y Tecnología para preparar la transición de presidencia a otro país. La COMCYT se realizó en la ciudad de Washington DC como se hace todos los años e implicó una agenda de trabajo de 3 días, cuyas actividades se relacionan más adelante.
MINCIENCIAS tiene el compromiso continental de continuar como presidencia hasta noviembre del 2020 y apoyar el proceso de transición para que Jamaica, país anfitrión de la VI REMCYT, pueda recibir la presidencia pro-témpore. Lo anterior implica el apoyo para la reunión preparatoria y para la REMCYT que se realizará en Montego Bay, Jamaica. 
Para cumplir este compromiso se espera contar con117 millones de pesos para el año 2020 y así poder apoyar las actividades que se necesitan para finalizar el rol de MINCIENCIAS como presidente pro-témpore.
</t>
    </r>
    <r>
      <rPr>
        <b/>
        <u/>
        <sz val="11"/>
        <color theme="1"/>
        <rFont val="Segoe UI"/>
        <family val="2"/>
      </rPr>
      <t>Desarrollo de compromisos de la Cumbre Iberoamericana: agenda ciudadana, banco de evaluadores, portal de movilidad de investigadores, mapa de infraestructuras de investigación y proyectos de ciencia abierta y desarrollo tecnológico</t>
    </r>
    <r>
      <rPr>
        <sz val="11"/>
        <color theme="1"/>
        <rFont val="Segoe UI"/>
        <family val="2"/>
      </rPr>
      <t xml:space="preserve">
Teniendo en cuenta los compromisos de Colombia en materia de cooperación internacional ante la Secretaría General Iberoamericana – SEGIB – organismo regional frente al cual Colciencias funciona como punto focal en la coordinación nacional del Programa de Ciencia y Tecnología – CYTED, se participó en el taller sobre el Manual Operativo de los Programas, Iniciativas y Proyectos Adscritos de la Cooperación Iberoamericana organizado por el Ministerio de Relaciones Exteriores de Colombia y la SEGIB.
Este taller se realizó con el objetivo de capacitar a los/las Representantes de los Programas e Iniciativas de la Cooperación Iberoamericana (REPPI) en las funciones que les son atribuidas en el Manual Operativo de los Programas, Iniciativas y Proyectos Adscritos (PIPAS) de la Cooperación Iberoamericana, así como promover el diálogo en torno a aspectos como el fortalecimiento de la calidad y la visibilidad de los Programas.
Las acciones reportadas en el período dan cuenta y tienen relación directa con la gestión del riesgo R21-2019 “Capacidad insuficiente para la atención de las compromisos o solicitudes de colaboración recibidas en el marco de la gestión internacional" teniendo en cuenta que el escenario de Cumbre Iberoamericana es priorizado no solo para la Entidad sino para Colombia y, en tal sentido, se propende por participar en escenarios de formación y entrenamiento para mejores actuaciones y toma de decisión en los mismos. 
En total se reporta de la convocatoria de movilidad academica un total de </t>
    </r>
    <r>
      <rPr>
        <b/>
        <sz val="11"/>
        <color theme="1"/>
        <rFont val="Segoe UI"/>
        <family val="2"/>
      </rPr>
      <t>15 proyectos</t>
    </r>
    <r>
      <rPr>
        <sz val="11"/>
        <color theme="1"/>
        <rFont val="Segoe UI"/>
        <family val="2"/>
      </rPr>
      <t xml:space="preserve"> de CTeI como resulltado del proceso de convocatoria.
</t>
    </r>
    <r>
      <rPr>
        <b/>
        <u/>
        <sz val="11"/>
        <color theme="1"/>
        <rFont val="Segoe UI"/>
        <family val="2"/>
      </rPr>
      <t>Participación en los comités y en la Asamblea General del Programa CYTED</t>
    </r>
    <r>
      <rPr>
        <sz val="11"/>
        <color theme="1"/>
        <rFont val="Segoe UI"/>
        <family val="2"/>
      </rPr>
      <t xml:space="preserve">
El día 17 de noviembre se participó en la reunión del Comité Financiero previa a la Asamblea General de Chiclayo (Perú), en este espacio estuvieron reunidos los delegados de Perú, España, Colombia, Portugal, Cuba (país invitado por ser miembro del Consejo Asesor) y el Secretario General (I) Óscar Cóbar. En dicho espacio se realizó la revisión del informe elaborado durante la reunión de julio del Comité Financiero relacionado con:
a) Avance en la ejecución del presupuesto 2019 del Programa.
b) Situación del aporte de cuotas de los países miembros del Programa.
c) Propuesta de modificaciones al Estatuto y Reglamento Orgánico del Programa.
d) Avances en el cumplimiento de los acuerdos de la Asamblea General de Antigua (Guatemala).
e) Propuesta de definición de criterios para considerar “si un país está o nó al corriente de pago”, para someterla a la Asamblea General para su análisis, discusión y aprobación.
f) Analizar y proponer un monto de cuota que el Principado de Andorra podría aportar, si se incorpora como miembro del Programa.
Por otro lado, del área de Desarrollo Sostenible, Cambio Global y Ecosistemas del Programa CYTED  participó en la reunión preparatoria de Comités de Área para la Asamblea General, en dicho espacio 
se realizó una sesión exclusiva de los Gestores de las siete (7) áreas con el Secretario General del CYTED, en la cual se revisaron los resultados de la Convocatoria 2019, de las votaciones de priorización de temáticas para la Convocatoria 2020 de los diferentes países, se recomendaron 15 Redes y las (2) propuestas de Proyectos Estratégicos a ser financiados, las cuales se ratificaron en la Asamblea General.
Finalmente, la participación en la Asamblea General del 18 y 19 de noviembre tuvieron como ejes las siguientes temáticas:
a) Ratificación del Acta de la Reunión del Consejo Directivo y Asamblea General celebrada en Antigua Guatemala los días 31 de octubre y 1 de noviembre de 2018.
b) Presentación de los informes del Comité Financiero y del Secretario General.
c) Presentación de logros de áreas prioritarias con gestores salientes: Desarrollo Sostenible, y Salud.
d)Resolución Convocatoria CYTED 2019
e) Resolución Convocatoria CYTED 2020
f) Elecciones: Comité Financiero, Gestores de Área, Secretario General.
g) Invitación a Principado de Andorra para ser miembro del CYTED.
h) Compromisos cuotas 2020.
i) Propuesta de modificación a Estatuto y Reglamento Orgánico del Programa.
Las acciones reportadas en el período dan cuenta y tienen relación directa con la gestión de los riesgos R21-2019 “Capacidad insuficiente para la atención de las compromisos o solicitudes de colaboración recibidas en el marco de la gestión internacional” teniendo en cuenta que se ha dado cumplimiento al proceso establecido en el capítulo de “Presencia de Colciencias en escenarios internacionales estratégicos” del procedimiento de “Gestión de Relaciones Internacionales en Ciencia, Tecnología e Innovación”, adicionalmente se ha estipulado de manera institucional quiénes son los representantes ante los comités y escenarios de alto nivel y, debido a que se hace el pago de una cuota anual al Programa CYTED, es el mismo que se hace cargo de la financiación de la participación”.
</t>
    </r>
    <r>
      <rPr>
        <b/>
        <u/>
        <sz val="11"/>
        <color theme="1"/>
        <rFont val="Segoe UI"/>
        <family val="2"/>
      </rPr>
      <t>Fortalecimiento del rol de Colciencias como Punto Nacional de Contacto de H2020 mediante la organización de info days y capacitaciones con los demás NCPS</t>
    </r>
    <r>
      <rPr>
        <sz val="11"/>
        <color theme="1"/>
        <rFont val="Segoe UI"/>
        <family val="2"/>
      </rPr>
      <t xml:space="preserve">
Durante este 4to trimestre de 2019 se realizaron 8 InfoDays y 1 taller de búsqueda de convocatorias y socios. En términos generales, para 2019 se lograron capacitar cerca de 640 personas a través de 18 InfoDays, 1 Taller, y asesorías virtuales y personalizadas. Esto nos permitió terminar este año con un apalancamiento total para la vigencia del programa de 4,66 millones de euros, 51 acuerdos firmados, 59 entidades colombianas participando en el programa, y 327 propuestas presentadas.
</t>
    </r>
    <r>
      <rPr>
        <b/>
        <u/>
        <sz val="11"/>
        <color theme="1"/>
        <rFont val="Segoe UI"/>
        <family val="2"/>
      </rPr>
      <t>Participación y seguimiento a los espacios de diálogo bilateral y multilateral en materia de CTeI.</t>
    </r>
    <r>
      <rPr>
        <sz val="11"/>
        <color theme="1"/>
        <rFont val="Segoe UI"/>
        <family val="2"/>
      </rPr>
      <t xml:space="preserve">
Se hace el respectivo seguimiento a los espacios de diálogo bilateral y multilateral en materia de CTeI de todos los escritorios que componen la oficina de internacionalización con el objetivo de establecer los puntos clave de los espacios de cooperación.
</t>
    </r>
    <r>
      <rPr>
        <b/>
        <u/>
        <sz val="11"/>
        <color theme="1"/>
        <rFont val="Segoe UI"/>
        <family val="2"/>
      </rPr>
      <t>Posicionamiento de Colombia como destino internacional estratégico para el desarrollo de actividades de CTeI, a través de la participación en conferencias internacionales.</t>
    </r>
    <r>
      <rPr>
        <sz val="11"/>
        <color theme="1"/>
        <rFont val="Segoe UI"/>
        <family val="2"/>
      </rPr>
      <t xml:space="preserve">
Se participó en la conferencia europea de educación e investigación internacional EAIE, la cual se realizó en Helsinki - Finlandia. Durante la conferencia se participó como parte de la mesa intersectorial de educación que involucra a varios representantes del gobierno colombiano como el Ministerio de Educación, ICETEX, Procolombia y MINCIENCIAS, en conjunto con la red de universidades CCYK. El objetivo de este esfuerzo conjunto es posicionar a Colombia como destino académico y de investigación a nivel internacional
</t>
    </r>
    <r>
      <rPr>
        <b/>
        <u/>
        <sz val="11"/>
        <color theme="1"/>
        <rFont val="Segoe UI"/>
        <family val="2"/>
      </rPr>
      <t>Seguimiento del fortalecimiento y desarrollo de las alianzas estratégicas ya suscritas en el marco de los objetivos estratégicos de Colciencias</t>
    </r>
    <r>
      <rPr>
        <sz val="11"/>
        <color theme="1"/>
        <rFont val="Segoe UI"/>
        <family val="2"/>
      </rPr>
      <t xml:space="preserve">
Seguimiento del fortalecimiento y desarrollo de las alianzas estratégicas ya suscritas en el marco de los objetivos estratégicos de Colciencias. De igual manera esta tarea ayuda a mitigar el riesgo R21, debido a que muestra la gestión a los compromisos pautados de gestión internacional.
</t>
    </r>
    <r>
      <rPr>
        <b/>
        <u/>
        <sz val="11"/>
        <color theme="1"/>
        <rFont val="Segoe UI"/>
        <family val="2"/>
      </rPr>
      <t>Gestión de recursos técnicos y financieros de cooperación internacional para CTeI</t>
    </r>
    <r>
      <rPr>
        <sz val="11"/>
        <color theme="1"/>
        <rFont val="Segoe UI"/>
        <family val="2"/>
      </rPr>
      <t xml:space="preserve">
</t>
    </r>
    <r>
      <rPr>
        <b/>
        <u/>
        <sz val="11"/>
        <color theme="1"/>
        <rFont val="Segoe UI"/>
        <family val="2"/>
      </rPr>
      <t>Acceso a beneficios de escenarios internacionales de cooperación mediante del pago de cuotas de afiliación y membresías</t>
    </r>
    <r>
      <rPr>
        <sz val="11"/>
        <color theme="1"/>
        <rFont val="Segoe UI"/>
        <family val="2"/>
      </rPr>
      <t xml:space="preserve">
Para el cuarto trimestre se e presenta el pago de las cuotas de membresías por parte de Colciencias durante la vigencia 2019, con sus respectivos soportes, mediante la resolución 0326 de 2019 se ordenó el pago de la contribución anual correspondiente al 2019 a favor del Centro Internacional de Ingeniería Genética y Biotecnología.
La adhesión y participación en el Comité de Política Pública Científica y Tecnológica se dio a partir del año 2014, cuando Colciencias fue aceptado como miembro observador en el mismo, adicionalmente en el año 2015 se dio la opinión formal positiva y en junio de 2018 se firmó el tratado que formaliza el ingreso de Colombia  como miembro número 35 de dicha organización, con lo anterior, el país adquiere compromisos vinculantes a la hora de participar activamente en los comités de trabajo, además contempló la necesidad que el país adelante procesos de integración de comités y grupos especializados, entre otra, de la OCDE, los cuales generan derechos y obligaciones como el pago de las contribuciones económicas derivadas de la preparación para el ingreso y aceptación de dicha organización es por eso que mediante la resolución 0488 de mayo 2 de 2019 se ordena el pago de participación a favor de la OCDE por valor de 11.200 euros.
De igual manera la resolución 1499 de septiembre 27 de 2019, ordena el pago de la cuota a favor del programa Iberoamericano de Ciencia Tecnología para el Desarrollo CYTED por valor de 100.000 euros.
</t>
    </r>
    <r>
      <rPr>
        <b/>
        <u/>
        <sz val="11"/>
        <color theme="1"/>
        <rFont val="Segoe UI"/>
        <family val="2"/>
      </rPr>
      <t>Gestionar alianzas con actores identificados como estratégicos para movilizar recursos técnicos y financieros</t>
    </r>
    <r>
      <rPr>
        <sz val="11"/>
        <color theme="1"/>
        <rFont val="Segoe UI"/>
        <family val="2"/>
      </rPr>
      <t xml:space="preserve">
BRASIL:
Considerando las diferencias jurídicas surgidas de los modelos brasileño y colombiano y posteriormente la transformación de Colciencias a MinCiencias, hubo varios retrasos para el acuerdo y suscripción del Memorando de Entendimiento con FAPESP. En ese sentido, y esperando la revisión jurídica final por parte de SEGEL para firma por el Ministro (e), se espera tramitar la suscripción del instrumento en el mes de enero.
TURQUIA:
El MoU con Tubitak no se alcanzó a firmar este año debido a las diferentes modificaciones que se realizaron en las reuniones de negociación del instrumento, siendo la última reunión el 23 de diciembre. Además debido a la transformación del Colciencias en el Ministerio y los respectivos nombramientos, se espera tener la firma para la segunda semana de enero del 2020.  o virtuales.
</t>
    </r>
    <r>
      <rPr>
        <b/>
        <u/>
        <sz val="11"/>
        <color theme="1"/>
        <rFont val="Segoe UI"/>
        <family val="2"/>
      </rPr>
      <t>Promoción de la circulación de conocimiento y prácticas innovadoras en un escenario global</t>
    </r>
    <r>
      <rPr>
        <sz val="11"/>
        <color theme="1"/>
        <rFont val="Segoe UI"/>
        <family val="2"/>
      </rPr>
      <t xml:space="preserve">
</t>
    </r>
    <r>
      <rPr>
        <b/>
        <u/>
        <sz val="11"/>
        <color theme="1"/>
        <rFont val="Segoe UI"/>
        <family val="2"/>
      </rPr>
      <t>Apoyo a mecanismos para el fortalecimiento de proyectos de investigación entre Colombia con Europa y otros países de Iberoamérica</t>
    </r>
    <r>
      <rPr>
        <sz val="11"/>
        <color theme="1"/>
        <rFont val="Segoe UI"/>
        <family val="2"/>
      </rPr>
      <t xml:space="preserve">
Son programas regionales de cooperación científico-tecnológica en los cual participan Argentina, Brasil, Chile, Colombia, Ecuador, Paraguay, Perú, Uruguay, Venezuela y Francia. El objetivo de los mismos es promover y fortalecer la colaboración y la creación de redes de investigación-desarrollo en el ámbito de las ciencias y tecnologías de la información y comunicación (STIC) y en matemáticas (MATH), a través de la realización de proyectos conjuntos. Colombia a través de Colciencias participó en la reunión anual de los Comités Directivos de los Programas regionales de cooperación científica STIC-AmSud y MATH-AmSud. Para la presente convocatoria, se apoyará </t>
    </r>
    <r>
      <rPr>
        <b/>
        <sz val="11"/>
        <color theme="1"/>
        <rFont val="Segoe UI"/>
        <family val="2"/>
      </rPr>
      <t xml:space="preserve">3 proyectos </t>
    </r>
    <r>
      <rPr>
        <sz val="11"/>
        <color theme="1"/>
        <rFont val="Segoe UI"/>
        <family val="2"/>
      </rPr>
      <t>nuevos y los segundos años de</t>
    </r>
    <r>
      <rPr>
        <b/>
        <sz val="11"/>
        <color theme="1"/>
        <rFont val="Segoe UI"/>
        <family val="2"/>
      </rPr>
      <t xml:space="preserve"> 2 proyectos</t>
    </r>
    <r>
      <rPr>
        <sz val="11"/>
        <color theme="1"/>
        <rFont val="Segoe UI"/>
        <family val="2"/>
      </rPr>
      <t xml:space="preserve"> de 2018, soportándose movilidades de investigadores por $30.500 euros.
</t>
    </r>
    <r>
      <rPr>
        <b/>
        <u/>
        <sz val="11"/>
        <color theme="1"/>
        <rFont val="Segoe UI"/>
        <family val="2"/>
      </rPr>
      <t>Intercambio de prácticas exitosas con aliados estratégicos internacionales en temáticas priorizadas por la entidad</t>
    </r>
    <r>
      <rPr>
        <sz val="11"/>
        <color theme="1"/>
        <rFont val="Segoe UI"/>
        <family val="2"/>
      </rPr>
      <t xml:space="preserve">
Se realizó la socialización con aliados estratégicos de la entidad en términos de economía naranja/industrias creativas. Se lograron compromisos de cooperación conjunta para el próximo año con Brasil y Alemania y se consolidó una alianza para una convocatoria conjunta entre Minciencias y el Fondo de Investigaciones de Quebec-FQR para movilidad de investigadores en el marco de proyectos de industrias creativas.
Por otro lado, se solicita  a la Comisión Mixta de Ciencia y Tecnología Colombia -Brasil  poner en consideración el amplio rango de posibilidades existentes en materia de cooperación y tener en cuenta los focos temáticos que se han venido trabajando en el marco de la Misión de Sabios convocada por el Gobierno Nacional.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</si>
</sst>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1" x14ac:knownFonts="1">
    <font>
      <sz val="11"/>
      <color theme="1"/>
      <name val="Calibri"/>
      <family val="2"/>
      <scheme val="minor"/>
    </font>
    <font>
      <sz val="11"/>
      <color theme="1"/>
      <name val="Calibri"/>
      <family val="2"/>
      <scheme val="minor"/>
    </font>
    <font>
      <b/>
      <sz val="12"/>
      <color theme="1"/>
      <name val="Arial Narrow"/>
      <family val="2"/>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
      <u/>
      <sz val="11"/>
      <color theme="1"/>
      <name val="Segoe UI"/>
      <family val="2"/>
    </font>
    <font>
      <b/>
      <u/>
      <sz val="11"/>
      <color theme="1"/>
      <name val="Segoe UI"/>
      <family val="2"/>
    </font>
    <font>
      <b/>
      <i/>
      <sz val="11"/>
      <color theme="1"/>
      <name val="Segoe UI"/>
      <family val="2"/>
    </font>
    <font>
      <i/>
      <u/>
      <sz val="11"/>
      <name val="Segoe UI"/>
      <family val="2"/>
    </font>
    <font>
      <b/>
      <i/>
      <sz val="11"/>
      <name val="Segoe UI"/>
      <family val="2"/>
    </font>
    <font>
      <i/>
      <u/>
      <sz val="11"/>
      <color theme="1"/>
      <name val="Segoe UI"/>
      <family val="2"/>
    </font>
    <font>
      <b/>
      <sz val="11"/>
      <color theme="1"/>
      <name val="Calibri"/>
      <family val="2"/>
      <scheme val="minor"/>
    </font>
    <font>
      <sz val="20"/>
      <color theme="1"/>
      <name val="Segoe UI"/>
      <family val="2"/>
    </font>
    <font>
      <sz val="10"/>
      <color theme="1"/>
      <name val="Segoe UI"/>
      <family val="2"/>
    </font>
    <font>
      <b/>
      <u/>
      <sz val="10"/>
      <color theme="1"/>
      <name val="Segoe UI"/>
      <family val="2"/>
    </font>
    <font>
      <b/>
      <sz val="10"/>
      <color theme="1"/>
      <name val="Segoe UI"/>
      <family val="2"/>
    </font>
  </fonts>
  <fills count="12">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theme="4" tint="0.59999389629810485"/>
        <bgColor indexed="64"/>
      </patternFill>
    </fill>
    <fill>
      <patternFill patternType="solid">
        <fgColor rgb="FFFFFF00"/>
        <bgColor indexed="64"/>
      </patternFill>
    </fill>
    <fill>
      <patternFill patternType="solid">
        <fgColor rgb="FF0000FF"/>
        <bgColor indexed="64"/>
      </patternFill>
    </fill>
    <fill>
      <patternFill patternType="solid">
        <fgColor theme="4" tint="0.39997558519241921"/>
        <bgColor rgb="FF000000"/>
      </patternFill>
    </fill>
    <fill>
      <patternFill patternType="solid">
        <fgColor theme="7" tint="0.39997558519241921"/>
        <bgColor indexed="64"/>
      </patternFill>
    </fill>
    <fill>
      <patternFill patternType="solid">
        <fgColor rgb="FF92D050"/>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4">
    <xf numFmtId="0" fontId="0" fillId="0" borderId="0"/>
    <xf numFmtId="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196">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applyAlignment="1">
      <alignment horizontal="center" vertical="center" wrapText="1"/>
    </xf>
    <xf numFmtId="0" fontId="5" fillId="2" borderId="0" xfId="0" applyFont="1" applyFill="1" applyAlignment="1">
      <alignment wrapText="1"/>
    </xf>
    <xf numFmtId="0" fontId="11" fillId="2" borderId="0" xfId="0" applyFont="1" applyFill="1" applyAlignment="1">
      <alignment wrapText="1"/>
    </xf>
    <xf numFmtId="0" fontId="6" fillId="2" borderId="1" xfId="0"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NumberFormat="1" applyFont="1" applyFill="1" applyBorder="1" applyAlignment="1">
      <alignment wrapText="1"/>
    </xf>
    <xf numFmtId="0" fontId="6" fillId="0" borderId="0" xfId="0" applyFont="1" applyFill="1" applyAlignment="1">
      <alignment wrapText="1"/>
    </xf>
    <xf numFmtId="9" fontId="6" fillId="0" borderId="0" xfId="1" applyFont="1" applyFill="1" applyAlignment="1">
      <alignment wrapText="1"/>
    </xf>
    <xf numFmtId="0" fontId="3" fillId="0"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wrapText="1"/>
    </xf>
    <xf numFmtId="0" fontId="3" fillId="0" borderId="0" xfId="0" applyFont="1" applyFill="1" applyBorder="1" applyAlignment="1">
      <alignment horizontal="center" vertical="center" wrapText="1"/>
    </xf>
    <xf numFmtId="0" fontId="5" fillId="2" borderId="0" xfId="0" applyFont="1" applyFill="1" applyAlignment="1">
      <alignment horizontal="center" wrapText="1"/>
    </xf>
    <xf numFmtId="0" fontId="6"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Alignment="1">
      <alignment wrapText="1"/>
    </xf>
    <xf numFmtId="0" fontId="5" fillId="0" borderId="0" xfId="0" applyFont="1" applyFill="1" applyAlignment="1">
      <alignment horizontal="center" wrapText="1"/>
    </xf>
    <xf numFmtId="0" fontId="17" fillId="2" borderId="0" xfId="0" applyFont="1" applyFill="1" applyAlignment="1">
      <alignment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9" fontId="6" fillId="0" borderId="0" xfId="1" applyFont="1" applyFill="1" applyAlignment="1">
      <alignment horizontal="center" vertical="center"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justify" vertical="center" wrapText="1"/>
    </xf>
    <xf numFmtId="0" fontId="16" fillId="4" borderId="10" xfId="0"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10"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9" fontId="6" fillId="0" borderId="13" xfId="1" applyFont="1" applyFill="1" applyBorder="1" applyAlignment="1">
      <alignment horizontal="center" vertical="center" wrapText="1"/>
    </xf>
    <xf numFmtId="0" fontId="6" fillId="0" borderId="13" xfId="0" applyFont="1" applyFill="1" applyBorder="1" applyAlignment="1">
      <alignment vertical="center" wrapText="1"/>
    </xf>
    <xf numFmtId="3" fontId="6" fillId="0" borderId="13" xfId="0" applyNumberFormat="1" applyFont="1" applyFill="1" applyBorder="1" applyAlignment="1">
      <alignment horizontal="center" wrapText="1"/>
    </xf>
    <xf numFmtId="0" fontId="6" fillId="0" borderId="13" xfId="0" applyFont="1" applyFill="1" applyBorder="1" applyAlignment="1">
      <alignment horizontal="center" wrapText="1"/>
    </xf>
    <xf numFmtId="164" fontId="6" fillId="0" borderId="13" xfId="0"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9" fontId="6" fillId="5" borderId="13" xfId="0" applyNumberFormat="1" applyFont="1" applyFill="1" applyBorder="1" applyAlignment="1">
      <alignment horizontal="center" vertical="center" wrapText="1"/>
    </xf>
    <xf numFmtId="9" fontId="6" fillId="5" borderId="13" xfId="1" applyFont="1" applyFill="1" applyBorder="1" applyAlignment="1">
      <alignment horizontal="center" vertical="center" wrapText="1"/>
    </xf>
    <xf numFmtId="9" fontId="7" fillId="5" borderId="13" xfId="1" applyFont="1" applyFill="1" applyBorder="1" applyAlignment="1">
      <alignment horizontal="center" vertical="center" wrapText="1"/>
    </xf>
    <xf numFmtId="9" fontId="7" fillId="5" borderId="13" xfId="0" applyNumberFormat="1" applyFont="1" applyFill="1" applyBorder="1" applyAlignment="1">
      <alignment horizontal="center" vertical="center" wrapText="1"/>
    </xf>
    <xf numFmtId="3" fontId="6" fillId="5" borderId="13" xfId="0" applyNumberFormat="1" applyFont="1" applyFill="1" applyBorder="1" applyAlignment="1">
      <alignment horizontal="center" vertical="center" wrapText="1"/>
    </xf>
    <xf numFmtId="0" fontId="6" fillId="5" borderId="13" xfId="0" applyFont="1" applyFill="1" applyBorder="1" applyAlignment="1">
      <alignment vertical="center" wrapText="1"/>
    </xf>
    <xf numFmtId="0" fontId="6" fillId="0" borderId="13"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7" fillId="0" borderId="13" xfId="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4" borderId="10" xfId="0" applyFont="1" applyFill="1" applyBorder="1" applyAlignment="1">
      <alignment horizontal="center" vertical="center" wrapText="1"/>
    </xf>
    <xf numFmtId="9" fontId="6" fillId="6" borderId="13" xfId="0" applyNumberFormat="1"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0" fillId="0" borderId="0" xfId="0" applyAlignment="1">
      <alignment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5" fillId="7" borderId="10" xfId="0" applyNumberFormat="1" applyFont="1" applyFill="1" applyBorder="1" applyAlignment="1">
      <alignment horizontal="center" vertical="center" wrapText="1"/>
    </xf>
    <xf numFmtId="0" fontId="16" fillId="8" borderId="10" xfId="0" applyFont="1" applyFill="1" applyBorder="1" applyAlignment="1">
      <alignment horizontal="center" vertical="center" wrapText="1"/>
    </xf>
    <xf numFmtId="9" fontId="12" fillId="0" borderId="13" xfId="1"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0" fontId="6" fillId="9" borderId="13" xfId="0" applyFont="1" applyFill="1" applyBorder="1" applyAlignment="1">
      <alignment horizontal="center" vertical="center" wrapText="1"/>
    </xf>
    <xf numFmtId="10" fontId="12" fillId="0" borderId="13" xfId="0" applyNumberFormat="1" applyFont="1" applyFill="1" applyBorder="1" applyAlignment="1">
      <alignment horizontal="center" vertical="center" wrapText="1"/>
    </xf>
    <xf numFmtId="9" fontId="7" fillId="6"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8" borderId="10" xfId="0" applyFont="1" applyFill="1" applyBorder="1" applyAlignment="1">
      <alignment horizontal="center" vertical="center" wrapText="1"/>
    </xf>
    <xf numFmtId="9" fontId="6" fillId="6" borderId="13" xfId="1" applyFont="1" applyFill="1" applyBorder="1" applyAlignment="1">
      <alignment horizontal="center" vertical="center" wrapText="1"/>
    </xf>
    <xf numFmtId="9" fontId="6" fillId="11" borderId="13"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8" borderId="10"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quotePrefix="1" applyFont="1" applyFill="1" applyBorder="1" applyAlignment="1">
      <alignment horizontal="center" vertical="center" wrapText="1"/>
    </xf>
    <xf numFmtId="0" fontId="6" fillId="0" borderId="13" xfId="0" quotePrefix="1"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2" fillId="2" borderId="13" xfId="0" applyFont="1" applyFill="1" applyBorder="1" applyAlignment="1">
      <alignment horizontal="center" vertical="center" wrapText="1"/>
    </xf>
    <xf numFmtId="9" fontId="6" fillId="2" borderId="13" xfId="0" applyNumberFormat="1" applyFont="1" applyFill="1" applyBorder="1" applyAlignment="1">
      <alignment horizontal="center" vertical="center" wrapText="1"/>
    </xf>
    <xf numFmtId="0" fontId="6" fillId="2" borderId="13" xfId="3" applyNumberFormat="1" applyFont="1" applyFill="1" applyBorder="1" applyAlignment="1">
      <alignment horizontal="center" vertical="center" wrapText="1"/>
    </xf>
    <xf numFmtId="9" fontId="6" fillId="0" borderId="13" xfId="1" applyNumberFormat="1" applyFont="1" applyFill="1" applyBorder="1" applyAlignment="1">
      <alignment horizontal="center" vertical="center" wrapText="1"/>
    </xf>
    <xf numFmtId="10" fontId="7" fillId="2" borderId="13" xfId="0" applyNumberFormat="1" applyFont="1" applyFill="1" applyBorder="1" applyAlignment="1">
      <alignment horizontal="center" vertical="center" wrapText="1"/>
    </xf>
    <xf numFmtId="164" fontId="7" fillId="2" borderId="13" xfId="0" applyNumberFormat="1" applyFont="1" applyFill="1" applyBorder="1" applyAlignment="1">
      <alignment horizontal="center" vertical="center" wrapText="1"/>
    </xf>
    <xf numFmtId="0" fontId="6" fillId="0" borderId="13" xfId="3" applyNumberFormat="1" applyFont="1" applyFill="1" applyBorder="1" applyAlignment="1">
      <alignment horizontal="center" vertical="center" wrapText="1"/>
    </xf>
    <xf numFmtId="10" fontId="6" fillId="0" borderId="13" xfId="1" applyNumberFormat="1" applyFont="1" applyFill="1" applyBorder="1" applyAlignment="1">
      <alignment horizontal="center" vertical="center" wrapText="1"/>
    </xf>
    <xf numFmtId="9" fontId="7" fillId="2" borderId="13" xfId="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0" borderId="23" xfId="0" quotePrefix="1" applyFont="1" applyFill="1" applyBorder="1" applyAlignment="1">
      <alignment vertical="center" wrapText="1"/>
    </xf>
    <xf numFmtId="0" fontId="6" fillId="0" borderId="13"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5"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11" fillId="2" borderId="0" xfId="0" applyFont="1" applyFill="1" applyAlignment="1">
      <alignment horizontal="left" vertical="top" wrapText="1"/>
    </xf>
    <xf numFmtId="0" fontId="13" fillId="0"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6" fillId="5"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2"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14" fillId="3" borderId="10"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6" fillId="0" borderId="13" xfId="0" applyNumberFormat="1"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6" fillId="0" borderId="13" xfId="0" applyFont="1" applyFill="1" applyBorder="1" applyAlignment="1">
      <alignment horizontal="left" vertical="top" wrapText="1"/>
    </xf>
    <xf numFmtId="0" fontId="6" fillId="0" borderId="13" xfId="0" applyFont="1" applyFill="1" applyBorder="1" applyAlignment="1">
      <alignment horizontal="justify" vertical="top" wrapText="1"/>
    </xf>
    <xf numFmtId="0" fontId="27" fillId="0" borderId="13"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22" xfId="0" applyFont="1" applyFill="1" applyBorder="1" applyAlignment="1">
      <alignment horizontal="left" vertical="center"/>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4" fillId="7" borderId="10" xfId="0" applyNumberFormat="1" applyFont="1" applyFill="1" applyBorder="1" applyAlignment="1">
      <alignment horizontal="center" vertical="center" wrapText="1"/>
    </xf>
    <xf numFmtId="0" fontId="14" fillId="7" borderId="11" xfId="0" applyNumberFormat="1" applyFont="1" applyFill="1" applyBorder="1" applyAlignment="1">
      <alignment horizontal="center" vertical="center" wrapText="1"/>
    </xf>
    <xf numFmtId="0" fontId="14"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28" fillId="0" borderId="14"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7" fillId="0" borderId="14" xfId="0" quotePrefix="1"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3" xfId="0" applyFont="1" applyFill="1" applyBorder="1" applyAlignment="1">
      <alignment horizontal="center" vertical="center" wrapText="1"/>
    </xf>
  </cellXfs>
  <cellStyles count="4">
    <cellStyle name="Millares [0]" xfId="3" builtinId="6"/>
    <cellStyle name="Millares [0] 2" xfId="2" xr:uid="{00000000-0005-0000-0000-000001000000}"/>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DE ACCIÓN INSTITUCIONAL 2019</a:t>
          </a:r>
        </a:p>
        <a:p>
          <a:pPr algn="ctr" rtl="0">
            <a:defRPr sz="1000"/>
          </a:pPr>
          <a:r>
            <a:rPr lang="en-US" sz="2100" b="1" i="0" u="none" strike="noStrike" baseline="0">
              <a:solidFill>
                <a:srgbClr val="0000FF"/>
              </a:solidFill>
              <a:effectLst/>
              <a:latin typeface="Arial Narrow"/>
              <a:ea typeface="+mn-ea"/>
              <a:cs typeface="+mn-cs"/>
            </a:rPr>
            <a:t>Corte al 31 de diciembre de 2019</a:t>
          </a:r>
          <a:endParaRPr lang="en-US" sz="2100" b="0" i="0" u="none" strike="noStrike" baseline="0">
            <a:solidFill>
              <a:srgbClr val="0000FF"/>
            </a:solidFill>
            <a:latin typeface="Arial Narrow"/>
          </a:endParaRPr>
        </a:p>
      </xdr:txBody>
    </xdr:sp>
    <xdr:clientData/>
  </xdr:twoCellAnchor>
  <xdr:twoCellAnchor editAs="oneCell">
    <xdr:from>
      <xdr:col>0</xdr:col>
      <xdr:colOff>0</xdr:colOff>
      <xdr:row>3</xdr:row>
      <xdr:rowOff>59531</xdr:rowOff>
    </xdr:from>
    <xdr:to>
      <xdr:col>8</xdr:col>
      <xdr:colOff>619126</xdr:colOff>
      <xdr:row>9</xdr:row>
      <xdr:rowOff>71437</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2969"/>
          <a:ext cx="6715126" cy="115490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1968499</xdr:colOff>
      <xdr:row>2</xdr:row>
      <xdr:rowOff>269876</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540124" cy="889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1968499</xdr:colOff>
      <xdr:row>2</xdr:row>
      <xdr:rowOff>269876</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540124" cy="889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1968499</xdr:colOff>
      <xdr:row>2</xdr:row>
      <xdr:rowOff>269876</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540124" cy="889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showGridLines="0" showRowColHeaders="0" zoomScale="80" zoomScaleNormal="80" workbookViewId="0">
      <selection activeCell="R28" sqref="R28"/>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120"/>
      <c r="B36" s="121"/>
      <c r="C36" s="121"/>
      <c r="D36" s="121"/>
      <c r="E36" s="121"/>
      <c r="F36" s="121"/>
      <c r="G36" s="121"/>
      <c r="H36" s="121"/>
      <c r="I36" s="122"/>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76"/>
  <sheetViews>
    <sheetView showGridLines="0" topLeftCell="G1" zoomScale="75" zoomScaleNormal="75" zoomScaleSheetLayoutView="75" workbookViewId="0">
      <pane ySplit="10" topLeftCell="A63" activePane="bottomLeft" state="frozen"/>
      <selection activeCell="B1" sqref="B1"/>
      <selection pane="bottomLeft" activeCell="O63" sqref="O63:O64"/>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38"/>
      <c r="B1" s="139"/>
      <c r="C1" s="148" t="s">
        <v>130</v>
      </c>
      <c r="D1" s="149"/>
      <c r="E1" s="149"/>
      <c r="F1" s="149"/>
      <c r="G1" s="149"/>
      <c r="H1" s="149"/>
      <c r="I1" s="149"/>
      <c r="J1" s="149"/>
      <c r="K1" s="149"/>
      <c r="L1" s="149"/>
      <c r="M1" s="149"/>
      <c r="N1" s="150"/>
      <c r="O1" s="10" t="s">
        <v>26</v>
      </c>
    </row>
    <row r="2" spans="1:23" s="12" customFormat="1" ht="24.75" customHeight="1" x14ac:dyDescent="0.3">
      <c r="A2" s="140"/>
      <c r="B2" s="141"/>
      <c r="C2" s="151"/>
      <c r="D2" s="152"/>
      <c r="E2" s="152"/>
      <c r="F2" s="152"/>
      <c r="G2" s="152"/>
      <c r="H2" s="152"/>
      <c r="I2" s="152"/>
      <c r="J2" s="152"/>
      <c r="K2" s="152"/>
      <c r="L2" s="152"/>
      <c r="M2" s="152"/>
      <c r="N2" s="153"/>
      <c r="O2" s="10" t="s">
        <v>41</v>
      </c>
    </row>
    <row r="3" spans="1:23" s="12" customFormat="1" ht="22.5" customHeight="1" x14ac:dyDescent="0.3">
      <c r="A3" s="142"/>
      <c r="B3" s="143"/>
      <c r="C3" s="154"/>
      <c r="D3" s="155"/>
      <c r="E3" s="155"/>
      <c r="F3" s="155"/>
      <c r="G3" s="155"/>
      <c r="H3" s="155"/>
      <c r="I3" s="155"/>
      <c r="J3" s="155"/>
      <c r="K3" s="155"/>
      <c r="L3" s="155"/>
      <c r="M3" s="155"/>
      <c r="N3" s="156"/>
      <c r="O3" s="13" t="s">
        <v>40</v>
      </c>
    </row>
    <row r="4" spans="1:23" s="12" customFormat="1" ht="15.75" customHeight="1" x14ac:dyDescent="0.3">
      <c r="B4" s="127"/>
      <c r="C4" s="127"/>
      <c r="D4" s="127"/>
      <c r="E4" s="127"/>
      <c r="F4" s="127"/>
      <c r="G4" s="127"/>
      <c r="H4" s="127"/>
      <c r="I4" s="127"/>
      <c r="J4" s="127"/>
      <c r="K4" s="127"/>
      <c r="L4" s="127"/>
      <c r="M4" s="127"/>
      <c r="N4" s="127"/>
      <c r="O4" s="127"/>
    </row>
    <row r="5" spans="1:23" s="12" customFormat="1" ht="29.45" customHeight="1" x14ac:dyDescent="0.3">
      <c r="A5" s="128" t="s">
        <v>159</v>
      </c>
      <c r="B5" s="128"/>
      <c r="C5" s="128"/>
      <c r="D5" s="128"/>
      <c r="E5" s="128"/>
      <c r="F5" s="128"/>
      <c r="G5" s="128"/>
      <c r="H5" s="128"/>
      <c r="I5" s="128"/>
      <c r="J5" s="128"/>
      <c r="K5" s="128"/>
      <c r="L5" s="128"/>
      <c r="M5" s="128"/>
      <c r="N5" s="128"/>
      <c r="O5" s="128"/>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29" t="s">
        <v>39</v>
      </c>
      <c r="B7" s="129"/>
      <c r="C7" s="129"/>
      <c r="D7" s="129"/>
      <c r="E7" s="129"/>
      <c r="F7" s="129"/>
      <c r="G7" s="129"/>
      <c r="H7" s="129"/>
      <c r="I7" s="129"/>
      <c r="J7" s="129"/>
      <c r="K7" s="129"/>
      <c r="L7" s="129"/>
      <c r="M7" s="129"/>
      <c r="N7" s="129"/>
      <c r="O7" s="129"/>
      <c r="P7" s="129"/>
      <c r="Q7" s="129"/>
      <c r="R7" s="129"/>
      <c r="S7" s="129"/>
      <c r="T7" s="129"/>
      <c r="U7" s="129"/>
      <c r="V7" s="129"/>
      <c r="W7" s="129"/>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144" t="s">
        <v>0</v>
      </c>
      <c r="B9" s="144" t="s">
        <v>1</v>
      </c>
      <c r="C9" s="144" t="s">
        <v>2</v>
      </c>
      <c r="D9" s="144" t="s">
        <v>27</v>
      </c>
      <c r="E9" s="130" t="s">
        <v>28</v>
      </c>
      <c r="F9" s="130"/>
      <c r="G9" s="130"/>
      <c r="H9" s="130"/>
      <c r="I9" s="130"/>
      <c r="J9" s="130"/>
      <c r="K9" s="130"/>
      <c r="L9" s="130"/>
      <c r="M9" s="157" t="s">
        <v>10</v>
      </c>
      <c r="N9" s="157" t="s">
        <v>160</v>
      </c>
      <c r="O9" s="146" t="s">
        <v>131</v>
      </c>
    </row>
    <row r="10" spans="1:23" ht="36.75" customHeight="1" x14ac:dyDescent="0.3">
      <c r="A10" s="145"/>
      <c r="B10" s="145"/>
      <c r="C10" s="145"/>
      <c r="D10" s="145"/>
      <c r="E10" s="37" t="s">
        <v>29</v>
      </c>
      <c r="F10" s="35" t="s">
        <v>30</v>
      </c>
      <c r="G10" s="37" t="s">
        <v>31</v>
      </c>
      <c r="H10" s="35" t="s">
        <v>32</v>
      </c>
      <c r="I10" s="37" t="s">
        <v>33</v>
      </c>
      <c r="J10" s="35" t="s">
        <v>34</v>
      </c>
      <c r="K10" s="37" t="s">
        <v>35</v>
      </c>
      <c r="L10" s="35" t="s">
        <v>36</v>
      </c>
      <c r="M10" s="158"/>
      <c r="N10" s="158"/>
      <c r="O10" s="147"/>
    </row>
    <row r="11" spans="1:23" s="30" customFormat="1" ht="252.75" customHeight="1" x14ac:dyDescent="0.25">
      <c r="A11" s="134" t="s">
        <v>3</v>
      </c>
      <c r="B11" s="38" t="s">
        <v>4</v>
      </c>
      <c r="C11" s="38" t="s">
        <v>5</v>
      </c>
      <c r="D11" s="38" t="s">
        <v>45</v>
      </c>
      <c r="E11" s="38" t="s">
        <v>62</v>
      </c>
      <c r="F11" s="38" t="s">
        <v>62</v>
      </c>
      <c r="G11" s="38">
        <v>1000</v>
      </c>
      <c r="H11" s="38"/>
      <c r="I11" s="38">
        <v>1020</v>
      </c>
      <c r="J11" s="38"/>
      <c r="K11" s="38">
        <v>1300</v>
      </c>
      <c r="L11" s="38"/>
      <c r="M11" s="38" t="str">
        <f>+F11</f>
        <v>No aplica</v>
      </c>
      <c r="N11" s="38" t="s">
        <v>62</v>
      </c>
      <c r="O11" s="39" t="s">
        <v>132</v>
      </c>
    </row>
    <row r="12" spans="1:23" s="30" customFormat="1" ht="66.75" customHeight="1" x14ac:dyDescent="0.25">
      <c r="A12" s="134"/>
      <c r="B12" s="38" t="s">
        <v>25</v>
      </c>
      <c r="C12" s="38" t="s">
        <v>5</v>
      </c>
      <c r="D12" s="29" t="s">
        <v>44</v>
      </c>
      <c r="E12" s="38" t="s">
        <v>62</v>
      </c>
      <c r="F12" s="38" t="s">
        <v>62</v>
      </c>
      <c r="G12" s="38" t="s">
        <v>62</v>
      </c>
      <c r="H12" s="38"/>
      <c r="I12" s="38" t="s">
        <v>62</v>
      </c>
      <c r="J12" s="38"/>
      <c r="K12" s="38">
        <v>200</v>
      </c>
      <c r="L12" s="38"/>
      <c r="M12" s="38" t="str">
        <f t="shared" ref="M12:M71" si="0">+F12</f>
        <v>No aplica</v>
      </c>
      <c r="N12" s="38" t="s">
        <v>62</v>
      </c>
      <c r="O12" s="39" t="s">
        <v>133</v>
      </c>
    </row>
    <row r="13" spans="1:23" s="30" customFormat="1" ht="99.75" customHeight="1" x14ac:dyDescent="0.25">
      <c r="A13" s="134"/>
      <c r="B13" s="29" t="s">
        <v>6</v>
      </c>
      <c r="C13" s="38" t="s">
        <v>5</v>
      </c>
      <c r="D13" s="29" t="s">
        <v>46</v>
      </c>
      <c r="E13" s="38" t="s">
        <v>62</v>
      </c>
      <c r="F13" s="38" t="s">
        <v>62</v>
      </c>
      <c r="G13" s="40">
        <v>0.125</v>
      </c>
      <c r="H13" s="38"/>
      <c r="I13" s="40">
        <v>0.125</v>
      </c>
      <c r="J13" s="38"/>
      <c r="K13" s="41">
        <v>0.25</v>
      </c>
      <c r="L13" s="38"/>
      <c r="M13" s="38" t="str">
        <f t="shared" si="0"/>
        <v>No aplica</v>
      </c>
      <c r="N13" s="38" t="s">
        <v>62</v>
      </c>
      <c r="O13" s="39" t="s">
        <v>134</v>
      </c>
    </row>
    <row r="14" spans="1:23" s="30" customFormat="1" ht="409.6" customHeight="1" x14ac:dyDescent="0.25">
      <c r="A14" s="134"/>
      <c r="B14" s="135" t="s">
        <v>7</v>
      </c>
      <c r="C14" s="134" t="s">
        <v>5</v>
      </c>
      <c r="D14" s="38" t="s">
        <v>47</v>
      </c>
      <c r="E14" s="42">
        <v>2780</v>
      </c>
      <c r="F14" s="42">
        <v>1959</v>
      </c>
      <c r="G14" s="42">
        <v>4400</v>
      </c>
      <c r="H14" s="42"/>
      <c r="I14" s="42">
        <v>7700</v>
      </c>
      <c r="J14" s="42"/>
      <c r="K14" s="42">
        <v>13400</v>
      </c>
      <c r="L14" s="42"/>
      <c r="M14" s="38">
        <f t="shared" si="0"/>
        <v>1959</v>
      </c>
      <c r="N14" s="36">
        <f>IF(M14/E14&gt;100%,100%,M14/E14)</f>
        <v>0.70467625899280573</v>
      </c>
      <c r="O14" s="125" t="s">
        <v>135</v>
      </c>
    </row>
    <row r="15" spans="1:23" s="30" customFormat="1" ht="80.25" customHeight="1" x14ac:dyDescent="0.25">
      <c r="A15" s="134"/>
      <c r="B15" s="135"/>
      <c r="C15" s="134"/>
      <c r="D15" s="38" t="s">
        <v>48</v>
      </c>
      <c r="E15" s="38" t="s">
        <v>62</v>
      </c>
      <c r="F15" s="38" t="s">
        <v>62</v>
      </c>
      <c r="G15" s="38" t="s">
        <v>62</v>
      </c>
      <c r="H15" s="38" t="s">
        <v>62</v>
      </c>
      <c r="I15" s="38">
        <v>1</v>
      </c>
      <c r="J15" s="38"/>
      <c r="K15" s="38">
        <v>1</v>
      </c>
      <c r="L15" s="38"/>
      <c r="M15" s="38" t="str">
        <f t="shared" si="0"/>
        <v>No aplica</v>
      </c>
      <c r="N15" s="38" t="s">
        <v>62</v>
      </c>
      <c r="O15" s="125"/>
    </row>
    <row r="16" spans="1:23" s="30" customFormat="1" ht="409.5" customHeight="1" x14ac:dyDescent="0.25">
      <c r="A16" s="134"/>
      <c r="B16" s="135" t="s">
        <v>11</v>
      </c>
      <c r="C16" s="135" t="s">
        <v>5</v>
      </c>
      <c r="D16" s="135" t="s">
        <v>49</v>
      </c>
      <c r="E16" s="135" t="s">
        <v>62</v>
      </c>
      <c r="F16" s="135" t="s">
        <v>62</v>
      </c>
      <c r="G16" s="135" t="s">
        <v>62</v>
      </c>
      <c r="H16" s="135"/>
      <c r="I16" s="135">
        <v>134</v>
      </c>
      <c r="J16" s="135"/>
      <c r="K16" s="135">
        <v>262</v>
      </c>
      <c r="L16" s="135"/>
      <c r="M16" s="135" t="str">
        <f t="shared" si="0"/>
        <v>No aplica</v>
      </c>
      <c r="N16" s="135" t="s">
        <v>62</v>
      </c>
      <c r="O16" s="159" t="s">
        <v>136</v>
      </c>
    </row>
    <row r="17" spans="1:19" s="30" customFormat="1" ht="409.6" customHeight="1" x14ac:dyDescent="0.25">
      <c r="A17" s="38"/>
      <c r="B17" s="135"/>
      <c r="C17" s="135"/>
      <c r="D17" s="135"/>
      <c r="E17" s="135"/>
      <c r="F17" s="135"/>
      <c r="G17" s="135"/>
      <c r="H17" s="135"/>
      <c r="I17" s="135"/>
      <c r="J17" s="135"/>
      <c r="K17" s="135"/>
      <c r="L17" s="135"/>
      <c r="M17" s="135"/>
      <c r="N17" s="135"/>
      <c r="O17" s="159"/>
    </row>
    <row r="18" spans="1:19" s="30" customFormat="1" ht="320.25" customHeight="1" x14ac:dyDescent="0.25">
      <c r="A18" s="134" t="s">
        <v>12</v>
      </c>
      <c r="B18" s="29" t="s">
        <v>13</v>
      </c>
      <c r="C18" s="38" t="s">
        <v>16</v>
      </c>
      <c r="D18" s="38" t="s">
        <v>50</v>
      </c>
      <c r="E18" s="38" t="s">
        <v>62</v>
      </c>
      <c r="F18" s="38" t="s">
        <v>62</v>
      </c>
      <c r="G18" s="38">
        <v>60</v>
      </c>
      <c r="H18" s="38"/>
      <c r="I18" s="38">
        <v>170</v>
      </c>
      <c r="J18" s="38"/>
      <c r="K18" s="38">
        <v>880</v>
      </c>
      <c r="L18" s="38"/>
      <c r="M18" s="38" t="str">
        <f t="shared" si="0"/>
        <v>No aplica</v>
      </c>
      <c r="N18" s="38" t="s">
        <v>62</v>
      </c>
      <c r="O18" s="43" t="s">
        <v>137</v>
      </c>
    </row>
    <row r="19" spans="1:19" s="30" customFormat="1" ht="185.25" customHeight="1" x14ac:dyDescent="0.25">
      <c r="A19" s="134"/>
      <c r="B19" s="29" t="s">
        <v>42</v>
      </c>
      <c r="C19" s="38" t="s">
        <v>16</v>
      </c>
      <c r="D19" s="38" t="s">
        <v>51</v>
      </c>
      <c r="E19" s="38" t="s">
        <v>62</v>
      </c>
      <c r="F19" s="38" t="s">
        <v>62</v>
      </c>
      <c r="G19" s="38">
        <v>80</v>
      </c>
      <c r="H19" s="38"/>
      <c r="I19" s="38">
        <v>117</v>
      </c>
      <c r="J19" s="38"/>
      <c r="K19" s="38">
        <v>261</v>
      </c>
      <c r="L19" s="38"/>
      <c r="M19" s="38" t="str">
        <f t="shared" si="0"/>
        <v>No aplica</v>
      </c>
      <c r="N19" s="38" t="s">
        <v>62</v>
      </c>
      <c r="O19" s="39" t="s">
        <v>138</v>
      </c>
    </row>
    <row r="20" spans="1:19" s="30" customFormat="1" ht="398.25" customHeight="1" x14ac:dyDescent="0.25">
      <c r="A20" s="134"/>
      <c r="B20" s="29" t="s">
        <v>14</v>
      </c>
      <c r="C20" s="38" t="s">
        <v>16</v>
      </c>
      <c r="D20" s="38" t="s">
        <v>52</v>
      </c>
      <c r="E20" s="38" t="s">
        <v>62</v>
      </c>
      <c r="F20" s="38" t="s">
        <v>62</v>
      </c>
      <c r="G20" s="38" t="s">
        <v>62</v>
      </c>
      <c r="H20" s="38" t="s">
        <v>62</v>
      </c>
      <c r="I20" s="38" t="s">
        <v>62</v>
      </c>
      <c r="J20" s="38" t="s">
        <v>62</v>
      </c>
      <c r="K20" s="38">
        <v>68</v>
      </c>
      <c r="L20" s="38"/>
      <c r="M20" s="38" t="str">
        <f t="shared" si="0"/>
        <v>No aplica</v>
      </c>
      <c r="N20" s="38" t="s">
        <v>62</v>
      </c>
      <c r="O20" s="39" t="s">
        <v>139</v>
      </c>
    </row>
    <row r="21" spans="1:19" s="30" customFormat="1" ht="123.75" customHeight="1" x14ac:dyDescent="0.25">
      <c r="A21" s="134"/>
      <c r="B21" s="135" t="s">
        <v>15</v>
      </c>
      <c r="C21" s="134" t="s">
        <v>16</v>
      </c>
      <c r="D21" s="38" t="s">
        <v>53</v>
      </c>
      <c r="E21" s="38">
        <v>2</v>
      </c>
      <c r="F21" s="38">
        <v>2</v>
      </c>
      <c r="G21" s="38">
        <v>2</v>
      </c>
      <c r="H21" s="38"/>
      <c r="I21" s="38">
        <v>24</v>
      </c>
      <c r="J21" s="38"/>
      <c r="K21" s="38">
        <v>104</v>
      </c>
      <c r="L21" s="38"/>
      <c r="M21" s="38">
        <f>+F21</f>
        <v>2</v>
      </c>
      <c r="N21" s="44">
        <f>IF(M21/E21&gt;100%,100%,M21/E21)</f>
        <v>1</v>
      </c>
      <c r="O21" s="125" t="s">
        <v>141</v>
      </c>
    </row>
    <row r="22" spans="1:19" s="30" customFormat="1" ht="166.5" customHeight="1" x14ac:dyDescent="0.25">
      <c r="A22" s="134"/>
      <c r="B22" s="135"/>
      <c r="C22" s="134"/>
      <c r="D22" s="38" t="s">
        <v>57</v>
      </c>
      <c r="E22" s="38" t="s">
        <v>62</v>
      </c>
      <c r="F22" s="38" t="s">
        <v>62</v>
      </c>
      <c r="G22" s="38" t="s">
        <v>62</v>
      </c>
      <c r="H22" s="38"/>
      <c r="I22" s="38">
        <v>600</v>
      </c>
      <c r="J22" s="38"/>
      <c r="K22" s="38">
        <v>3140</v>
      </c>
      <c r="L22" s="38"/>
      <c r="M22" s="38" t="str">
        <f t="shared" si="0"/>
        <v>No aplica</v>
      </c>
      <c r="N22" s="38" t="s">
        <v>62</v>
      </c>
      <c r="O22" s="125"/>
    </row>
    <row r="23" spans="1:19" s="30" customFormat="1" ht="351" customHeight="1" x14ac:dyDescent="0.25">
      <c r="A23" s="134"/>
      <c r="B23" s="29" t="s">
        <v>17</v>
      </c>
      <c r="C23" s="38" t="s">
        <v>16</v>
      </c>
      <c r="D23" s="38" t="s">
        <v>54</v>
      </c>
      <c r="E23" s="38">
        <v>3</v>
      </c>
      <c r="F23" s="38">
        <v>3</v>
      </c>
      <c r="G23" s="38">
        <v>5</v>
      </c>
      <c r="H23" s="38"/>
      <c r="I23" s="38">
        <v>5</v>
      </c>
      <c r="J23" s="38"/>
      <c r="K23" s="38">
        <v>17</v>
      </c>
      <c r="L23" s="38"/>
      <c r="M23" s="38">
        <f t="shared" si="0"/>
        <v>3</v>
      </c>
      <c r="N23" s="44">
        <f t="shared" ref="N23:N24" si="1">IF(M23/E23&gt;100%,100%,M23/E23)</f>
        <v>1</v>
      </c>
      <c r="O23" s="39" t="s">
        <v>140</v>
      </c>
      <c r="P23" s="123"/>
    </row>
    <row r="24" spans="1:19" s="30" customFormat="1" ht="293.25" customHeight="1" x14ac:dyDescent="0.25">
      <c r="A24" s="134"/>
      <c r="B24" s="29" t="s">
        <v>18</v>
      </c>
      <c r="C24" s="38" t="s">
        <v>16</v>
      </c>
      <c r="D24" s="38" t="s">
        <v>55</v>
      </c>
      <c r="E24" s="38">
        <v>71</v>
      </c>
      <c r="F24" s="38">
        <v>52</v>
      </c>
      <c r="G24" s="38">
        <v>140</v>
      </c>
      <c r="H24" s="38"/>
      <c r="I24" s="38">
        <v>190</v>
      </c>
      <c r="J24" s="38"/>
      <c r="K24" s="38">
        <v>600</v>
      </c>
      <c r="L24" s="38"/>
      <c r="M24" s="38">
        <f t="shared" si="0"/>
        <v>52</v>
      </c>
      <c r="N24" s="44">
        <f t="shared" si="1"/>
        <v>0.73239436619718312</v>
      </c>
      <c r="O24" s="39" t="s">
        <v>142</v>
      </c>
      <c r="P24" s="123"/>
    </row>
    <row r="25" spans="1:19" s="30" customFormat="1" ht="301.5" customHeight="1" x14ac:dyDescent="0.25">
      <c r="A25" s="134" t="s">
        <v>19</v>
      </c>
      <c r="B25" s="38" t="s">
        <v>20</v>
      </c>
      <c r="C25" s="38" t="s">
        <v>23</v>
      </c>
      <c r="D25" s="38" t="s">
        <v>56</v>
      </c>
      <c r="E25" s="38" t="s">
        <v>62</v>
      </c>
      <c r="F25" s="38" t="s">
        <v>62</v>
      </c>
      <c r="G25" s="38" t="s">
        <v>62</v>
      </c>
      <c r="H25" s="38"/>
      <c r="I25" s="38" t="s">
        <v>62</v>
      </c>
      <c r="J25" s="38"/>
      <c r="K25" s="42">
        <v>30000</v>
      </c>
      <c r="L25" s="38"/>
      <c r="M25" s="38" t="str">
        <f t="shared" si="0"/>
        <v>No aplica</v>
      </c>
      <c r="N25" s="38"/>
      <c r="O25" s="39" t="s">
        <v>143</v>
      </c>
    </row>
    <row r="26" spans="1:19" s="30" customFormat="1" ht="409.5" customHeight="1" x14ac:dyDescent="0.25">
      <c r="A26" s="134"/>
      <c r="B26" s="134" t="s">
        <v>21</v>
      </c>
      <c r="C26" s="38" t="s">
        <v>23</v>
      </c>
      <c r="D26" s="38" t="s">
        <v>56</v>
      </c>
      <c r="E26" s="42">
        <v>1350</v>
      </c>
      <c r="F26" s="42">
        <v>2714</v>
      </c>
      <c r="G26" s="42">
        <f>+E26+1500</f>
        <v>2850</v>
      </c>
      <c r="H26" s="42"/>
      <c r="I26" s="42">
        <v>28100</v>
      </c>
      <c r="J26" s="42"/>
      <c r="K26" s="42">
        <v>30000</v>
      </c>
      <c r="L26" s="38"/>
      <c r="M26" s="38">
        <f t="shared" si="0"/>
        <v>2714</v>
      </c>
      <c r="N26" s="44">
        <f t="shared" ref="N26:N29" si="2">IF(M26/E26&gt;100%,100%,M26/E26)</f>
        <v>1</v>
      </c>
      <c r="O26" s="136" t="s">
        <v>144</v>
      </c>
      <c r="S26" s="31"/>
    </row>
    <row r="27" spans="1:19" s="16" customFormat="1" ht="147.75" customHeight="1" x14ac:dyDescent="0.3">
      <c r="A27" s="134"/>
      <c r="B27" s="134"/>
      <c r="C27" s="38" t="s">
        <v>23</v>
      </c>
      <c r="D27" s="38" t="s">
        <v>58</v>
      </c>
      <c r="E27" s="41">
        <v>1</v>
      </c>
      <c r="F27" s="41">
        <v>1</v>
      </c>
      <c r="G27" s="41">
        <v>1</v>
      </c>
      <c r="H27" s="38"/>
      <c r="I27" s="41">
        <v>1</v>
      </c>
      <c r="J27" s="38"/>
      <c r="K27" s="41">
        <v>1</v>
      </c>
      <c r="L27" s="38"/>
      <c r="M27" s="38">
        <f t="shared" si="0"/>
        <v>1</v>
      </c>
      <c r="N27" s="44">
        <f t="shared" si="2"/>
        <v>1</v>
      </c>
      <c r="O27" s="137"/>
      <c r="S27" s="17"/>
    </row>
    <row r="28" spans="1:19" s="16" customFormat="1" ht="297" customHeight="1" x14ac:dyDescent="0.3">
      <c r="A28" s="134"/>
      <c r="B28" s="38" t="s">
        <v>22</v>
      </c>
      <c r="C28" s="38" t="s">
        <v>23</v>
      </c>
      <c r="D28" s="38" t="s">
        <v>59</v>
      </c>
      <c r="E28" s="42">
        <v>204000</v>
      </c>
      <c r="F28" s="42">
        <f>580372+10544+12335</f>
        <v>603251</v>
      </c>
      <c r="G28" s="42">
        <v>611000</v>
      </c>
      <c r="H28" s="38"/>
      <c r="I28" s="42">
        <v>1118000</v>
      </c>
      <c r="J28" s="38"/>
      <c r="K28" s="42">
        <v>1627870</v>
      </c>
      <c r="L28" s="38"/>
      <c r="M28" s="42">
        <f t="shared" si="0"/>
        <v>603251</v>
      </c>
      <c r="N28" s="44">
        <f t="shared" si="2"/>
        <v>1</v>
      </c>
      <c r="O28" s="45" t="s">
        <v>145</v>
      </c>
      <c r="S28" s="17"/>
    </row>
    <row r="29" spans="1:19" s="16" customFormat="1" ht="409.6" customHeight="1" x14ac:dyDescent="0.3">
      <c r="A29" s="134"/>
      <c r="B29" s="38" t="s">
        <v>24</v>
      </c>
      <c r="C29" s="38" t="s">
        <v>23</v>
      </c>
      <c r="D29" s="38" t="s">
        <v>60</v>
      </c>
      <c r="E29" s="42">
        <v>3000</v>
      </c>
      <c r="F29" s="42">
        <v>3000</v>
      </c>
      <c r="G29" s="42">
        <v>20000</v>
      </c>
      <c r="H29" s="46"/>
      <c r="I29" s="42">
        <f>55000+48500</f>
        <v>103500</v>
      </c>
      <c r="J29" s="46"/>
      <c r="K29" s="42">
        <f>62000+131000</f>
        <v>193000</v>
      </c>
      <c r="L29" s="47"/>
      <c r="M29" s="38">
        <f t="shared" si="0"/>
        <v>3000</v>
      </c>
      <c r="N29" s="44">
        <f t="shared" si="2"/>
        <v>1</v>
      </c>
      <c r="O29" s="45" t="s">
        <v>146</v>
      </c>
      <c r="S29" s="17"/>
    </row>
    <row r="30" spans="1:19" s="16" customFormat="1" ht="393.75" customHeight="1" x14ac:dyDescent="0.3">
      <c r="A30" s="134"/>
      <c r="B30" s="38" t="s">
        <v>43</v>
      </c>
      <c r="C30" s="38" t="s">
        <v>23</v>
      </c>
      <c r="D30" s="38" t="s">
        <v>61</v>
      </c>
      <c r="E30" s="38" t="s">
        <v>62</v>
      </c>
      <c r="F30" s="38" t="s">
        <v>62</v>
      </c>
      <c r="G30" s="38">
        <v>75</v>
      </c>
      <c r="H30" s="38"/>
      <c r="I30" s="38">
        <v>80</v>
      </c>
      <c r="J30" s="38"/>
      <c r="K30" s="38">
        <f>+I30+5673</f>
        <v>5753</v>
      </c>
      <c r="L30" s="38"/>
      <c r="M30" s="38" t="str">
        <f t="shared" si="0"/>
        <v>No aplica</v>
      </c>
      <c r="N30" s="38" t="s">
        <v>62</v>
      </c>
      <c r="O30" s="39" t="s">
        <v>147</v>
      </c>
      <c r="S30" s="17"/>
    </row>
    <row r="31" spans="1:19" s="16" customFormat="1" ht="80.25" customHeight="1" x14ac:dyDescent="0.3">
      <c r="A31" s="134" t="s">
        <v>85</v>
      </c>
      <c r="B31" s="134" t="s">
        <v>63</v>
      </c>
      <c r="C31" s="38" t="s">
        <v>16</v>
      </c>
      <c r="D31" s="38" t="s">
        <v>64</v>
      </c>
      <c r="E31" s="38" t="s">
        <v>62</v>
      </c>
      <c r="F31" s="38" t="s">
        <v>62</v>
      </c>
      <c r="G31" s="41">
        <v>0.2</v>
      </c>
      <c r="H31" s="38"/>
      <c r="I31" s="41">
        <v>0.2</v>
      </c>
      <c r="J31" s="38"/>
      <c r="K31" s="41">
        <v>1</v>
      </c>
      <c r="L31" s="38"/>
      <c r="M31" s="38" t="str">
        <f t="shared" si="0"/>
        <v>No aplica</v>
      </c>
      <c r="N31" s="38" t="s">
        <v>62</v>
      </c>
      <c r="O31" s="125" t="s">
        <v>148</v>
      </c>
      <c r="S31" s="17"/>
    </row>
    <row r="32" spans="1:19" s="16" customFormat="1" ht="98.25" customHeight="1" x14ac:dyDescent="0.3">
      <c r="A32" s="134"/>
      <c r="B32" s="134"/>
      <c r="C32" s="38" t="s">
        <v>16</v>
      </c>
      <c r="D32" s="38" t="s">
        <v>65</v>
      </c>
      <c r="E32" s="38" t="s">
        <v>62</v>
      </c>
      <c r="F32" s="38" t="s">
        <v>62</v>
      </c>
      <c r="G32" s="38">
        <v>50</v>
      </c>
      <c r="H32" s="38"/>
      <c r="I32" s="38">
        <v>50</v>
      </c>
      <c r="J32" s="38"/>
      <c r="K32" s="38">
        <v>150</v>
      </c>
      <c r="L32" s="38"/>
      <c r="M32" s="38" t="str">
        <f t="shared" si="0"/>
        <v>No aplica</v>
      </c>
      <c r="N32" s="38" t="s">
        <v>62</v>
      </c>
      <c r="O32" s="125"/>
      <c r="S32" s="17"/>
    </row>
    <row r="33" spans="1:16" s="23" customFormat="1" ht="80.25" customHeight="1" x14ac:dyDescent="0.25">
      <c r="A33" s="134"/>
      <c r="B33" s="38" t="s">
        <v>66</v>
      </c>
      <c r="C33" s="38" t="s">
        <v>16</v>
      </c>
      <c r="D33" s="38" t="s">
        <v>70</v>
      </c>
      <c r="E33" s="38" t="s">
        <v>62</v>
      </c>
      <c r="F33" s="38" t="s">
        <v>62</v>
      </c>
      <c r="G33" s="38" t="s">
        <v>62</v>
      </c>
      <c r="H33" s="38"/>
      <c r="I33" s="38" t="s">
        <v>62</v>
      </c>
      <c r="J33" s="38"/>
      <c r="K33" s="38">
        <v>80</v>
      </c>
      <c r="L33" s="38"/>
      <c r="M33" s="38" t="str">
        <f t="shared" si="0"/>
        <v>No aplica</v>
      </c>
      <c r="N33" s="38" t="s">
        <v>62</v>
      </c>
      <c r="O33" s="39" t="s">
        <v>149</v>
      </c>
    </row>
    <row r="34" spans="1:16" s="16" customFormat="1" ht="409.6" customHeight="1" x14ac:dyDescent="0.3">
      <c r="A34" s="134"/>
      <c r="B34" s="38" t="s">
        <v>67</v>
      </c>
      <c r="C34" s="38" t="s">
        <v>69</v>
      </c>
      <c r="D34" s="38" t="s">
        <v>71</v>
      </c>
      <c r="E34" s="38" t="s">
        <v>62</v>
      </c>
      <c r="F34" s="38" t="s">
        <v>62</v>
      </c>
      <c r="G34" s="38" t="s">
        <v>62</v>
      </c>
      <c r="H34" s="38"/>
      <c r="I34" s="38">
        <v>2</v>
      </c>
      <c r="J34" s="38"/>
      <c r="K34" s="38">
        <v>2</v>
      </c>
      <c r="L34" s="38"/>
      <c r="M34" s="38" t="str">
        <f t="shared" si="0"/>
        <v>No aplica</v>
      </c>
      <c r="N34" s="38" t="s">
        <v>62</v>
      </c>
      <c r="O34" s="39" t="s">
        <v>150</v>
      </c>
    </row>
    <row r="35" spans="1:16" s="16" customFormat="1" ht="105.75" customHeight="1" x14ac:dyDescent="0.3">
      <c r="A35" s="134"/>
      <c r="B35" s="38" t="s">
        <v>68</v>
      </c>
      <c r="C35" s="38" t="s">
        <v>69</v>
      </c>
      <c r="D35" s="38" t="s">
        <v>72</v>
      </c>
      <c r="E35" s="38" t="s">
        <v>62</v>
      </c>
      <c r="F35" s="38" t="s">
        <v>62</v>
      </c>
      <c r="G35" s="38" t="s">
        <v>62</v>
      </c>
      <c r="H35" s="38"/>
      <c r="I35" s="38">
        <v>2</v>
      </c>
      <c r="J35" s="38"/>
      <c r="K35" s="38">
        <v>2</v>
      </c>
      <c r="L35" s="38"/>
      <c r="M35" s="38" t="str">
        <f t="shared" si="0"/>
        <v>No aplica</v>
      </c>
      <c r="N35" s="38" t="s">
        <v>62</v>
      </c>
      <c r="O35" s="45" t="s">
        <v>151</v>
      </c>
    </row>
    <row r="36" spans="1:16" s="16" customFormat="1" ht="133.5" customHeight="1" x14ac:dyDescent="0.3">
      <c r="A36" s="134" t="s">
        <v>86</v>
      </c>
      <c r="B36" s="38" t="s">
        <v>73</v>
      </c>
      <c r="C36" s="38" t="s">
        <v>82</v>
      </c>
      <c r="D36" s="38" t="s">
        <v>75</v>
      </c>
      <c r="E36" s="38">
        <v>33</v>
      </c>
      <c r="F36" s="38">
        <v>33</v>
      </c>
      <c r="G36" s="38">
        <v>33</v>
      </c>
      <c r="H36" s="38"/>
      <c r="I36" s="38">
        <v>33</v>
      </c>
      <c r="J36" s="38"/>
      <c r="K36" s="38">
        <v>33</v>
      </c>
      <c r="L36" s="38"/>
      <c r="M36" s="38">
        <f t="shared" si="0"/>
        <v>33</v>
      </c>
      <c r="N36" s="44">
        <f>IF(M36/E36&gt;100%,100%,M36/E36)</f>
        <v>1</v>
      </c>
      <c r="O36" s="39" t="s">
        <v>152</v>
      </c>
    </row>
    <row r="37" spans="1:16" s="23" customFormat="1" ht="41.25" customHeight="1" x14ac:dyDescent="0.25">
      <c r="A37" s="134"/>
      <c r="B37" s="134" t="s">
        <v>74</v>
      </c>
      <c r="C37" s="38" t="s">
        <v>82</v>
      </c>
      <c r="D37" s="38" t="s">
        <v>76</v>
      </c>
      <c r="E37" s="38" t="s">
        <v>62</v>
      </c>
      <c r="F37" s="38" t="s">
        <v>62</v>
      </c>
      <c r="G37" s="38">
        <v>8</v>
      </c>
      <c r="H37" s="38"/>
      <c r="I37" s="38">
        <v>8</v>
      </c>
      <c r="J37" s="38"/>
      <c r="K37" s="38">
        <v>33</v>
      </c>
      <c r="L37" s="38"/>
      <c r="M37" s="38" t="str">
        <f t="shared" si="0"/>
        <v>No aplica</v>
      </c>
      <c r="N37" s="38" t="s">
        <v>62</v>
      </c>
      <c r="O37" s="125" t="s">
        <v>153</v>
      </c>
      <c r="P37" s="34"/>
    </row>
    <row r="38" spans="1:16" s="23" customFormat="1" ht="47.25" customHeight="1" x14ac:dyDescent="0.25">
      <c r="A38" s="134"/>
      <c r="B38" s="134"/>
      <c r="C38" s="38" t="s">
        <v>82</v>
      </c>
      <c r="D38" s="38" t="s">
        <v>77</v>
      </c>
      <c r="E38" s="44">
        <v>7.0000000000000007E-2</v>
      </c>
      <c r="F38" s="41">
        <v>0</v>
      </c>
      <c r="G38" s="48">
        <v>0.245</v>
      </c>
      <c r="H38" s="38"/>
      <c r="I38" s="48">
        <v>0.45500000000000002</v>
      </c>
      <c r="J38" s="38"/>
      <c r="K38" s="41">
        <v>0.7</v>
      </c>
      <c r="L38" s="38"/>
      <c r="M38" s="38">
        <f t="shared" si="0"/>
        <v>0</v>
      </c>
      <c r="N38" s="38">
        <f>IF(M38/E38&gt;100%,100%,M38/E38)</f>
        <v>0</v>
      </c>
      <c r="O38" s="125"/>
    </row>
    <row r="39" spans="1:16" s="16" customFormat="1" ht="312.75" customHeight="1" x14ac:dyDescent="0.3">
      <c r="A39" s="134" t="s">
        <v>87</v>
      </c>
      <c r="B39" s="38" t="s">
        <v>78</v>
      </c>
      <c r="C39" s="38" t="s">
        <v>88</v>
      </c>
      <c r="D39" s="38" t="s">
        <v>79</v>
      </c>
      <c r="E39" s="38">
        <v>1</v>
      </c>
      <c r="F39" s="38">
        <v>1</v>
      </c>
      <c r="G39" s="38">
        <v>3</v>
      </c>
      <c r="H39" s="38"/>
      <c r="I39" s="38">
        <v>5</v>
      </c>
      <c r="J39" s="38"/>
      <c r="K39" s="38">
        <v>7</v>
      </c>
      <c r="L39" s="38"/>
      <c r="M39" s="38">
        <f t="shared" si="0"/>
        <v>1</v>
      </c>
      <c r="N39" s="44">
        <f>IF(M39/E39&gt;100%,100%,M39/E39)</f>
        <v>1</v>
      </c>
      <c r="O39" s="49" t="s">
        <v>154</v>
      </c>
    </row>
    <row r="40" spans="1:16" s="16" customFormat="1" ht="131.25" customHeight="1" x14ac:dyDescent="0.3">
      <c r="A40" s="134"/>
      <c r="B40" s="38" t="s">
        <v>80</v>
      </c>
      <c r="C40" s="38" t="s">
        <v>88</v>
      </c>
      <c r="D40" s="38" t="s">
        <v>81</v>
      </c>
      <c r="E40" s="38" t="s">
        <v>62</v>
      </c>
      <c r="F40" s="38" t="s">
        <v>62</v>
      </c>
      <c r="G40" s="38" t="s">
        <v>62</v>
      </c>
      <c r="H40" s="38"/>
      <c r="I40" s="38" t="s">
        <v>62</v>
      </c>
      <c r="J40" s="38"/>
      <c r="K40" s="38">
        <v>18</v>
      </c>
      <c r="L40" s="38"/>
      <c r="M40" s="38" t="str">
        <f t="shared" si="0"/>
        <v>No aplica</v>
      </c>
      <c r="N40" s="38" t="s">
        <v>62</v>
      </c>
      <c r="O40" s="45" t="s">
        <v>155</v>
      </c>
    </row>
    <row r="41" spans="1:16" s="16" customFormat="1" ht="180.75" customHeight="1" x14ac:dyDescent="0.3">
      <c r="A41" s="134"/>
      <c r="B41" s="38" t="s">
        <v>83</v>
      </c>
      <c r="C41" s="38" t="s">
        <v>88</v>
      </c>
      <c r="D41" s="38" t="s">
        <v>84</v>
      </c>
      <c r="E41" s="38" t="s">
        <v>62</v>
      </c>
      <c r="F41" s="38" t="s">
        <v>62</v>
      </c>
      <c r="G41" s="38" t="s">
        <v>62</v>
      </c>
      <c r="H41" s="38"/>
      <c r="I41" s="38" t="s">
        <v>62</v>
      </c>
      <c r="J41" s="38"/>
      <c r="K41" s="38">
        <v>2</v>
      </c>
      <c r="L41" s="38"/>
      <c r="M41" s="38" t="str">
        <f t="shared" si="0"/>
        <v>No aplica</v>
      </c>
      <c r="N41" s="38" t="s">
        <v>62</v>
      </c>
      <c r="O41" s="45" t="s">
        <v>156</v>
      </c>
    </row>
    <row r="42" spans="1:16" s="16" customFormat="1" ht="223.5" customHeight="1" x14ac:dyDescent="0.3">
      <c r="A42" s="133" t="s">
        <v>119</v>
      </c>
      <c r="B42" s="133" t="s">
        <v>89</v>
      </c>
      <c r="C42" s="133" t="s">
        <v>121</v>
      </c>
      <c r="D42" s="55" t="s">
        <v>90</v>
      </c>
      <c r="E42" s="55" t="s">
        <v>62</v>
      </c>
      <c r="F42" s="55" t="s">
        <v>62</v>
      </c>
      <c r="G42" s="56">
        <v>0.8</v>
      </c>
      <c r="H42" s="55"/>
      <c r="I42" s="56">
        <v>0.8</v>
      </c>
      <c r="J42" s="55"/>
      <c r="K42" s="56">
        <v>0.85</v>
      </c>
      <c r="L42" s="55"/>
      <c r="M42" s="55" t="str">
        <f t="shared" si="0"/>
        <v>No aplica</v>
      </c>
      <c r="N42" s="55" t="s">
        <v>62</v>
      </c>
      <c r="O42" s="124" t="s">
        <v>167</v>
      </c>
    </row>
    <row r="43" spans="1:16" s="16" customFormat="1" ht="95.25" customHeight="1" x14ac:dyDescent="0.3">
      <c r="A43" s="133"/>
      <c r="B43" s="133"/>
      <c r="C43" s="133"/>
      <c r="D43" s="55" t="s">
        <v>91</v>
      </c>
      <c r="E43" s="56">
        <v>1</v>
      </c>
      <c r="F43" s="56">
        <v>1</v>
      </c>
      <c r="G43" s="56">
        <v>1</v>
      </c>
      <c r="H43" s="55"/>
      <c r="I43" s="56">
        <v>1</v>
      </c>
      <c r="J43" s="55"/>
      <c r="K43" s="56">
        <v>1</v>
      </c>
      <c r="L43" s="55"/>
      <c r="M43" s="57">
        <f t="shared" si="0"/>
        <v>1</v>
      </c>
      <c r="N43" s="58">
        <f t="shared" ref="N43:N54" si="3">IF(M43/E43&gt;100%,100%,M43/E43)</f>
        <v>1</v>
      </c>
      <c r="O43" s="124"/>
    </row>
    <row r="44" spans="1:16" s="23" customFormat="1" ht="117.75" customHeight="1" x14ac:dyDescent="0.25">
      <c r="A44" s="133"/>
      <c r="B44" s="133"/>
      <c r="C44" s="133"/>
      <c r="D44" s="55" t="s">
        <v>92</v>
      </c>
      <c r="E44" s="56">
        <v>1</v>
      </c>
      <c r="F44" s="59">
        <v>1</v>
      </c>
      <c r="G44" s="56">
        <v>1</v>
      </c>
      <c r="H44" s="55"/>
      <c r="I44" s="56">
        <v>1</v>
      </c>
      <c r="J44" s="55"/>
      <c r="K44" s="56">
        <v>1</v>
      </c>
      <c r="L44" s="55"/>
      <c r="M44" s="57">
        <f t="shared" si="0"/>
        <v>1</v>
      </c>
      <c r="N44" s="58">
        <f t="shared" si="3"/>
        <v>1</v>
      </c>
      <c r="O44" s="124"/>
    </row>
    <row r="45" spans="1:16" s="23" customFormat="1" ht="147.75" customHeight="1" x14ac:dyDescent="0.25">
      <c r="A45" s="133"/>
      <c r="B45" s="133" t="s">
        <v>93</v>
      </c>
      <c r="C45" s="133" t="s">
        <v>122</v>
      </c>
      <c r="D45" s="55" t="s">
        <v>94</v>
      </c>
      <c r="E45" s="56">
        <v>0.2</v>
      </c>
      <c r="F45" s="56">
        <v>0.2</v>
      </c>
      <c r="G45" s="56">
        <v>0.5</v>
      </c>
      <c r="H45" s="55"/>
      <c r="I45" s="56">
        <v>0.75</v>
      </c>
      <c r="J45" s="55"/>
      <c r="K45" s="56">
        <v>1</v>
      </c>
      <c r="L45" s="55"/>
      <c r="M45" s="57">
        <f t="shared" si="0"/>
        <v>0.2</v>
      </c>
      <c r="N45" s="58">
        <f t="shared" si="3"/>
        <v>1</v>
      </c>
      <c r="O45" s="124" t="s">
        <v>157</v>
      </c>
    </row>
    <row r="46" spans="1:16" s="16" customFormat="1" ht="157.5" customHeight="1" x14ac:dyDescent="0.3">
      <c r="A46" s="133"/>
      <c r="B46" s="133"/>
      <c r="C46" s="133"/>
      <c r="D46" s="55" t="s">
        <v>97</v>
      </c>
      <c r="E46" s="55" t="s">
        <v>62</v>
      </c>
      <c r="F46" s="55" t="s">
        <v>62</v>
      </c>
      <c r="G46" s="60">
        <v>1104200</v>
      </c>
      <c r="H46" s="60"/>
      <c r="I46" s="60">
        <v>1104200</v>
      </c>
      <c r="J46" s="60"/>
      <c r="K46" s="60">
        <v>2208400</v>
      </c>
      <c r="L46" s="55"/>
      <c r="M46" s="55" t="str">
        <f t="shared" si="0"/>
        <v>No aplica</v>
      </c>
      <c r="N46" s="55" t="s">
        <v>62</v>
      </c>
      <c r="O46" s="124"/>
    </row>
    <row r="47" spans="1:16" s="23" customFormat="1" ht="157.5" customHeight="1" x14ac:dyDescent="0.25">
      <c r="A47" s="133"/>
      <c r="B47" s="133"/>
      <c r="C47" s="133"/>
      <c r="D47" s="55" t="s">
        <v>95</v>
      </c>
      <c r="E47" s="56">
        <v>1</v>
      </c>
      <c r="F47" s="56">
        <v>1</v>
      </c>
      <c r="G47" s="56">
        <v>1</v>
      </c>
      <c r="H47" s="55"/>
      <c r="I47" s="56">
        <v>1</v>
      </c>
      <c r="J47" s="55"/>
      <c r="K47" s="56">
        <v>1</v>
      </c>
      <c r="L47" s="55"/>
      <c r="M47" s="57">
        <f t="shared" si="0"/>
        <v>1</v>
      </c>
      <c r="N47" s="57">
        <f>IF(M47/E47&gt;100%,100%,M47/E47)</f>
        <v>1</v>
      </c>
      <c r="O47" s="124"/>
    </row>
    <row r="48" spans="1:16" s="16" customFormat="1" ht="150.75" customHeight="1" x14ac:dyDescent="0.3">
      <c r="A48" s="133"/>
      <c r="B48" s="133"/>
      <c r="C48" s="133"/>
      <c r="D48" s="55" t="s">
        <v>96</v>
      </c>
      <c r="E48" s="56">
        <v>0.89</v>
      </c>
      <c r="F48" s="56">
        <v>0.89</v>
      </c>
      <c r="G48" s="56">
        <v>0.89</v>
      </c>
      <c r="H48" s="55"/>
      <c r="I48" s="56">
        <v>0.89</v>
      </c>
      <c r="J48" s="55"/>
      <c r="K48" s="56">
        <v>1</v>
      </c>
      <c r="L48" s="55"/>
      <c r="M48" s="57">
        <f t="shared" si="0"/>
        <v>0.89</v>
      </c>
      <c r="N48" s="57">
        <f t="shared" si="3"/>
        <v>1</v>
      </c>
      <c r="O48" s="124"/>
    </row>
    <row r="49" spans="1:87" s="23" customFormat="1" ht="202.5" customHeight="1" x14ac:dyDescent="0.25">
      <c r="A49" s="133"/>
      <c r="B49" s="133" t="s">
        <v>98</v>
      </c>
      <c r="C49" s="133" t="s">
        <v>121</v>
      </c>
      <c r="D49" s="55" t="s">
        <v>99</v>
      </c>
      <c r="E49" s="55">
        <v>0.75</v>
      </c>
      <c r="F49" s="55">
        <v>0</v>
      </c>
      <c r="G49" s="55">
        <v>1.5</v>
      </c>
      <c r="H49" s="55"/>
      <c r="I49" s="55">
        <v>2.25</v>
      </c>
      <c r="J49" s="55"/>
      <c r="K49" s="55">
        <v>3</v>
      </c>
      <c r="L49" s="55"/>
      <c r="M49" s="55">
        <f t="shared" si="0"/>
        <v>0</v>
      </c>
      <c r="N49" s="57">
        <f t="shared" si="3"/>
        <v>0</v>
      </c>
      <c r="O49" s="124" t="s">
        <v>168</v>
      </c>
    </row>
    <row r="50" spans="1:87" s="25" customFormat="1" ht="220.5" customHeight="1" x14ac:dyDescent="0.25">
      <c r="A50" s="133"/>
      <c r="B50" s="133"/>
      <c r="C50" s="133"/>
      <c r="D50" s="55" t="s">
        <v>91</v>
      </c>
      <c r="E50" s="56">
        <v>1</v>
      </c>
      <c r="F50" s="56">
        <v>0.99</v>
      </c>
      <c r="G50" s="56">
        <v>1</v>
      </c>
      <c r="H50" s="55"/>
      <c r="I50" s="56">
        <v>1</v>
      </c>
      <c r="J50" s="55"/>
      <c r="K50" s="56">
        <v>1</v>
      </c>
      <c r="L50" s="55"/>
      <c r="M50" s="57">
        <f t="shared" si="0"/>
        <v>0.99</v>
      </c>
      <c r="N50" s="57">
        <f t="shared" si="3"/>
        <v>0.99</v>
      </c>
      <c r="O50" s="124"/>
    </row>
    <row r="51" spans="1:87" s="23" customFormat="1" ht="289.5" customHeight="1" x14ac:dyDescent="0.25">
      <c r="A51" s="133"/>
      <c r="B51" s="133" t="s">
        <v>100</v>
      </c>
      <c r="C51" s="133" t="s">
        <v>123</v>
      </c>
      <c r="D51" s="55" t="s">
        <v>101</v>
      </c>
      <c r="E51" s="56">
        <v>1</v>
      </c>
      <c r="F51" s="56">
        <v>1</v>
      </c>
      <c r="G51" s="56">
        <v>1</v>
      </c>
      <c r="H51" s="55"/>
      <c r="I51" s="56">
        <v>1</v>
      </c>
      <c r="J51" s="55"/>
      <c r="K51" s="56">
        <v>1</v>
      </c>
      <c r="L51" s="55"/>
      <c r="M51" s="57">
        <f t="shared" si="0"/>
        <v>1</v>
      </c>
      <c r="N51" s="57">
        <f t="shared" si="3"/>
        <v>1</v>
      </c>
      <c r="O51" s="124" t="s">
        <v>161</v>
      </c>
    </row>
    <row r="52" spans="1:87" s="23" customFormat="1" ht="235.5" customHeight="1" x14ac:dyDescent="0.25">
      <c r="A52" s="133"/>
      <c r="B52" s="133"/>
      <c r="C52" s="133"/>
      <c r="D52" s="55" t="s">
        <v>102</v>
      </c>
      <c r="E52" s="56">
        <v>1</v>
      </c>
      <c r="F52" s="56">
        <v>1</v>
      </c>
      <c r="G52" s="56">
        <v>1</v>
      </c>
      <c r="H52" s="55"/>
      <c r="I52" s="56">
        <v>1</v>
      </c>
      <c r="J52" s="55"/>
      <c r="K52" s="56">
        <v>1</v>
      </c>
      <c r="L52" s="55"/>
      <c r="M52" s="57">
        <f t="shared" si="0"/>
        <v>1</v>
      </c>
      <c r="N52" s="57">
        <f t="shared" si="3"/>
        <v>1</v>
      </c>
      <c r="O52" s="124"/>
    </row>
    <row r="53" spans="1:87" s="23" customFormat="1" ht="183.75" customHeight="1" x14ac:dyDescent="0.25">
      <c r="A53" s="133"/>
      <c r="B53" s="133"/>
      <c r="C53" s="133"/>
      <c r="D53" s="55" t="s">
        <v>103</v>
      </c>
      <c r="E53" s="56">
        <v>1</v>
      </c>
      <c r="F53" s="56">
        <v>1</v>
      </c>
      <c r="G53" s="56">
        <v>1</v>
      </c>
      <c r="H53" s="55"/>
      <c r="I53" s="56">
        <v>1</v>
      </c>
      <c r="J53" s="55"/>
      <c r="K53" s="56">
        <v>1</v>
      </c>
      <c r="L53" s="55"/>
      <c r="M53" s="57">
        <f t="shared" si="0"/>
        <v>1</v>
      </c>
      <c r="N53" s="57">
        <f t="shared" si="3"/>
        <v>1</v>
      </c>
      <c r="O53" s="124"/>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33"/>
      <c r="B54" s="133"/>
      <c r="C54" s="55" t="s">
        <v>124</v>
      </c>
      <c r="D54" s="55" t="s">
        <v>104</v>
      </c>
      <c r="E54" s="56">
        <v>1</v>
      </c>
      <c r="F54" s="56">
        <v>1</v>
      </c>
      <c r="G54" s="56">
        <v>1</v>
      </c>
      <c r="H54" s="55"/>
      <c r="I54" s="56">
        <v>1</v>
      </c>
      <c r="J54" s="55"/>
      <c r="K54" s="56">
        <v>1</v>
      </c>
      <c r="L54" s="55"/>
      <c r="M54" s="57">
        <f t="shared" si="0"/>
        <v>1</v>
      </c>
      <c r="N54" s="57">
        <f t="shared" si="3"/>
        <v>1</v>
      </c>
      <c r="O54" s="124"/>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43.25" customHeight="1" x14ac:dyDescent="0.3">
      <c r="A55" s="133"/>
      <c r="B55" s="133"/>
      <c r="C55" s="55" t="s">
        <v>121</v>
      </c>
      <c r="D55" s="55" t="s">
        <v>105</v>
      </c>
      <c r="E55" s="56">
        <v>0.98</v>
      </c>
      <c r="F55" s="56">
        <v>0.99</v>
      </c>
      <c r="G55" s="56">
        <v>1</v>
      </c>
      <c r="H55" s="55"/>
      <c r="I55" s="56">
        <v>1</v>
      </c>
      <c r="J55" s="55"/>
      <c r="K55" s="56">
        <v>1</v>
      </c>
      <c r="L55" s="55"/>
      <c r="M55" s="57">
        <f t="shared" si="0"/>
        <v>0.99</v>
      </c>
      <c r="N55" s="57">
        <f>IF(M55/E55&gt;100%,100%,M55/E55)</f>
        <v>1</v>
      </c>
      <c r="O55" s="1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33"/>
      <c r="B56" s="133" t="s">
        <v>106</v>
      </c>
      <c r="C56" s="133" t="s">
        <v>123</v>
      </c>
      <c r="D56" s="55" t="s">
        <v>107</v>
      </c>
      <c r="E56" s="55" t="s">
        <v>62</v>
      </c>
      <c r="F56" s="55" t="s">
        <v>62</v>
      </c>
      <c r="G56" s="55" t="s">
        <v>62</v>
      </c>
      <c r="H56" s="55"/>
      <c r="I56" s="55" t="s">
        <v>62</v>
      </c>
      <c r="J56" s="55"/>
      <c r="K56" s="56">
        <v>0.65</v>
      </c>
      <c r="L56" s="55"/>
      <c r="M56" s="55" t="str">
        <f t="shared" si="0"/>
        <v>No aplica</v>
      </c>
      <c r="N56" s="55" t="s">
        <v>62</v>
      </c>
      <c r="O56" s="124" t="s">
        <v>158</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33"/>
      <c r="B57" s="133"/>
      <c r="C57" s="133"/>
      <c r="D57" s="55" t="s">
        <v>128</v>
      </c>
      <c r="E57" s="56">
        <v>0.25</v>
      </c>
      <c r="F57" s="56">
        <v>0</v>
      </c>
      <c r="G57" s="56">
        <v>0.5</v>
      </c>
      <c r="H57" s="55"/>
      <c r="I57" s="56">
        <v>0.75</v>
      </c>
      <c r="J57" s="55"/>
      <c r="K57" s="56">
        <v>1</v>
      </c>
      <c r="L57" s="55"/>
      <c r="M57" s="57">
        <f t="shared" si="0"/>
        <v>0</v>
      </c>
      <c r="N57" s="57">
        <f>IF(M57/E57&gt;100%,100%,M57/E57)</f>
        <v>0</v>
      </c>
      <c r="O57" s="1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133"/>
      <c r="B58" s="133"/>
      <c r="C58" s="133"/>
      <c r="D58" s="55" t="s">
        <v>129</v>
      </c>
      <c r="E58" s="55" t="s">
        <v>62</v>
      </c>
      <c r="F58" s="55" t="s">
        <v>62</v>
      </c>
      <c r="G58" s="56">
        <v>0.5</v>
      </c>
      <c r="H58" s="55"/>
      <c r="I58" s="56">
        <v>0.5</v>
      </c>
      <c r="J58" s="55"/>
      <c r="K58" s="56">
        <v>1</v>
      </c>
      <c r="L58" s="55"/>
      <c r="M58" s="55" t="str">
        <f t="shared" si="0"/>
        <v>No aplica</v>
      </c>
      <c r="N58" s="55" t="s">
        <v>62</v>
      </c>
      <c r="O58" s="1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133"/>
      <c r="B59" s="133"/>
      <c r="C59" s="133"/>
      <c r="D59" s="55" t="s">
        <v>95</v>
      </c>
      <c r="E59" s="56">
        <v>1</v>
      </c>
      <c r="F59" s="56">
        <v>1</v>
      </c>
      <c r="G59" s="56">
        <v>1</v>
      </c>
      <c r="H59" s="55"/>
      <c r="I59" s="56">
        <v>1</v>
      </c>
      <c r="J59" s="55"/>
      <c r="K59" s="56">
        <v>1</v>
      </c>
      <c r="L59" s="55"/>
      <c r="M59" s="57">
        <f t="shared" si="0"/>
        <v>1</v>
      </c>
      <c r="N59" s="57">
        <f>IF(M59/E59&gt;100%,100%,M59/E59)</f>
        <v>1</v>
      </c>
      <c r="O59" s="1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133"/>
      <c r="B60" s="133"/>
      <c r="C60" s="133"/>
      <c r="D60" s="55" t="s">
        <v>92</v>
      </c>
      <c r="E60" s="56">
        <v>0.78</v>
      </c>
      <c r="F60" s="56">
        <v>0.78</v>
      </c>
      <c r="G60" s="56">
        <v>0.89</v>
      </c>
      <c r="H60" s="55"/>
      <c r="I60" s="56">
        <v>0.89</v>
      </c>
      <c r="J60" s="55"/>
      <c r="K60" s="56">
        <v>0.98</v>
      </c>
      <c r="L60" s="55"/>
      <c r="M60" s="57">
        <f t="shared" si="0"/>
        <v>0.78</v>
      </c>
      <c r="N60" s="57">
        <f t="shared" ref="N60:N70" si="4">IF(M60/E60&gt;100%,100%,M60/E60)</f>
        <v>1</v>
      </c>
      <c r="O60" s="1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133"/>
      <c r="B61" s="133" t="s">
        <v>108</v>
      </c>
      <c r="C61" s="133" t="s">
        <v>125</v>
      </c>
      <c r="D61" s="55" t="s">
        <v>109</v>
      </c>
      <c r="E61" s="56">
        <v>0.84</v>
      </c>
      <c r="F61" s="56">
        <v>0.84</v>
      </c>
      <c r="G61" s="56">
        <v>0.9</v>
      </c>
      <c r="H61" s="55"/>
      <c r="I61" s="56">
        <v>0.96</v>
      </c>
      <c r="J61" s="55"/>
      <c r="K61" s="56">
        <v>1</v>
      </c>
      <c r="L61" s="55"/>
      <c r="M61" s="57">
        <f t="shared" si="0"/>
        <v>0.84</v>
      </c>
      <c r="N61" s="57">
        <f t="shared" si="4"/>
        <v>1</v>
      </c>
      <c r="O61" s="124" t="s">
        <v>162</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75" customHeight="1" x14ac:dyDescent="0.25">
      <c r="A62" s="133"/>
      <c r="B62" s="133"/>
      <c r="C62" s="133"/>
      <c r="D62" s="55" t="s">
        <v>91</v>
      </c>
      <c r="E62" s="56">
        <v>1</v>
      </c>
      <c r="F62" s="56">
        <v>1</v>
      </c>
      <c r="G62" s="56">
        <v>1</v>
      </c>
      <c r="H62" s="55"/>
      <c r="I62" s="56">
        <v>1</v>
      </c>
      <c r="J62" s="55"/>
      <c r="K62" s="56">
        <v>1</v>
      </c>
      <c r="L62" s="55"/>
      <c r="M62" s="57">
        <f t="shared" si="0"/>
        <v>1</v>
      </c>
      <c r="N62" s="57">
        <f t="shared" si="4"/>
        <v>1</v>
      </c>
      <c r="O62" s="124"/>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05.75" customHeight="1" x14ac:dyDescent="0.25">
      <c r="A63" s="133"/>
      <c r="B63" s="133" t="s">
        <v>110</v>
      </c>
      <c r="C63" s="133" t="s">
        <v>125</v>
      </c>
      <c r="D63" s="55" t="s">
        <v>91</v>
      </c>
      <c r="E63" s="56">
        <v>1</v>
      </c>
      <c r="F63" s="56">
        <v>1</v>
      </c>
      <c r="G63" s="56">
        <v>1</v>
      </c>
      <c r="H63" s="55"/>
      <c r="I63" s="56">
        <v>1</v>
      </c>
      <c r="J63" s="55"/>
      <c r="K63" s="56">
        <v>1</v>
      </c>
      <c r="L63" s="55"/>
      <c r="M63" s="57">
        <f t="shared" si="0"/>
        <v>1</v>
      </c>
      <c r="N63" s="57">
        <f t="shared" si="4"/>
        <v>1</v>
      </c>
      <c r="O63" s="124" t="s">
        <v>163</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17" customHeight="1" x14ac:dyDescent="0.25">
      <c r="A64" s="133"/>
      <c r="B64" s="133"/>
      <c r="C64" s="133"/>
      <c r="D64" s="55" t="s">
        <v>92</v>
      </c>
      <c r="E64" s="56">
        <v>1</v>
      </c>
      <c r="F64" s="56">
        <v>1</v>
      </c>
      <c r="G64" s="56">
        <v>1</v>
      </c>
      <c r="H64" s="55"/>
      <c r="I64" s="56">
        <v>1</v>
      </c>
      <c r="J64" s="55"/>
      <c r="K64" s="56">
        <v>1</v>
      </c>
      <c r="L64" s="55"/>
      <c r="M64" s="57">
        <f t="shared" si="0"/>
        <v>1</v>
      </c>
      <c r="N64" s="57">
        <f t="shared" si="4"/>
        <v>1</v>
      </c>
      <c r="O64" s="124"/>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33"/>
      <c r="B65" s="55" t="s">
        <v>111</v>
      </c>
      <c r="C65" s="55" t="s">
        <v>125</v>
      </c>
      <c r="D65" s="55" t="s">
        <v>112</v>
      </c>
      <c r="E65" s="56">
        <v>0.25</v>
      </c>
      <c r="F65" s="56">
        <v>0.05</v>
      </c>
      <c r="G65" s="56">
        <v>0.45</v>
      </c>
      <c r="H65" s="55"/>
      <c r="I65" s="56">
        <v>0.8</v>
      </c>
      <c r="J65" s="55"/>
      <c r="K65" s="56">
        <v>1</v>
      </c>
      <c r="L65" s="55"/>
      <c r="M65" s="57">
        <f t="shared" si="0"/>
        <v>0.05</v>
      </c>
      <c r="N65" s="57">
        <f t="shared" si="4"/>
        <v>0.2</v>
      </c>
      <c r="O65" s="61" t="s">
        <v>164</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133"/>
      <c r="B66" s="133" t="s">
        <v>113</v>
      </c>
      <c r="C66" s="133" t="s">
        <v>126</v>
      </c>
      <c r="D66" s="55" t="s">
        <v>114</v>
      </c>
      <c r="E66" s="56">
        <v>0.85</v>
      </c>
      <c r="F66" s="56">
        <v>0.83</v>
      </c>
      <c r="G66" s="56">
        <v>1</v>
      </c>
      <c r="H66" s="55"/>
      <c r="I66" s="56">
        <v>1</v>
      </c>
      <c r="J66" s="55"/>
      <c r="K66" s="56">
        <v>1</v>
      </c>
      <c r="L66" s="55"/>
      <c r="M66" s="57">
        <f t="shared" si="0"/>
        <v>0.83</v>
      </c>
      <c r="N66" s="57">
        <f t="shared" si="4"/>
        <v>0.97647058823529409</v>
      </c>
      <c r="O66" s="124" t="s">
        <v>165</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33"/>
      <c r="B67" s="133"/>
      <c r="C67" s="133"/>
      <c r="D67" s="55" t="s">
        <v>91</v>
      </c>
      <c r="E67" s="56">
        <v>1</v>
      </c>
      <c r="F67" s="56">
        <v>1</v>
      </c>
      <c r="G67" s="56">
        <v>1</v>
      </c>
      <c r="H67" s="55"/>
      <c r="I67" s="56">
        <v>1</v>
      </c>
      <c r="J67" s="55"/>
      <c r="K67" s="56">
        <v>1</v>
      </c>
      <c r="L67" s="55"/>
      <c r="M67" s="57">
        <f t="shared" si="0"/>
        <v>1</v>
      </c>
      <c r="N67" s="57">
        <f t="shared" si="4"/>
        <v>1</v>
      </c>
      <c r="O67" s="124"/>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53" customHeight="1" x14ac:dyDescent="0.25">
      <c r="A68" s="133"/>
      <c r="B68" s="133"/>
      <c r="C68" s="133"/>
      <c r="D68" s="55" t="s">
        <v>92</v>
      </c>
      <c r="E68" s="56">
        <v>0.84</v>
      </c>
      <c r="F68" s="56">
        <v>0.84</v>
      </c>
      <c r="G68" s="56">
        <v>0.9</v>
      </c>
      <c r="H68" s="55"/>
      <c r="I68" s="56">
        <v>0.96</v>
      </c>
      <c r="J68" s="55"/>
      <c r="K68" s="56">
        <v>1</v>
      </c>
      <c r="L68" s="55"/>
      <c r="M68" s="57">
        <f t="shared" si="0"/>
        <v>0.84</v>
      </c>
      <c r="N68" s="57">
        <f t="shared" si="4"/>
        <v>1</v>
      </c>
      <c r="O68" s="124"/>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34" t="s">
        <v>120</v>
      </c>
      <c r="B69" s="134" t="s">
        <v>115</v>
      </c>
      <c r="C69" s="134" t="s">
        <v>127</v>
      </c>
      <c r="D69" s="38" t="s">
        <v>116</v>
      </c>
      <c r="E69" s="42">
        <v>4000</v>
      </c>
      <c r="F69" s="42">
        <v>12870</v>
      </c>
      <c r="G69" s="42">
        <v>124000</v>
      </c>
      <c r="H69" s="42"/>
      <c r="I69" s="42">
        <v>129000</v>
      </c>
      <c r="J69" s="42"/>
      <c r="K69" s="42">
        <v>2500000</v>
      </c>
      <c r="L69" s="38"/>
      <c r="M69" s="38">
        <f t="shared" si="0"/>
        <v>12870</v>
      </c>
      <c r="N69" s="44">
        <f t="shared" si="4"/>
        <v>1</v>
      </c>
      <c r="O69" s="125" t="s">
        <v>166</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34"/>
      <c r="B70" s="134"/>
      <c r="C70" s="134"/>
      <c r="D70" s="38" t="s">
        <v>117</v>
      </c>
      <c r="E70" s="38">
        <v>5</v>
      </c>
      <c r="F70" s="38">
        <v>3</v>
      </c>
      <c r="G70" s="38">
        <v>8</v>
      </c>
      <c r="H70" s="38"/>
      <c r="I70" s="38">
        <v>9</v>
      </c>
      <c r="J70" s="38"/>
      <c r="K70" s="38"/>
      <c r="L70" s="38"/>
      <c r="M70" s="38">
        <f t="shared" si="0"/>
        <v>3</v>
      </c>
      <c r="N70" s="44">
        <f t="shared" si="4"/>
        <v>0.6</v>
      </c>
      <c r="O70" s="1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34"/>
      <c r="B71" s="134"/>
      <c r="C71" s="134"/>
      <c r="D71" s="38" t="s">
        <v>118</v>
      </c>
      <c r="E71" s="38" t="s">
        <v>62</v>
      </c>
      <c r="F71" s="38" t="s">
        <v>62</v>
      </c>
      <c r="G71" s="38" t="s">
        <v>62</v>
      </c>
      <c r="H71" s="38"/>
      <c r="I71" s="38">
        <v>56</v>
      </c>
      <c r="J71" s="38"/>
      <c r="K71" s="38">
        <v>56</v>
      </c>
      <c r="L71" s="38"/>
      <c r="M71" s="38" t="str">
        <f t="shared" si="0"/>
        <v>No aplica</v>
      </c>
      <c r="N71" s="38" t="s">
        <v>62</v>
      </c>
      <c r="O71" s="1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32" t="s">
        <v>8</v>
      </c>
      <c r="B73" s="132"/>
      <c r="C73" s="132"/>
      <c r="D73" s="132"/>
      <c r="E73" s="132"/>
      <c r="F73" s="132"/>
      <c r="G73" s="132"/>
      <c r="H73" s="132"/>
      <c r="I73" s="132"/>
      <c r="J73" s="132"/>
      <c r="K73" s="132"/>
      <c r="L73" s="132"/>
      <c r="M73" s="132"/>
      <c r="N73" s="132"/>
      <c r="O73" s="132"/>
    </row>
    <row r="74" spans="1:87" ht="15" customHeight="1" x14ac:dyDescent="0.3">
      <c r="A74" s="132" t="s">
        <v>9</v>
      </c>
      <c r="B74" s="132"/>
      <c r="C74" s="132"/>
      <c r="D74" s="132"/>
      <c r="E74" s="132"/>
      <c r="F74" s="132"/>
      <c r="G74" s="132"/>
      <c r="H74" s="132"/>
      <c r="I74" s="132"/>
      <c r="J74" s="132"/>
      <c r="K74" s="132"/>
      <c r="L74" s="132"/>
      <c r="M74" s="132"/>
      <c r="N74" s="132"/>
      <c r="O74" s="132"/>
    </row>
    <row r="75" spans="1:87" x14ac:dyDescent="0.3">
      <c r="A75" s="131" t="s">
        <v>37</v>
      </c>
      <c r="B75" s="131"/>
      <c r="C75" s="131"/>
      <c r="D75" s="131"/>
      <c r="E75" s="131"/>
      <c r="F75" s="131"/>
      <c r="G75" s="131"/>
      <c r="H75" s="131"/>
      <c r="I75" s="131"/>
      <c r="J75" s="131"/>
      <c r="K75" s="131"/>
      <c r="L75" s="131"/>
      <c r="M75" s="131"/>
      <c r="N75" s="131"/>
      <c r="O75" s="131"/>
    </row>
    <row r="76" spans="1:87" s="28" customFormat="1" x14ac:dyDescent="0.3">
      <c r="A76" s="126" t="s">
        <v>38</v>
      </c>
      <c r="B76" s="126"/>
      <c r="C76" s="126"/>
      <c r="D76" s="126"/>
      <c r="E76" s="126"/>
      <c r="F76" s="126"/>
      <c r="G76" s="126"/>
      <c r="H76" s="126"/>
      <c r="I76" s="126"/>
      <c r="J76" s="126"/>
      <c r="K76" s="126"/>
      <c r="L76" s="126"/>
      <c r="M76" s="126"/>
      <c r="N76" s="126"/>
      <c r="O76" s="126"/>
    </row>
  </sheetData>
  <mergeCells count="79">
    <mergeCell ref="K16:K17"/>
    <mergeCell ref="L16:L17"/>
    <mergeCell ref="M16:M17"/>
    <mergeCell ref="B16:B17"/>
    <mergeCell ref="C16:C17"/>
    <mergeCell ref="D16:D17"/>
    <mergeCell ref="E16:E17"/>
    <mergeCell ref="F16:F17"/>
    <mergeCell ref="N16:N17"/>
    <mergeCell ref="O9:O10"/>
    <mergeCell ref="C42:C44"/>
    <mergeCell ref="C45:C48"/>
    <mergeCell ref="C1:N3"/>
    <mergeCell ref="M9:M10"/>
    <mergeCell ref="N9:N10"/>
    <mergeCell ref="O37:O38"/>
    <mergeCell ref="O42:O44"/>
    <mergeCell ref="O14:O15"/>
    <mergeCell ref="O45:O48"/>
    <mergeCell ref="O16:O17"/>
    <mergeCell ref="G16:G17"/>
    <mergeCell ref="H16:H17"/>
    <mergeCell ref="I16:I17"/>
    <mergeCell ref="J16:J17"/>
    <mergeCell ref="A1:B3"/>
    <mergeCell ref="D9:D10"/>
    <mergeCell ref="C9:C10"/>
    <mergeCell ref="B9:B10"/>
    <mergeCell ref="A9:A10"/>
    <mergeCell ref="A31:A35"/>
    <mergeCell ref="A36:A38"/>
    <mergeCell ref="A39:A41"/>
    <mergeCell ref="B42:B44"/>
    <mergeCell ref="A25:A30"/>
    <mergeCell ref="B31:B32"/>
    <mergeCell ref="B37:B38"/>
    <mergeCell ref="A42:A68"/>
    <mergeCell ref="B45:B48"/>
    <mergeCell ref="B49:B50"/>
    <mergeCell ref="A69:A71"/>
    <mergeCell ref="C51:C53"/>
    <mergeCell ref="C63:C64"/>
    <mergeCell ref="C66:C68"/>
    <mergeCell ref="C69:C71"/>
    <mergeCell ref="B56:B60"/>
    <mergeCell ref="B61:B62"/>
    <mergeCell ref="C56:C60"/>
    <mergeCell ref="C61:C62"/>
    <mergeCell ref="B66:B68"/>
    <mergeCell ref="B63:B64"/>
    <mergeCell ref="B69:B71"/>
    <mergeCell ref="C21:C22"/>
    <mergeCell ref="B21:B22"/>
    <mergeCell ref="O21:O22"/>
    <mergeCell ref="O31:O32"/>
    <mergeCell ref="O49:O50"/>
    <mergeCell ref="O26:O27"/>
    <mergeCell ref="A76:O76"/>
    <mergeCell ref="B4:O4"/>
    <mergeCell ref="A5:O5"/>
    <mergeCell ref="A7:W7"/>
    <mergeCell ref="E9:L9"/>
    <mergeCell ref="A75:O75"/>
    <mergeCell ref="A74:O74"/>
    <mergeCell ref="B51:B55"/>
    <mergeCell ref="A73:O73"/>
    <mergeCell ref="B26:B27"/>
    <mergeCell ref="B14:B15"/>
    <mergeCell ref="C14:C15"/>
    <mergeCell ref="A11:A16"/>
    <mergeCell ref="A18:A24"/>
    <mergeCell ref="O51:O55"/>
    <mergeCell ref="C49:C50"/>
    <mergeCell ref="P23:P24"/>
    <mergeCell ref="O61:O62"/>
    <mergeCell ref="O63:O64"/>
    <mergeCell ref="O66:O68"/>
    <mergeCell ref="O69:O71"/>
    <mergeCell ref="O56:O60"/>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76"/>
  <sheetViews>
    <sheetView showGridLines="0" topLeftCell="B1" zoomScale="55" zoomScaleNormal="55" zoomScaleSheetLayoutView="75" workbookViewId="0">
      <pane ySplit="10" topLeftCell="A65" activePane="bottomLeft" state="frozen"/>
      <selection activeCell="B1" sqref="B1"/>
      <selection pane="bottomLeft" activeCell="O51" sqref="O51:O55"/>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38"/>
      <c r="B1" s="139"/>
      <c r="C1" s="148" t="s">
        <v>130</v>
      </c>
      <c r="D1" s="149"/>
      <c r="E1" s="149"/>
      <c r="F1" s="149"/>
      <c r="G1" s="149"/>
      <c r="H1" s="149"/>
      <c r="I1" s="149"/>
      <c r="J1" s="149"/>
      <c r="K1" s="149"/>
      <c r="L1" s="149"/>
      <c r="M1" s="149"/>
      <c r="N1" s="150"/>
      <c r="O1" s="63" t="s">
        <v>26</v>
      </c>
    </row>
    <row r="2" spans="1:23" s="12" customFormat="1" ht="24.75" customHeight="1" x14ac:dyDescent="0.3">
      <c r="A2" s="140"/>
      <c r="B2" s="141"/>
      <c r="C2" s="151"/>
      <c r="D2" s="152"/>
      <c r="E2" s="152"/>
      <c r="F2" s="152"/>
      <c r="G2" s="152"/>
      <c r="H2" s="152"/>
      <c r="I2" s="152"/>
      <c r="J2" s="152"/>
      <c r="K2" s="152"/>
      <c r="L2" s="152"/>
      <c r="M2" s="152"/>
      <c r="N2" s="153"/>
      <c r="O2" s="10" t="s">
        <v>41</v>
      </c>
    </row>
    <row r="3" spans="1:23" s="12" customFormat="1" ht="22.5" customHeight="1" x14ac:dyDescent="0.3">
      <c r="A3" s="142"/>
      <c r="B3" s="143"/>
      <c r="C3" s="154"/>
      <c r="D3" s="155"/>
      <c r="E3" s="155"/>
      <c r="F3" s="155"/>
      <c r="G3" s="155"/>
      <c r="H3" s="155"/>
      <c r="I3" s="155"/>
      <c r="J3" s="155"/>
      <c r="K3" s="155"/>
      <c r="L3" s="155"/>
      <c r="M3" s="155"/>
      <c r="N3" s="156"/>
      <c r="O3" s="13" t="s">
        <v>40</v>
      </c>
    </row>
    <row r="4" spans="1:23" s="12" customFormat="1" ht="15.75" customHeight="1" x14ac:dyDescent="0.3">
      <c r="B4" s="127"/>
      <c r="C4" s="127"/>
      <c r="D4" s="127"/>
      <c r="E4" s="127"/>
      <c r="F4" s="127"/>
      <c r="G4" s="127"/>
      <c r="H4" s="127"/>
      <c r="I4" s="127"/>
      <c r="J4" s="127"/>
      <c r="K4" s="127"/>
      <c r="L4" s="127"/>
      <c r="M4" s="127"/>
      <c r="N4" s="127"/>
      <c r="O4" s="127"/>
    </row>
    <row r="5" spans="1:23" s="12" customFormat="1" ht="29.45" customHeight="1" x14ac:dyDescent="0.3">
      <c r="A5" s="128" t="s">
        <v>159</v>
      </c>
      <c r="B5" s="128"/>
      <c r="C5" s="128"/>
      <c r="D5" s="128"/>
      <c r="E5" s="128"/>
      <c r="F5" s="128"/>
      <c r="G5" s="128"/>
      <c r="H5" s="128"/>
      <c r="I5" s="128"/>
      <c r="J5" s="128"/>
      <c r="K5" s="128"/>
      <c r="L5" s="128"/>
      <c r="M5" s="128"/>
      <c r="N5" s="128"/>
      <c r="O5" s="128"/>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29" t="s">
        <v>39</v>
      </c>
      <c r="B7" s="129"/>
      <c r="C7" s="129"/>
      <c r="D7" s="129"/>
      <c r="E7" s="129"/>
      <c r="F7" s="129"/>
      <c r="G7" s="129"/>
      <c r="H7" s="129"/>
      <c r="I7" s="129"/>
      <c r="J7" s="129"/>
      <c r="K7" s="129"/>
      <c r="L7" s="129"/>
      <c r="M7" s="129"/>
      <c r="N7" s="129"/>
      <c r="O7" s="129"/>
      <c r="P7" s="129"/>
      <c r="Q7" s="129"/>
      <c r="R7" s="129"/>
      <c r="S7" s="129"/>
      <c r="T7" s="129"/>
      <c r="U7" s="129"/>
      <c r="V7" s="129"/>
      <c r="W7" s="129"/>
    </row>
    <row r="8" spans="1:23" s="12" customFormat="1" ht="25.5" x14ac:dyDescent="0.3">
      <c r="A8" s="67"/>
      <c r="B8" s="21"/>
      <c r="C8" s="21"/>
      <c r="D8" s="21"/>
      <c r="E8" s="20"/>
      <c r="F8" s="20"/>
      <c r="G8" s="20"/>
      <c r="H8" s="20"/>
      <c r="I8" s="20"/>
      <c r="J8" s="20"/>
      <c r="K8" s="20"/>
      <c r="L8" s="20"/>
      <c r="M8" s="21"/>
      <c r="N8" s="21"/>
      <c r="O8" s="67"/>
      <c r="P8" s="67"/>
      <c r="Q8" s="67"/>
      <c r="R8" s="67"/>
      <c r="S8" s="67"/>
      <c r="T8" s="67"/>
      <c r="U8" s="67"/>
      <c r="V8" s="67"/>
      <c r="W8" s="67"/>
    </row>
    <row r="9" spans="1:23" s="15" customFormat="1" ht="28.5" customHeight="1" x14ac:dyDescent="0.3">
      <c r="A9" s="144" t="s">
        <v>0</v>
      </c>
      <c r="B9" s="144" t="s">
        <v>1</v>
      </c>
      <c r="C9" s="144" t="s">
        <v>2</v>
      </c>
      <c r="D9" s="144" t="s">
        <v>27</v>
      </c>
      <c r="E9" s="130" t="s">
        <v>28</v>
      </c>
      <c r="F9" s="130"/>
      <c r="G9" s="130"/>
      <c r="H9" s="130"/>
      <c r="I9" s="130"/>
      <c r="J9" s="130"/>
      <c r="K9" s="130"/>
      <c r="L9" s="130"/>
      <c r="M9" s="157" t="s">
        <v>10</v>
      </c>
      <c r="N9" s="157" t="s">
        <v>160</v>
      </c>
      <c r="O9" s="146" t="s">
        <v>170</v>
      </c>
    </row>
    <row r="10" spans="1:23" ht="36.75" customHeight="1" x14ac:dyDescent="0.3">
      <c r="A10" s="145"/>
      <c r="B10" s="145"/>
      <c r="C10" s="145"/>
      <c r="D10" s="145"/>
      <c r="E10" s="37" t="s">
        <v>29</v>
      </c>
      <c r="F10" s="70" t="s">
        <v>30</v>
      </c>
      <c r="G10" s="37" t="s">
        <v>31</v>
      </c>
      <c r="H10" s="70" t="s">
        <v>32</v>
      </c>
      <c r="I10" s="37" t="s">
        <v>33</v>
      </c>
      <c r="J10" s="70" t="s">
        <v>34</v>
      </c>
      <c r="K10" s="37" t="s">
        <v>35</v>
      </c>
      <c r="L10" s="70" t="s">
        <v>36</v>
      </c>
      <c r="M10" s="158"/>
      <c r="N10" s="158"/>
      <c r="O10" s="147"/>
    </row>
    <row r="11" spans="1:23" s="30" customFormat="1" ht="28.5" customHeight="1" x14ac:dyDescent="0.25">
      <c r="A11" s="134" t="s">
        <v>3</v>
      </c>
      <c r="B11" s="68" t="s">
        <v>4</v>
      </c>
      <c r="C11" s="68" t="s">
        <v>5</v>
      </c>
      <c r="D11" s="68" t="s">
        <v>45</v>
      </c>
      <c r="E11" s="68" t="s">
        <v>62</v>
      </c>
      <c r="F11" s="68" t="s">
        <v>62</v>
      </c>
      <c r="G11" s="68">
        <v>1000</v>
      </c>
      <c r="H11" s="68"/>
      <c r="I11" s="68">
        <v>1020</v>
      </c>
      <c r="J11" s="68"/>
      <c r="K11" s="68">
        <v>1300</v>
      </c>
      <c r="L11" s="68"/>
      <c r="M11" s="68" t="str">
        <f>+F11</f>
        <v>No aplica</v>
      </c>
      <c r="N11" s="68" t="s">
        <v>62</v>
      </c>
      <c r="O11" s="66"/>
    </row>
    <row r="12" spans="1:23" s="30" customFormat="1" ht="30" customHeight="1" x14ac:dyDescent="0.25">
      <c r="A12" s="134"/>
      <c r="B12" s="68" t="s">
        <v>25</v>
      </c>
      <c r="C12" s="68" t="s">
        <v>5</v>
      </c>
      <c r="D12" s="69" t="s">
        <v>44</v>
      </c>
      <c r="E12" s="68" t="s">
        <v>62</v>
      </c>
      <c r="F12" s="68" t="s">
        <v>62</v>
      </c>
      <c r="G12" s="68" t="s">
        <v>62</v>
      </c>
      <c r="H12" s="68"/>
      <c r="I12" s="68" t="s">
        <v>62</v>
      </c>
      <c r="J12" s="68"/>
      <c r="K12" s="68">
        <v>200</v>
      </c>
      <c r="L12" s="68"/>
      <c r="M12" s="68" t="str">
        <f t="shared" ref="M12:M71" si="0">+F12</f>
        <v>No aplica</v>
      </c>
      <c r="N12" s="68" t="s">
        <v>62</v>
      </c>
      <c r="O12" s="66"/>
    </row>
    <row r="13" spans="1:23" s="30" customFormat="1" ht="40.5" customHeight="1" x14ac:dyDescent="0.25">
      <c r="A13" s="134"/>
      <c r="B13" s="69" t="s">
        <v>6</v>
      </c>
      <c r="C13" s="68" t="s">
        <v>5</v>
      </c>
      <c r="D13" s="69" t="s">
        <v>46</v>
      </c>
      <c r="E13" s="68" t="s">
        <v>62</v>
      </c>
      <c r="F13" s="68" t="s">
        <v>62</v>
      </c>
      <c r="G13" s="40">
        <v>0.125</v>
      </c>
      <c r="H13" s="68"/>
      <c r="I13" s="40">
        <v>0.125</v>
      </c>
      <c r="J13" s="68"/>
      <c r="K13" s="41">
        <v>0.25</v>
      </c>
      <c r="L13" s="68"/>
      <c r="M13" s="68" t="str">
        <f t="shared" si="0"/>
        <v>No aplica</v>
      </c>
      <c r="N13" s="68" t="s">
        <v>62</v>
      </c>
      <c r="O13" s="66"/>
    </row>
    <row r="14" spans="1:23" s="30" customFormat="1" ht="57" customHeight="1" x14ac:dyDescent="0.25">
      <c r="A14" s="134"/>
      <c r="B14" s="135" t="s">
        <v>7</v>
      </c>
      <c r="C14" s="134" t="s">
        <v>5</v>
      </c>
      <c r="D14" s="68" t="s">
        <v>47</v>
      </c>
      <c r="E14" s="42">
        <v>2780</v>
      </c>
      <c r="F14" s="42">
        <v>1959</v>
      </c>
      <c r="G14" s="42">
        <v>4400</v>
      </c>
      <c r="H14" s="42"/>
      <c r="I14" s="42">
        <v>7700</v>
      </c>
      <c r="J14" s="42"/>
      <c r="K14" s="42">
        <v>13400</v>
      </c>
      <c r="L14" s="42"/>
      <c r="M14" s="68">
        <f t="shared" si="0"/>
        <v>1959</v>
      </c>
      <c r="N14" s="36">
        <f>IF(M14/E14&gt;100%,100%,M14/E14)</f>
        <v>0.70467625899280573</v>
      </c>
      <c r="O14" s="125"/>
    </row>
    <row r="15" spans="1:23" s="30" customFormat="1" ht="78.75" customHeight="1" x14ac:dyDescent="0.25">
      <c r="A15" s="134"/>
      <c r="B15" s="135"/>
      <c r="C15" s="134"/>
      <c r="D15" s="68" t="s">
        <v>48</v>
      </c>
      <c r="E15" s="68" t="s">
        <v>62</v>
      </c>
      <c r="F15" s="68" t="s">
        <v>62</v>
      </c>
      <c r="G15" s="68" t="s">
        <v>62</v>
      </c>
      <c r="H15" s="68" t="s">
        <v>62</v>
      </c>
      <c r="I15" s="68">
        <v>1</v>
      </c>
      <c r="J15" s="68"/>
      <c r="K15" s="68">
        <v>1</v>
      </c>
      <c r="L15" s="68"/>
      <c r="M15" s="68" t="str">
        <f t="shared" si="0"/>
        <v>No aplica</v>
      </c>
      <c r="N15" s="68" t="s">
        <v>62</v>
      </c>
      <c r="O15" s="125"/>
    </row>
    <row r="16" spans="1:23" s="30" customFormat="1" ht="69.75" customHeight="1" x14ac:dyDescent="0.25">
      <c r="A16" s="134"/>
      <c r="B16" s="135" t="s">
        <v>11</v>
      </c>
      <c r="C16" s="135" t="s">
        <v>5</v>
      </c>
      <c r="D16" s="135" t="s">
        <v>49</v>
      </c>
      <c r="E16" s="135" t="s">
        <v>62</v>
      </c>
      <c r="F16" s="135" t="s">
        <v>62</v>
      </c>
      <c r="G16" s="135" t="s">
        <v>62</v>
      </c>
      <c r="H16" s="135"/>
      <c r="I16" s="135">
        <v>134</v>
      </c>
      <c r="J16" s="135"/>
      <c r="K16" s="135">
        <v>262</v>
      </c>
      <c r="L16" s="135"/>
      <c r="M16" s="135" t="str">
        <f t="shared" si="0"/>
        <v>No aplica</v>
      </c>
      <c r="N16" s="135" t="s">
        <v>62</v>
      </c>
      <c r="O16" s="159"/>
    </row>
    <row r="17" spans="1:19" s="30" customFormat="1" ht="50.25" hidden="1" customHeight="1" x14ac:dyDescent="0.25">
      <c r="A17" s="68"/>
      <c r="B17" s="135"/>
      <c r="C17" s="135"/>
      <c r="D17" s="135"/>
      <c r="E17" s="135"/>
      <c r="F17" s="135"/>
      <c r="G17" s="135"/>
      <c r="H17" s="135"/>
      <c r="I17" s="135"/>
      <c r="J17" s="135"/>
      <c r="K17" s="135"/>
      <c r="L17" s="135"/>
      <c r="M17" s="135"/>
      <c r="N17" s="135"/>
      <c r="O17" s="159"/>
    </row>
    <row r="18" spans="1:19" s="30" customFormat="1" ht="63" customHeight="1" x14ac:dyDescent="0.25">
      <c r="A18" s="134" t="s">
        <v>12</v>
      </c>
      <c r="B18" s="69" t="s">
        <v>13</v>
      </c>
      <c r="C18" s="68" t="s">
        <v>16</v>
      </c>
      <c r="D18" s="68" t="s">
        <v>50</v>
      </c>
      <c r="E18" s="68" t="s">
        <v>62</v>
      </c>
      <c r="F18" s="68" t="s">
        <v>62</v>
      </c>
      <c r="G18" s="68">
        <v>60</v>
      </c>
      <c r="H18" s="68"/>
      <c r="I18" s="68">
        <v>170</v>
      </c>
      <c r="J18" s="68"/>
      <c r="K18" s="68">
        <v>880</v>
      </c>
      <c r="L18" s="68"/>
      <c r="M18" s="68" t="str">
        <f t="shared" si="0"/>
        <v>No aplica</v>
      </c>
      <c r="N18" s="68" t="s">
        <v>62</v>
      </c>
      <c r="O18" s="43"/>
    </row>
    <row r="19" spans="1:19" s="30" customFormat="1" ht="51" customHeight="1" x14ac:dyDescent="0.25">
      <c r="A19" s="134"/>
      <c r="B19" s="69" t="s">
        <v>42</v>
      </c>
      <c r="C19" s="68" t="s">
        <v>16</v>
      </c>
      <c r="D19" s="68" t="s">
        <v>51</v>
      </c>
      <c r="E19" s="68" t="s">
        <v>62</v>
      </c>
      <c r="F19" s="68" t="s">
        <v>62</v>
      </c>
      <c r="G19" s="68">
        <v>80</v>
      </c>
      <c r="H19" s="68"/>
      <c r="I19" s="68">
        <v>117</v>
      </c>
      <c r="J19" s="68"/>
      <c r="K19" s="68">
        <v>261</v>
      </c>
      <c r="L19" s="68"/>
      <c r="M19" s="68" t="str">
        <f t="shared" si="0"/>
        <v>No aplica</v>
      </c>
      <c r="N19" s="68" t="s">
        <v>62</v>
      </c>
      <c r="O19" s="66"/>
    </row>
    <row r="20" spans="1:19" s="30" customFormat="1" ht="66" customHeight="1" x14ac:dyDescent="0.25">
      <c r="A20" s="134"/>
      <c r="B20" s="69" t="s">
        <v>14</v>
      </c>
      <c r="C20" s="68" t="s">
        <v>16</v>
      </c>
      <c r="D20" s="68" t="s">
        <v>52</v>
      </c>
      <c r="E20" s="68" t="s">
        <v>62</v>
      </c>
      <c r="F20" s="68" t="s">
        <v>62</v>
      </c>
      <c r="G20" s="68" t="s">
        <v>62</v>
      </c>
      <c r="H20" s="68" t="s">
        <v>62</v>
      </c>
      <c r="I20" s="68" t="s">
        <v>62</v>
      </c>
      <c r="J20" s="68" t="s">
        <v>62</v>
      </c>
      <c r="K20" s="68">
        <v>68</v>
      </c>
      <c r="L20" s="68"/>
      <c r="M20" s="68" t="str">
        <f t="shared" si="0"/>
        <v>No aplica</v>
      </c>
      <c r="N20" s="68" t="s">
        <v>62</v>
      </c>
      <c r="O20" s="66"/>
    </row>
    <row r="21" spans="1:19" s="30" customFormat="1" ht="50.25" customHeight="1" x14ac:dyDescent="0.25">
      <c r="A21" s="134"/>
      <c r="B21" s="135" t="s">
        <v>15</v>
      </c>
      <c r="C21" s="134" t="s">
        <v>16</v>
      </c>
      <c r="D21" s="68" t="s">
        <v>53</v>
      </c>
      <c r="E21" s="68">
        <v>2</v>
      </c>
      <c r="F21" s="68">
        <v>2</v>
      </c>
      <c r="G21" s="68">
        <v>2</v>
      </c>
      <c r="H21" s="68"/>
      <c r="I21" s="68">
        <v>24</v>
      </c>
      <c r="J21" s="68"/>
      <c r="K21" s="68">
        <v>104</v>
      </c>
      <c r="L21" s="68"/>
      <c r="M21" s="68">
        <f>+F21</f>
        <v>2</v>
      </c>
      <c r="N21" s="44">
        <f>IF(M21/E21&gt;100%,100%,M21/E21)</f>
        <v>1</v>
      </c>
      <c r="O21" s="125"/>
    </row>
    <row r="22" spans="1:19" s="30" customFormat="1" ht="40.5" customHeight="1" x14ac:dyDescent="0.25">
      <c r="A22" s="134"/>
      <c r="B22" s="135"/>
      <c r="C22" s="134"/>
      <c r="D22" s="68" t="s">
        <v>57</v>
      </c>
      <c r="E22" s="68" t="s">
        <v>62</v>
      </c>
      <c r="F22" s="68" t="s">
        <v>62</v>
      </c>
      <c r="G22" s="68" t="s">
        <v>62</v>
      </c>
      <c r="H22" s="68"/>
      <c r="I22" s="68">
        <v>600</v>
      </c>
      <c r="J22" s="68"/>
      <c r="K22" s="68">
        <v>3140</v>
      </c>
      <c r="L22" s="68"/>
      <c r="M22" s="68" t="str">
        <f t="shared" si="0"/>
        <v>No aplica</v>
      </c>
      <c r="N22" s="68" t="s">
        <v>62</v>
      </c>
      <c r="O22" s="125"/>
    </row>
    <row r="23" spans="1:19" s="30" customFormat="1" ht="72" customHeight="1" x14ac:dyDescent="0.25">
      <c r="A23" s="134"/>
      <c r="B23" s="69" t="s">
        <v>17</v>
      </c>
      <c r="C23" s="68" t="s">
        <v>16</v>
      </c>
      <c r="D23" s="68" t="s">
        <v>54</v>
      </c>
      <c r="E23" s="68">
        <v>3</v>
      </c>
      <c r="F23" s="68">
        <v>3</v>
      </c>
      <c r="G23" s="68">
        <v>5</v>
      </c>
      <c r="H23" s="68"/>
      <c r="I23" s="68">
        <v>5</v>
      </c>
      <c r="J23" s="68"/>
      <c r="K23" s="68">
        <v>17</v>
      </c>
      <c r="L23" s="68"/>
      <c r="M23" s="68">
        <f t="shared" si="0"/>
        <v>3</v>
      </c>
      <c r="N23" s="44">
        <f t="shared" ref="N23:N24" si="1">IF(M23/E23&gt;100%,100%,M23/E23)</f>
        <v>1</v>
      </c>
      <c r="O23" s="66"/>
      <c r="P23" s="123"/>
    </row>
    <row r="24" spans="1:19" s="30" customFormat="1" ht="60" customHeight="1" x14ac:dyDescent="0.25">
      <c r="A24" s="134"/>
      <c r="B24" s="69" t="s">
        <v>18</v>
      </c>
      <c r="C24" s="68" t="s">
        <v>16</v>
      </c>
      <c r="D24" s="68" t="s">
        <v>55</v>
      </c>
      <c r="E24" s="68">
        <v>71</v>
      </c>
      <c r="F24" s="68">
        <v>52</v>
      </c>
      <c r="G24" s="68">
        <v>140</v>
      </c>
      <c r="H24" s="68"/>
      <c r="I24" s="68">
        <v>190</v>
      </c>
      <c r="J24" s="68"/>
      <c r="K24" s="68">
        <v>600</v>
      </c>
      <c r="L24" s="68"/>
      <c r="M24" s="68">
        <f t="shared" si="0"/>
        <v>52</v>
      </c>
      <c r="N24" s="44">
        <f t="shared" si="1"/>
        <v>0.73239436619718312</v>
      </c>
      <c r="O24" s="66"/>
      <c r="P24" s="123"/>
    </row>
    <row r="25" spans="1:19" s="30" customFormat="1" ht="55.5" customHeight="1" x14ac:dyDescent="0.25">
      <c r="A25" s="134" t="s">
        <v>19</v>
      </c>
      <c r="B25" s="68" t="s">
        <v>20</v>
      </c>
      <c r="C25" s="68" t="s">
        <v>23</v>
      </c>
      <c r="D25" s="68" t="s">
        <v>56</v>
      </c>
      <c r="E25" s="68" t="s">
        <v>62</v>
      </c>
      <c r="F25" s="68" t="s">
        <v>62</v>
      </c>
      <c r="G25" s="68" t="s">
        <v>62</v>
      </c>
      <c r="H25" s="68"/>
      <c r="I25" s="68" t="s">
        <v>62</v>
      </c>
      <c r="J25" s="68"/>
      <c r="K25" s="42">
        <v>30000</v>
      </c>
      <c r="L25" s="68"/>
      <c r="M25" s="68" t="str">
        <f t="shared" si="0"/>
        <v>No aplica</v>
      </c>
      <c r="N25" s="68"/>
      <c r="O25" s="66"/>
    </row>
    <row r="26" spans="1:19" s="30" customFormat="1" ht="50.25" customHeight="1" x14ac:dyDescent="0.25">
      <c r="A26" s="134"/>
      <c r="B26" s="134" t="s">
        <v>21</v>
      </c>
      <c r="C26" s="68" t="s">
        <v>23</v>
      </c>
      <c r="D26" s="68" t="s">
        <v>56</v>
      </c>
      <c r="E26" s="42">
        <v>1350</v>
      </c>
      <c r="F26" s="42">
        <v>2714</v>
      </c>
      <c r="G26" s="42">
        <f>+E26+1500</f>
        <v>2850</v>
      </c>
      <c r="H26" s="42"/>
      <c r="I26" s="42">
        <v>28100</v>
      </c>
      <c r="J26" s="42"/>
      <c r="K26" s="42">
        <v>30000</v>
      </c>
      <c r="L26" s="68"/>
      <c r="M26" s="68">
        <f t="shared" si="0"/>
        <v>2714</v>
      </c>
      <c r="N26" s="44">
        <f t="shared" ref="N26:N29" si="2">IF(M26/E26&gt;100%,100%,M26/E26)</f>
        <v>1</v>
      </c>
      <c r="O26" s="136"/>
      <c r="S26" s="31"/>
    </row>
    <row r="27" spans="1:19" s="16" customFormat="1" ht="44.25" customHeight="1" x14ac:dyDescent="0.3">
      <c r="A27" s="134"/>
      <c r="B27" s="134"/>
      <c r="C27" s="68" t="s">
        <v>23</v>
      </c>
      <c r="D27" s="68" t="s">
        <v>58</v>
      </c>
      <c r="E27" s="41">
        <v>1</v>
      </c>
      <c r="F27" s="41">
        <v>1</v>
      </c>
      <c r="G27" s="41">
        <v>1</v>
      </c>
      <c r="H27" s="68"/>
      <c r="I27" s="41">
        <v>1</v>
      </c>
      <c r="J27" s="68"/>
      <c r="K27" s="41">
        <v>1</v>
      </c>
      <c r="L27" s="68"/>
      <c r="M27" s="68">
        <f t="shared" si="0"/>
        <v>1</v>
      </c>
      <c r="N27" s="44">
        <f t="shared" si="2"/>
        <v>1</v>
      </c>
      <c r="O27" s="137"/>
      <c r="S27" s="17"/>
    </row>
    <row r="28" spans="1:19" s="16" customFormat="1" ht="33.75" customHeight="1" x14ac:dyDescent="0.3">
      <c r="A28" s="134"/>
      <c r="B28" s="68" t="s">
        <v>22</v>
      </c>
      <c r="C28" s="68" t="s">
        <v>23</v>
      </c>
      <c r="D28" s="68" t="s">
        <v>59</v>
      </c>
      <c r="E28" s="42">
        <v>204000</v>
      </c>
      <c r="F28" s="42">
        <f>580372+10544+12335</f>
        <v>603251</v>
      </c>
      <c r="G28" s="42">
        <v>611000</v>
      </c>
      <c r="H28" s="68"/>
      <c r="I28" s="42">
        <v>1118000</v>
      </c>
      <c r="J28" s="68"/>
      <c r="K28" s="42">
        <v>1627870</v>
      </c>
      <c r="L28" s="68"/>
      <c r="M28" s="42">
        <f t="shared" si="0"/>
        <v>603251</v>
      </c>
      <c r="N28" s="44">
        <f t="shared" si="2"/>
        <v>1</v>
      </c>
      <c r="O28" s="45"/>
      <c r="S28" s="17"/>
    </row>
    <row r="29" spans="1:19" s="16" customFormat="1" ht="64.5" customHeight="1" x14ac:dyDescent="0.3">
      <c r="A29" s="134"/>
      <c r="B29" s="68" t="s">
        <v>24</v>
      </c>
      <c r="C29" s="68" t="s">
        <v>23</v>
      </c>
      <c r="D29" s="68" t="s">
        <v>60</v>
      </c>
      <c r="E29" s="42">
        <v>3000</v>
      </c>
      <c r="F29" s="42">
        <v>3000</v>
      </c>
      <c r="G29" s="42">
        <v>20000</v>
      </c>
      <c r="H29" s="46"/>
      <c r="I29" s="42">
        <f>55000+48500</f>
        <v>103500</v>
      </c>
      <c r="J29" s="46"/>
      <c r="K29" s="42">
        <f>62000+131000</f>
        <v>193000</v>
      </c>
      <c r="L29" s="47"/>
      <c r="M29" s="68">
        <f t="shared" si="0"/>
        <v>3000</v>
      </c>
      <c r="N29" s="44">
        <f t="shared" si="2"/>
        <v>1</v>
      </c>
      <c r="O29" s="45"/>
      <c r="S29" s="17"/>
    </row>
    <row r="30" spans="1:19" s="16" customFormat="1" ht="27.75" customHeight="1" x14ac:dyDescent="0.3">
      <c r="A30" s="134"/>
      <c r="B30" s="68" t="s">
        <v>43</v>
      </c>
      <c r="C30" s="68" t="s">
        <v>23</v>
      </c>
      <c r="D30" s="68" t="s">
        <v>61</v>
      </c>
      <c r="E30" s="68" t="s">
        <v>62</v>
      </c>
      <c r="F30" s="68" t="s">
        <v>62</v>
      </c>
      <c r="G30" s="68">
        <v>75</v>
      </c>
      <c r="H30" s="68"/>
      <c r="I30" s="68">
        <v>80</v>
      </c>
      <c r="J30" s="68"/>
      <c r="K30" s="68">
        <f>+I30+5673</f>
        <v>5753</v>
      </c>
      <c r="L30" s="68"/>
      <c r="M30" s="68" t="str">
        <f t="shared" si="0"/>
        <v>No aplica</v>
      </c>
      <c r="N30" s="68" t="s">
        <v>62</v>
      </c>
      <c r="O30" s="66"/>
      <c r="S30" s="17"/>
    </row>
    <row r="31" spans="1:19" s="16" customFormat="1" ht="40.5" customHeight="1" x14ac:dyDescent="0.3">
      <c r="A31" s="134" t="s">
        <v>85</v>
      </c>
      <c r="B31" s="134" t="s">
        <v>63</v>
      </c>
      <c r="C31" s="68" t="s">
        <v>16</v>
      </c>
      <c r="D31" s="68" t="s">
        <v>64</v>
      </c>
      <c r="E31" s="68" t="s">
        <v>62</v>
      </c>
      <c r="F31" s="68" t="s">
        <v>62</v>
      </c>
      <c r="G31" s="41">
        <v>0.2</v>
      </c>
      <c r="H31" s="68"/>
      <c r="I31" s="41">
        <v>0.2</v>
      </c>
      <c r="J31" s="68"/>
      <c r="K31" s="41">
        <v>1</v>
      </c>
      <c r="L31" s="68"/>
      <c r="M31" s="68" t="str">
        <f t="shared" si="0"/>
        <v>No aplica</v>
      </c>
      <c r="N31" s="68" t="s">
        <v>62</v>
      </c>
      <c r="O31" s="125"/>
      <c r="S31" s="17"/>
    </row>
    <row r="32" spans="1:19" s="16" customFormat="1" ht="33" customHeight="1" x14ac:dyDescent="0.3">
      <c r="A32" s="134"/>
      <c r="B32" s="134"/>
      <c r="C32" s="68" t="s">
        <v>16</v>
      </c>
      <c r="D32" s="68" t="s">
        <v>65</v>
      </c>
      <c r="E32" s="68" t="s">
        <v>62</v>
      </c>
      <c r="F32" s="68" t="s">
        <v>62</v>
      </c>
      <c r="G32" s="68">
        <v>50</v>
      </c>
      <c r="H32" s="68"/>
      <c r="I32" s="68">
        <v>50</v>
      </c>
      <c r="J32" s="68"/>
      <c r="K32" s="68">
        <v>150</v>
      </c>
      <c r="L32" s="68"/>
      <c r="M32" s="68" t="str">
        <f t="shared" si="0"/>
        <v>No aplica</v>
      </c>
      <c r="N32" s="68" t="s">
        <v>62</v>
      </c>
      <c r="O32" s="125"/>
      <c r="S32" s="17"/>
    </row>
    <row r="33" spans="1:16" s="23" customFormat="1" ht="80.25" customHeight="1" x14ac:dyDescent="0.25">
      <c r="A33" s="134"/>
      <c r="B33" s="68" t="s">
        <v>66</v>
      </c>
      <c r="C33" s="68" t="s">
        <v>16</v>
      </c>
      <c r="D33" s="68" t="s">
        <v>70</v>
      </c>
      <c r="E33" s="68" t="s">
        <v>62</v>
      </c>
      <c r="F33" s="68" t="s">
        <v>62</v>
      </c>
      <c r="G33" s="68" t="s">
        <v>62</v>
      </c>
      <c r="H33" s="68"/>
      <c r="I33" s="68" t="s">
        <v>62</v>
      </c>
      <c r="J33" s="68"/>
      <c r="K33" s="68">
        <v>80</v>
      </c>
      <c r="L33" s="68"/>
      <c r="M33" s="68" t="str">
        <f t="shared" si="0"/>
        <v>No aplica</v>
      </c>
      <c r="N33" s="68" t="s">
        <v>62</v>
      </c>
      <c r="O33" s="66"/>
    </row>
    <row r="34" spans="1:16" s="16" customFormat="1" ht="101.25" customHeight="1" x14ac:dyDescent="0.3">
      <c r="A34" s="134"/>
      <c r="B34" s="68" t="s">
        <v>67</v>
      </c>
      <c r="C34" s="68" t="s">
        <v>69</v>
      </c>
      <c r="D34" s="68" t="s">
        <v>71</v>
      </c>
      <c r="E34" s="68" t="s">
        <v>62</v>
      </c>
      <c r="F34" s="68" t="s">
        <v>62</v>
      </c>
      <c r="G34" s="68" t="s">
        <v>62</v>
      </c>
      <c r="H34" s="68"/>
      <c r="I34" s="68">
        <v>2</v>
      </c>
      <c r="J34" s="68"/>
      <c r="K34" s="68">
        <v>2</v>
      </c>
      <c r="L34" s="68"/>
      <c r="M34" s="68" t="str">
        <f t="shared" si="0"/>
        <v>No aplica</v>
      </c>
      <c r="N34" s="68" t="s">
        <v>62</v>
      </c>
      <c r="O34" s="66"/>
    </row>
    <row r="35" spans="1:16" s="16" customFormat="1" ht="105.75" customHeight="1" x14ac:dyDescent="0.3">
      <c r="A35" s="134"/>
      <c r="B35" s="68" t="s">
        <v>68</v>
      </c>
      <c r="C35" s="68" t="s">
        <v>69</v>
      </c>
      <c r="D35" s="68" t="s">
        <v>72</v>
      </c>
      <c r="E35" s="68" t="s">
        <v>62</v>
      </c>
      <c r="F35" s="68" t="s">
        <v>62</v>
      </c>
      <c r="G35" s="68" t="s">
        <v>62</v>
      </c>
      <c r="H35" s="68"/>
      <c r="I35" s="68">
        <v>2</v>
      </c>
      <c r="J35" s="68"/>
      <c r="K35" s="68">
        <v>2</v>
      </c>
      <c r="L35" s="68"/>
      <c r="M35" s="68" t="str">
        <f t="shared" si="0"/>
        <v>No aplica</v>
      </c>
      <c r="N35" s="68" t="s">
        <v>62</v>
      </c>
      <c r="O35" s="45"/>
    </row>
    <row r="36" spans="1:16" s="16" customFormat="1" ht="133.5" customHeight="1" x14ac:dyDescent="0.3">
      <c r="A36" s="134" t="s">
        <v>86</v>
      </c>
      <c r="B36" s="68" t="s">
        <v>73</v>
      </c>
      <c r="C36" s="68" t="s">
        <v>82</v>
      </c>
      <c r="D36" s="68" t="s">
        <v>75</v>
      </c>
      <c r="E36" s="68">
        <v>33</v>
      </c>
      <c r="F36" s="68">
        <v>33</v>
      </c>
      <c r="G36" s="68">
        <v>33</v>
      </c>
      <c r="H36" s="68"/>
      <c r="I36" s="68">
        <v>33</v>
      </c>
      <c r="J36" s="68"/>
      <c r="K36" s="68">
        <v>33</v>
      </c>
      <c r="L36" s="68"/>
      <c r="M36" s="68">
        <f t="shared" si="0"/>
        <v>33</v>
      </c>
      <c r="N36" s="44">
        <f>IF(M36/E36&gt;100%,100%,M36/E36)</f>
        <v>1</v>
      </c>
      <c r="O36" s="66"/>
    </row>
    <row r="37" spans="1:16" s="23" customFormat="1" ht="41.25" customHeight="1" x14ac:dyDescent="0.25">
      <c r="A37" s="134"/>
      <c r="B37" s="134" t="s">
        <v>74</v>
      </c>
      <c r="C37" s="68" t="s">
        <v>82</v>
      </c>
      <c r="D37" s="68" t="s">
        <v>76</v>
      </c>
      <c r="E37" s="68" t="s">
        <v>62</v>
      </c>
      <c r="F37" s="68" t="s">
        <v>62</v>
      </c>
      <c r="G37" s="68">
        <v>8</v>
      </c>
      <c r="H37" s="68"/>
      <c r="I37" s="68">
        <v>8</v>
      </c>
      <c r="J37" s="68"/>
      <c r="K37" s="68">
        <v>33</v>
      </c>
      <c r="L37" s="68"/>
      <c r="M37" s="68" t="str">
        <f t="shared" si="0"/>
        <v>No aplica</v>
      </c>
      <c r="N37" s="68" t="s">
        <v>62</v>
      </c>
      <c r="O37" s="125"/>
      <c r="P37" s="34"/>
    </row>
    <row r="38" spans="1:16" s="23" customFormat="1" ht="47.25" customHeight="1" x14ac:dyDescent="0.25">
      <c r="A38" s="134"/>
      <c r="B38" s="134"/>
      <c r="C38" s="68" t="s">
        <v>82</v>
      </c>
      <c r="D38" s="68" t="s">
        <v>77</v>
      </c>
      <c r="E38" s="44">
        <v>7.0000000000000007E-2</v>
      </c>
      <c r="F38" s="41">
        <v>0</v>
      </c>
      <c r="G38" s="48">
        <v>0.245</v>
      </c>
      <c r="H38" s="68"/>
      <c r="I38" s="48">
        <v>0.45500000000000002</v>
      </c>
      <c r="J38" s="68"/>
      <c r="K38" s="41">
        <v>0.7</v>
      </c>
      <c r="L38" s="68"/>
      <c r="M38" s="68">
        <f t="shared" si="0"/>
        <v>0</v>
      </c>
      <c r="N38" s="68">
        <f>IF(M38/E38&gt;100%,100%,M38/E38)</f>
        <v>0</v>
      </c>
      <c r="O38" s="125"/>
    </row>
    <row r="39" spans="1:16" s="16" customFormat="1" ht="36.75" customHeight="1" x14ac:dyDescent="0.3">
      <c r="A39" s="134" t="s">
        <v>87</v>
      </c>
      <c r="B39" s="68" t="s">
        <v>78</v>
      </c>
      <c r="C39" s="68" t="s">
        <v>88</v>
      </c>
      <c r="D39" s="68" t="s">
        <v>79</v>
      </c>
      <c r="E39" s="68">
        <v>1</v>
      </c>
      <c r="F39" s="68">
        <v>1</v>
      </c>
      <c r="G39" s="68">
        <v>3</v>
      </c>
      <c r="H39" s="68"/>
      <c r="I39" s="68">
        <v>5</v>
      </c>
      <c r="J39" s="68"/>
      <c r="K39" s="68">
        <v>7</v>
      </c>
      <c r="L39" s="68"/>
      <c r="M39" s="68">
        <f t="shared" si="0"/>
        <v>1</v>
      </c>
      <c r="N39" s="44">
        <f>IF(M39/E39&gt;100%,100%,M39/E39)</f>
        <v>1</v>
      </c>
      <c r="O39" s="49"/>
    </row>
    <row r="40" spans="1:16" s="16" customFormat="1" ht="43.5" customHeight="1" x14ac:dyDescent="0.3">
      <c r="A40" s="134"/>
      <c r="B40" s="68" t="s">
        <v>80</v>
      </c>
      <c r="C40" s="68" t="s">
        <v>88</v>
      </c>
      <c r="D40" s="68" t="s">
        <v>81</v>
      </c>
      <c r="E40" s="68" t="s">
        <v>62</v>
      </c>
      <c r="F40" s="68" t="s">
        <v>62</v>
      </c>
      <c r="G40" s="68" t="s">
        <v>62</v>
      </c>
      <c r="H40" s="68"/>
      <c r="I40" s="68" t="s">
        <v>62</v>
      </c>
      <c r="J40" s="68"/>
      <c r="K40" s="68">
        <v>18</v>
      </c>
      <c r="L40" s="68"/>
      <c r="M40" s="68" t="str">
        <f t="shared" si="0"/>
        <v>No aplica</v>
      </c>
      <c r="N40" s="68" t="s">
        <v>62</v>
      </c>
      <c r="O40" s="45"/>
    </row>
    <row r="41" spans="1:16" s="16" customFormat="1" ht="39" customHeight="1" x14ac:dyDescent="0.3">
      <c r="A41" s="134"/>
      <c r="B41" s="68" t="s">
        <v>83</v>
      </c>
      <c r="C41" s="68" t="s">
        <v>88</v>
      </c>
      <c r="D41" s="68" t="s">
        <v>84</v>
      </c>
      <c r="E41" s="68" t="s">
        <v>62</v>
      </c>
      <c r="F41" s="68" t="s">
        <v>62</v>
      </c>
      <c r="G41" s="68" t="s">
        <v>62</v>
      </c>
      <c r="H41" s="68"/>
      <c r="I41" s="68" t="s">
        <v>62</v>
      </c>
      <c r="J41" s="68"/>
      <c r="K41" s="68">
        <v>2</v>
      </c>
      <c r="L41" s="68"/>
      <c r="M41" s="68" t="str">
        <f t="shared" si="0"/>
        <v>No aplica</v>
      </c>
      <c r="N41" s="68" t="s">
        <v>62</v>
      </c>
      <c r="O41" s="45"/>
    </row>
    <row r="42" spans="1:16" s="16" customFormat="1" ht="223.5" customHeight="1" x14ac:dyDescent="0.3">
      <c r="A42" s="134" t="s">
        <v>119</v>
      </c>
      <c r="B42" s="134" t="s">
        <v>89</v>
      </c>
      <c r="C42" s="134" t="s">
        <v>121</v>
      </c>
      <c r="D42" s="68" t="s">
        <v>90</v>
      </c>
      <c r="E42" s="68" t="s">
        <v>62</v>
      </c>
      <c r="F42" s="68" t="s">
        <v>62</v>
      </c>
      <c r="G42" s="41">
        <v>0.8</v>
      </c>
      <c r="H42" s="41">
        <v>0.84</v>
      </c>
      <c r="I42" s="41">
        <v>0.8</v>
      </c>
      <c r="J42" s="68"/>
      <c r="K42" s="41">
        <v>0.85</v>
      </c>
      <c r="L42" s="68"/>
      <c r="M42" s="68" t="str">
        <f t="shared" si="0"/>
        <v>No aplica</v>
      </c>
      <c r="N42" s="68" t="s">
        <v>62</v>
      </c>
      <c r="O42" s="125" t="s">
        <v>171</v>
      </c>
    </row>
    <row r="43" spans="1:16" s="16" customFormat="1" ht="95.25" customHeight="1" x14ac:dyDescent="0.3">
      <c r="A43" s="134"/>
      <c r="B43" s="134"/>
      <c r="C43" s="134"/>
      <c r="D43" s="68" t="s">
        <v>91</v>
      </c>
      <c r="E43" s="41">
        <v>1</v>
      </c>
      <c r="F43" s="41">
        <v>1</v>
      </c>
      <c r="G43" s="41">
        <v>1</v>
      </c>
      <c r="H43" s="41">
        <v>1</v>
      </c>
      <c r="I43" s="41">
        <v>1</v>
      </c>
      <c r="J43" s="68"/>
      <c r="K43" s="41">
        <v>1</v>
      </c>
      <c r="L43" s="68"/>
      <c r="M43" s="44">
        <f t="shared" si="0"/>
        <v>1</v>
      </c>
      <c r="N43" s="64">
        <f t="shared" ref="N43:N54" si="3">IF(M43/E43&gt;100%,100%,M43/E43)</f>
        <v>1</v>
      </c>
      <c r="O43" s="125"/>
    </row>
    <row r="44" spans="1:16" s="23" customFormat="1" ht="117.75" customHeight="1" x14ac:dyDescent="0.25">
      <c r="A44" s="134"/>
      <c r="B44" s="134"/>
      <c r="C44" s="134"/>
      <c r="D44" s="68" t="s">
        <v>92</v>
      </c>
      <c r="E44" s="41">
        <v>1</v>
      </c>
      <c r="F44" s="65">
        <v>1</v>
      </c>
      <c r="G44" s="41">
        <v>1</v>
      </c>
      <c r="H44" s="41">
        <v>1</v>
      </c>
      <c r="I44" s="41">
        <v>1</v>
      </c>
      <c r="J44" s="68"/>
      <c r="K44" s="41">
        <v>1</v>
      </c>
      <c r="L44" s="68"/>
      <c r="M44" s="44">
        <f t="shared" si="0"/>
        <v>1</v>
      </c>
      <c r="N44" s="64">
        <f t="shared" si="3"/>
        <v>1</v>
      </c>
      <c r="O44" s="125"/>
    </row>
    <row r="45" spans="1:16" s="23" customFormat="1" ht="147.75" customHeight="1" x14ac:dyDescent="0.25">
      <c r="A45" s="134"/>
      <c r="B45" s="134" t="s">
        <v>93</v>
      </c>
      <c r="C45" s="134" t="s">
        <v>122</v>
      </c>
      <c r="D45" s="68" t="s">
        <v>94</v>
      </c>
      <c r="E45" s="41">
        <v>0.2</v>
      </c>
      <c r="F45" s="41">
        <v>0.2</v>
      </c>
      <c r="G45" s="65">
        <v>0.5</v>
      </c>
      <c r="H45" s="41">
        <v>0.5</v>
      </c>
      <c r="I45" s="41">
        <v>0.75</v>
      </c>
      <c r="J45" s="68"/>
      <c r="K45" s="41">
        <v>1</v>
      </c>
      <c r="L45" s="68"/>
      <c r="M45" s="44">
        <f t="shared" si="0"/>
        <v>0.2</v>
      </c>
      <c r="N45" s="64">
        <f t="shared" si="3"/>
        <v>1</v>
      </c>
      <c r="O45" s="162" t="s">
        <v>172</v>
      </c>
    </row>
    <row r="46" spans="1:16" s="16" customFormat="1" ht="157.5" customHeight="1" x14ac:dyDescent="0.3">
      <c r="A46" s="134"/>
      <c r="B46" s="134"/>
      <c r="C46" s="134"/>
      <c r="D46" s="68" t="s">
        <v>97</v>
      </c>
      <c r="E46" s="68" t="s">
        <v>62</v>
      </c>
      <c r="F46" s="68" t="s">
        <v>62</v>
      </c>
      <c r="G46" s="42">
        <v>1104200</v>
      </c>
      <c r="H46" s="42">
        <v>992194</v>
      </c>
      <c r="I46" s="42">
        <v>1104200</v>
      </c>
      <c r="J46" s="42"/>
      <c r="K46" s="42">
        <v>2208400</v>
      </c>
      <c r="L46" s="68"/>
      <c r="M46" s="68" t="str">
        <f t="shared" si="0"/>
        <v>No aplica</v>
      </c>
      <c r="N46" s="68" t="s">
        <v>62</v>
      </c>
      <c r="O46" s="162"/>
    </row>
    <row r="47" spans="1:16" s="23" customFormat="1" ht="157.5" customHeight="1" x14ac:dyDescent="0.25">
      <c r="A47" s="134"/>
      <c r="B47" s="134"/>
      <c r="C47" s="134"/>
      <c r="D47" s="68" t="s">
        <v>95</v>
      </c>
      <c r="E47" s="41">
        <v>1</v>
      </c>
      <c r="F47" s="41">
        <v>1</v>
      </c>
      <c r="G47" s="41">
        <v>1</v>
      </c>
      <c r="H47" s="68">
        <v>100</v>
      </c>
      <c r="I47" s="41">
        <v>1</v>
      </c>
      <c r="J47" s="68"/>
      <c r="K47" s="41">
        <v>1</v>
      </c>
      <c r="L47" s="68"/>
      <c r="M47" s="44">
        <f t="shared" si="0"/>
        <v>1</v>
      </c>
      <c r="N47" s="44">
        <f>IF(M47/E47&gt;100%,100%,M47/E47)</f>
        <v>1</v>
      </c>
      <c r="O47" s="162"/>
    </row>
    <row r="48" spans="1:16" s="16" customFormat="1" ht="150.75" customHeight="1" x14ac:dyDescent="0.3">
      <c r="A48" s="134"/>
      <c r="B48" s="134"/>
      <c r="C48" s="134"/>
      <c r="D48" s="68" t="s">
        <v>96</v>
      </c>
      <c r="E48" s="41">
        <v>0.89</v>
      </c>
      <c r="F48" s="41">
        <v>0.89</v>
      </c>
      <c r="G48" s="41">
        <v>0.89</v>
      </c>
      <c r="H48" s="41">
        <v>0.89</v>
      </c>
      <c r="I48" s="41">
        <v>0.89</v>
      </c>
      <c r="J48" s="68"/>
      <c r="K48" s="41">
        <v>1</v>
      </c>
      <c r="L48" s="68"/>
      <c r="M48" s="44">
        <f t="shared" si="0"/>
        <v>0.89</v>
      </c>
      <c r="N48" s="44">
        <f t="shared" si="3"/>
        <v>1</v>
      </c>
      <c r="O48" s="162"/>
    </row>
    <row r="49" spans="1:87" s="23" customFormat="1" ht="202.5" customHeight="1" x14ac:dyDescent="0.25">
      <c r="A49" s="134"/>
      <c r="B49" s="134" t="s">
        <v>98</v>
      </c>
      <c r="C49" s="134" t="s">
        <v>121</v>
      </c>
      <c r="D49" s="68" t="s">
        <v>99</v>
      </c>
      <c r="E49" s="68">
        <v>0.75</v>
      </c>
      <c r="F49" s="68">
        <v>0.75</v>
      </c>
      <c r="G49" s="68">
        <v>1.5</v>
      </c>
      <c r="H49" s="68">
        <v>1.5</v>
      </c>
      <c r="I49" s="68">
        <v>2.25</v>
      </c>
      <c r="J49" s="68"/>
      <c r="K49" s="68">
        <v>3</v>
      </c>
      <c r="L49" s="68"/>
      <c r="M49" s="68">
        <f t="shared" si="0"/>
        <v>0.75</v>
      </c>
      <c r="N49" s="44">
        <f t="shared" si="3"/>
        <v>1</v>
      </c>
      <c r="O49" s="125" t="s">
        <v>173</v>
      </c>
    </row>
    <row r="50" spans="1:87" s="25" customFormat="1" ht="220.5" customHeight="1" x14ac:dyDescent="0.25">
      <c r="A50" s="134"/>
      <c r="B50" s="134"/>
      <c r="C50" s="134"/>
      <c r="D50" s="68" t="s">
        <v>91</v>
      </c>
      <c r="E50" s="41">
        <v>1</v>
      </c>
      <c r="F50" s="41">
        <v>0.99</v>
      </c>
      <c r="G50" s="41">
        <v>1</v>
      </c>
      <c r="H50" s="41">
        <v>0.99</v>
      </c>
      <c r="I50" s="41">
        <v>1</v>
      </c>
      <c r="J50" s="68"/>
      <c r="K50" s="41">
        <v>1</v>
      </c>
      <c r="L50" s="68"/>
      <c r="M50" s="44">
        <f t="shared" si="0"/>
        <v>0.99</v>
      </c>
      <c r="N50" s="44">
        <f t="shared" si="3"/>
        <v>0.99</v>
      </c>
      <c r="O50" s="125"/>
    </row>
    <row r="51" spans="1:87" s="23" customFormat="1" ht="123.75" customHeight="1" x14ac:dyDescent="0.25">
      <c r="A51" s="134"/>
      <c r="B51" s="134" t="s">
        <v>100</v>
      </c>
      <c r="C51" s="134" t="s">
        <v>123</v>
      </c>
      <c r="D51" s="68" t="s">
        <v>101</v>
      </c>
      <c r="E51" s="41">
        <v>1</v>
      </c>
      <c r="F51" s="41">
        <v>1</v>
      </c>
      <c r="G51" s="41">
        <v>1</v>
      </c>
      <c r="H51" s="68" t="s">
        <v>174</v>
      </c>
      <c r="I51" s="41">
        <v>1</v>
      </c>
      <c r="J51" s="68"/>
      <c r="K51" s="41">
        <v>1</v>
      </c>
      <c r="L51" s="68"/>
      <c r="M51" s="44">
        <f t="shared" si="0"/>
        <v>1</v>
      </c>
      <c r="N51" s="44">
        <f t="shared" si="3"/>
        <v>1</v>
      </c>
      <c r="O51" s="125" t="s">
        <v>175</v>
      </c>
    </row>
    <row r="52" spans="1:87" s="23" customFormat="1" ht="235.5" customHeight="1" x14ac:dyDescent="0.25">
      <c r="A52" s="134"/>
      <c r="B52" s="134"/>
      <c r="C52" s="134"/>
      <c r="D52" s="68" t="s">
        <v>102</v>
      </c>
      <c r="E52" s="41">
        <v>1</v>
      </c>
      <c r="F52" s="41">
        <v>1</v>
      </c>
      <c r="G52" s="41">
        <v>1</v>
      </c>
      <c r="H52" s="41">
        <v>1</v>
      </c>
      <c r="I52" s="41">
        <v>1</v>
      </c>
      <c r="J52" s="68"/>
      <c r="K52" s="41">
        <v>1</v>
      </c>
      <c r="L52" s="68"/>
      <c r="M52" s="44">
        <f t="shared" si="0"/>
        <v>1</v>
      </c>
      <c r="N52" s="44">
        <f t="shared" si="3"/>
        <v>1</v>
      </c>
      <c r="O52" s="125"/>
    </row>
    <row r="53" spans="1:87" s="23" customFormat="1" ht="183.75" customHeight="1" x14ac:dyDescent="0.25">
      <c r="A53" s="134"/>
      <c r="B53" s="134"/>
      <c r="C53" s="134"/>
      <c r="D53" s="68" t="s">
        <v>103</v>
      </c>
      <c r="E53" s="41">
        <v>1</v>
      </c>
      <c r="F53" s="41">
        <v>1</v>
      </c>
      <c r="G53" s="41">
        <v>1</v>
      </c>
      <c r="H53" s="41">
        <v>1</v>
      </c>
      <c r="I53" s="41">
        <v>1</v>
      </c>
      <c r="J53" s="68"/>
      <c r="K53" s="41">
        <v>1</v>
      </c>
      <c r="L53" s="68"/>
      <c r="M53" s="44">
        <f t="shared" si="0"/>
        <v>1</v>
      </c>
      <c r="N53" s="44">
        <f t="shared" si="3"/>
        <v>1</v>
      </c>
      <c r="O53" s="1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34"/>
      <c r="B54" s="134"/>
      <c r="C54" s="68" t="s">
        <v>124</v>
      </c>
      <c r="D54" s="68" t="s">
        <v>104</v>
      </c>
      <c r="E54" s="41">
        <v>1</v>
      </c>
      <c r="F54" s="41">
        <v>1</v>
      </c>
      <c r="G54" s="41">
        <v>1</v>
      </c>
      <c r="H54" s="41">
        <v>1</v>
      </c>
      <c r="I54" s="41">
        <v>1</v>
      </c>
      <c r="J54" s="68"/>
      <c r="K54" s="41">
        <v>1</v>
      </c>
      <c r="L54" s="68"/>
      <c r="M54" s="44">
        <f t="shared" si="0"/>
        <v>1</v>
      </c>
      <c r="N54" s="44">
        <f t="shared" si="3"/>
        <v>1</v>
      </c>
      <c r="O54" s="1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20.75" customHeight="1" x14ac:dyDescent="0.3">
      <c r="A55" s="134"/>
      <c r="B55" s="134"/>
      <c r="C55" s="68" t="s">
        <v>121</v>
      </c>
      <c r="D55" s="68" t="s">
        <v>105</v>
      </c>
      <c r="E55" s="41">
        <v>0.98</v>
      </c>
      <c r="F55" s="41">
        <v>0.99</v>
      </c>
      <c r="G55" s="41">
        <v>1</v>
      </c>
      <c r="H55" s="41">
        <v>0.99</v>
      </c>
      <c r="I55" s="41">
        <v>1</v>
      </c>
      <c r="J55" s="68"/>
      <c r="K55" s="41">
        <v>1</v>
      </c>
      <c r="L55" s="68"/>
      <c r="M55" s="44">
        <f t="shared" si="0"/>
        <v>0.99</v>
      </c>
      <c r="N55" s="44">
        <f>IF(M55/E55&gt;100%,100%,M55/E55)</f>
        <v>1</v>
      </c>
      <c r="O55" s="125"/>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34"/>
      <c r="B56" s="134" t="s">
        <v>106</v>
      </c>
      <c r="C56" s="134" t="s">
        <v>123</v>
      </c>
      <c r="D56" s="68" t="s">
        <v>107</v>
      </c>
      <c r="E56" s="68" t="s">
        <v>62</v>
      </c>
      <c r="F56" s="68" t="s">
        <v>62</v>
      </c>
      <c r="G56" s="68" t="s">
        <v>62</v>
      </c>
      <c r="H56" s="68" t="s">
        <v>62</v>
      </c>
      <c r="I56" s="68" t="s">
        <v>62</v>
      </c>
      <c r="J56" s="68"/>
      <c r="K56" s="41">
        <v>0.65</v>
      </c>
      <c r="L56" s="68"/>
      <c r="M56" s="68" t="str">
        <f t="shared" si="0"/>
        <v>No aplica</v>
      </c>
      <c r="N56" s="68" t="s">
        <v>62</v>
      </c>
      <c r="O56" s="125" t="s">
        <v>176</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34"/>
      <c r="B57" s="134"/>
      <c r="C57" s="134"/>
      <c r="D57" s="68" t="s">
        <v>128</v>
      </c>
      <c r="E57" s="41">
        <v>0.25</v>
      </c>
      <c r="F57" s="41">
        <v>0</v>
      </c>
      <c r="G57" s="41">
        <v>0.5</v>
      </c>
      <c r="H57" s="41">
        <v>0.34</v>
      </c>
      <c r="I57" s="41">
        <v>0.75</v>
      </c>
      <c r="J57" s="68"/>
      <c r="K57" s="41">
        <v>1</v>
      </c>
      <c r="L57" s="68"/>
      <c r="M57" s="44">
        <f t="shared" si="0"/>
        <v>0</v>
      </c>
      <c r="N57" s="44">
        <f>IF(M57/E57&gt;100%,100%,M57/E57)</f>
        <v>0</v>
      </c>
      <c r="O57" s="125"/>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134"/>
      <c r="B58" s="134"/>
      <c r="C58" s="134"/>
      <c r="D58" s="68" t="s">
        <v>129</v>
      </c>
      <c r="E58" s="68" t="s">
        <v>62</v>
      </c>
      <c r="F58" s="68" t="s">
        <v>62</v>
      </c>
      <c r="G58" s="41">
        <v>0.5</v>
      </c>
      <c r="H58" s="41">
        <v>0.53</v>
      </c>
      <c r="I58" s="41">
        <v>0.5</v>
      </c>
      <c r="J58" s="68"/>
      <c r="K58" s="41">
        <v>1</v>
      </c>
      <c r="L58" s="68"/>
      <c r="M58" s="68" t="str">
        <f t="shared" si="0"/>
        <v>No aplica</v>
      </c>
      <c r="N58" s="68" t="s">
        <v>62</v>
      </c>
      <c r="O58" s="125"/>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134"/>
      <c r="B59" s="134"/>
      <c r="C59" s="134"/>
      <c r="D59" s="68" t="s">
        <v>95</v>
      </c>
      <c r="E59" s="41">
        <v>1</v>
      </c>
      <c r="F59" s="41">
        <v>1</v>
      </c>
      <c r="G59" s="41">
        <v>1</v>
      </c>
      <c r="H59" s="41">
        <v>1</v>
      </c>
      <c r="I59" s="41">
        <v>1</v>
      </c>
      <c r="J59" s="68"/>
      <c r="K59" s="41">
        <v>1</v>
      </c>
      <c r="L59" s="68"/>
      <c r="M59" s="44">
        <f t="shared" si="0"/>
        <v>1</v>
      </c>
      <c r="N59" s="44">
        <f>IF(M59/E59&gt;100%,100%,M59/E59)</f>
        <v>1</v>
      </c>
      <c r="O59" s="125"/>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134"/>
      <c r="B60" s="134"/>
      <c r="C60" s="134"/>
      <c r="D60" s="68" t="s">
        <v>92</v>
      </c>
      <c r="E60" s="41">
        <v>0.78</v>
      </c>
      <c r="F60" s="41">
        <v>0.78</v>
      </c>
      <c r="G60" s="41">
        <v>0.89</v>
      </c>
      <c r="H60" s="41">
        <v>0.89</v>
      </c>
      <c r="I60" s="41">
        <v>0.89</v>
      </c>
      <c r="J60" s="68"/>
      <c r="K60" s="41">
        <v>0.98</v>
      </c>
      <c r="L60" s="68"/>
      <c r="M60" s="44">
        <f t="shared" si="0"/>
        <v>0.78</v>
      </c>
      <c r="N60" s="44">
        <f t="shared" ref="N60:N70" si="4">IF(M60/E60&gt;100%,100%,M60/E60)</f>
        <v>1</v>
      </c>
      <c r="O60" s="125"/>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134"/>
      <c r="B61" s="134" t="s">
        <v>108</v>
      </c>
      <c r="C61" s="134" t="s">
        <v>125</v>
      </c>
      <c r="D61" s="68" t="s">
        <v>109</v>
      </c>
      <c r="E61" s="41">
        <v>0.84</v>
      </c>
      <c r="F61" s="41">
        <v>0.84</v>
      </c>
      <c r="G61" s="41">
        <v>0.9</v>
      </c>
      <c r="H61" s="41">
        <v>0.9</v>
      </c>
      <c r="I61" s="41">
        <v>0.96</v>
      </c>
      <c r="J61" s="68"/>
      <c r="K61" s="41">
        <v>1</v>
      </c>
      <c r="L61" s="68"/>
      <c r="M61" s="44">
        <f t="shared" si="0"/>
        <v>0.84</v>
      </c>
      <c r="N61" s="44">
        <f t="shared" si="4"/>
        <v>1</v>
      </c>
      <c r="O61" s="161" t="s">
        <v>177</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121.5" customHeight="1" x14ac:dyDescent="0.25">
      <c r="A62" s="134"/>
      <c r="B62" s="134"/>
      <c r="C62" s="134"/>
      <c r="D62" s="68" t="s">
        <v>91</v>
      </c>
      <c r="E62" s="41">
        <v>1</v>
      </c>
      <c r="F62" s="41">
        <v>1</v>
      </c>
      <c r="G62" s="41">
        <v>1</v>
      </c>
      <c r="H62" s="41">
        <v>1</v>
      </c>
      <c r="I62" s="41">
        <v>1</v>
      </c>
      <c r="J62" s="68"/>
      <c r="K62" s="41">
        <v>1</v>
      </c>
      <c r="L62" s="68"/>
      <c r="M62" s="44">
        <f t="shared" si="0"/>
        <v>1</v>
      </c>
      <c r="N62" s="44">
        <f t="shared" si="4"/>
        <v>1</v>
      </c>
      <c r="O62" s="161"/>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201" customHeight="1" x14ac:dyDescent="0.25">
      <c r="A63" s="134"/>
      <c r="B63" s="134" t="s">
        <v>110</v>
      </c>
      <c r="C63" s="134" t="s">
        <v>125</v>
      </c>
      <c r="D63" s="68" t="s">
        <v>91</v>
      </c>
      <c r="E63" s="41">
        <v>1</v>
      </c>
      <c r="F63" s="41">
        <v>1</v>
      </c>
      <c r="G63" s="41">
        <v>1</v>
      </c>
      <c r="H63" s="41">
        <v>1</v>
      </c>
      <c r="I63" s="41">
        <v>1</v>
      </c>
      <c r="J63" s="68"/>
      <c r="K63" s="41">
        <v>1</v>
      </c>
      <c r="L63" s="68"/>
      <c r="M63" s="44">
        <f t="shared" si="0"/>
        <v>1</v>
      </c>
      <c r="N63" s="44">
        <f t="shared" si="4"/>
        <v>1</v>
      </c>
      <c r="O63" s="160" t="s">
        <v>178</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55.25" customHeight="1" x14ac:dyDescent="0.25">
      <c r="A64" s="134"/>
      <c r="B64" s="134"/>
      <c r="C64" s="134"/>
      <c r="D64" s="68" t="s">
        <v>92</v>
      </c>
      <c r="E64" s="41">
        <v>1</v>
      </c>
      <c r="F64" s="41">
        <v>1</v>
      </c>
      <c r="G64" s="41">
        <v>1</v>
      </c>
      <c r="H64" s="41">
        <v>1</v>
      </c>
      <c r="I64" s="41">
        <v>1</v>
      </c>
      <c r="J64" s="68"/>
      <c r="K64" s="41">
        <v>1</v>
      </c>
      <c r="L64" s="68"/>
      <c r="M64" s="44">
        <f t="shared" si="0"/>
        <v>1</v>
      </c>
      <c r="N64" s="44">
        <f t="shared" si="4"/>
        <v>1</v>
      </c>
      <c r="O64" s="160"/>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34"/>
      <c r="B65" s="68" t="s">
        <v>111</v>
      </c>
      <c r="C65" s="68" t="s">
        <v>125</v>
      </c>
      <c r="D65" s="68" t="s">
        <v>112</v>
      </c>
      <c r="E65" s="41">
        <v>0.25</v>
      </c>
      <c r="F65" s="41">
        <v>0.05</v>
      </c>
      <c r="G65" s="41">
        <v>0.45</v>
      </c>
      <c r="H65" s="41">
        <v>0.45</v>
      </c>
      <c r="I65" s="41">
        <v>0.8</v>
      </c>
      <c r="J65" s="68"/>
      <c r="K65" s="41">
        <v>1</v>
      </c>
      <c r="L65" s="68"/>
      <c r="M65" s="44">
        <f t="shared" si="0"/>
        <v>0.05</v>
      </c>
      <c r="N65" s="44">
        <f t="shared" si="4"/>
        <v>0.2</v>
      </c>
      <c r="O65" s="45" t="s">
        <v>179</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134"/>
      <c r="B66" s="134" t="s">
        <v>113</v>
      </c>
      <c r="C66" s="134" t="s">
        <v>126</v>
      </c>
      <c r="D66" s="68" t="s">
        <v>114</v>
      </c>
      <c r="E66" s="41">
        <v>0.85</v>
      </c>
      <c r="F66" s="41">
        <v>0.83</v>
      </c>
      <c r="G66" s="41">
        <v>1</v>
      </c>
      <c r="H66" s="41">
        <v>0.87</v>
      </c>
      <c r="I66" s="41">
        <v>1</v>
      </c>
      <c r="J66" s="68"/>
      <c r="K66" s="41">
        <v>1</v>
      </c>
      <c r="L66" s="68"/>
      <c r="M66" s="44">
        <f t="shared" si="0"/>
        <v>0.83</v>
      </c>
      <c r="N66" s="44">
        <f t="shared" si="4"/>
        <v>0.97647058823529409</v>
      </c>
      <c r="O66" s="125" t="s">
        <v>180</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34"/>
      <c r="B67" s="134"/>
      <c r="C67" s="134"/>
      <c r="D67" s="68" t="s">
        <v>91</v>
      </c>
      <c r="E67" s="41">
        <v>1</v>
      </c>
      <c r="F67" s="41">
        <v>1</v>
      </c>
      <c r="G67" s="41">
        <v>1</v>
      </c>
      <c r="H67" s="41">
        <v>1</v>
      </c>
      <c r="I67" s="41">
        <v>1</v>
      </c>
      <c r="J67" s="68"/>
      <c r="K67" s="41">
        <v>1</v>
      </c>
      <c r="L67" s="68"/>
      <c r="M67" s="44">
        <f t="shared" si="0"/>
        <v>1</v>
      </c>
      <c r="N67" s="44">
        <f t="shared" si="4"/>
        <v>1</v>
      </c>
      <c r="O67" s="1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92.75" customHeight="1" x14ac:dyDescent="0.25">
      <c r="A68" s="134"/>
      <c r="B68" s="134"/>
      <c r="C68" s="134"/>
      <c r="D68" s="68" t="s">
        <v>92</v>
      </c>
      <c r="E68" s="41">
        <v>0.84</v>
      </c>
      <c r="F68" s="41">
        <v>0.84</v>
      </c>
      <c r="G68" s="41">
        <v>0.9</v>
      </c>
      <c r="H68" s="41">
        <v>0.9</v>
      </c>
      <c r="I68" s="41">
        <v>0.9</v>
      </c>
      <c r="J68" s="68"/>
      <c r="K68" s="41">
        <v>1</v>
      </c>
      <c r="L68" s="68"/>
      <c r="M68" s="44">
        <f t="shared" si="0"/>
        <v>0.84</v>
      </c>
      <c r="N68" s="44">
        <f t="shared" si="4"/>
        <v>1</v>
      </c>
      <c r="O68" s="1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34" t="s">
        <v>120</v>
      </c>
      <c r="B69" s="134" t="s">
        <v>115</v>
      </c>
      <c r="C69" s="134" t="s">
        <v>127</v>
      </c>
      <c r="D69" s="68" t="s">
        <v>116</v>
      </c>
      <c r="E69" s="42">
        <v>4000</v>
      </c>
      <c r="F69" s="42">
        <v>12870</v>
      </c>
      <c r="G69" s="42">
        <v>124000</v>
      </c>
      <c r="H69" s="42"/>
      <c r="I69" s="42">
        <v>129000</v>
      </c>
      <c r="J69" s="42"/>
      <c r="K69" s="42">
        <v>2500000</v>
      </c>
      <c r="L69" s="68"/>
      <c r="M69" s="68">
        <f t="shared" si="0"/>
        <v>12870</v>
      </c>
      <c r="N69" s="44">
        <f t="shared" si="4"/>
        <v>1</v>
      </c>
      <c r="O69" s="1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34"/>
      <c r="B70" s="134"/>
      <c r="C70" s="134"/>
      <c r="D70" s="68" t="s">
        <v>117</v>
      </c>
      <c r="E70" s="68">
        <v>5</v>
      </c>
      <c r="F70" s="68">
        <v>3</v>
      </c>
      <c r="G70" s="68">
        <v>8</v>
      </c>
      <c r="H70" s="68"/>
      <c r="I70" s="68">
        <v>9</v>
      </c>
      <c r="J70" s="68"/>
      <c r="K70" s="68"/>
      <c r="L70" s="68"/>
      <c r="M70" s="68">
        <f t="shared" si="0"/>
        <v>3</v>
      </c>
      <c r="N70" s="44">
        <f t="shared" si="4"/>
        <v>0.6</v>
      </c>
      <c r="O70" s="1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34"/>
      <c r="B71" s="134"/>
      <c r="C71" s="134"/>
      <c r="D71" s="68" t="s">
        <v>118</v>
      </c>
      <c r="E71" s="68" t="s">
        <v>62</v>
      </c>
      <c r="F71" s="68" t="s">
        <v>62</v>
      </c>
      <c r="G71" s="68" t="s">
        <v>62</v>
      </c>
      <c r="H71" s="68"/>
      <c r="I71" s="68">
        <v>56</v>
      </c>
      <c r="J71" s="68"/>
      <c r="K71" s="68">
        <v>56</v>
      </c>
      <c r="L71" s="68"/>
      <c r="M71" s="68" t="str">
        <f t="shared" si="0"/>
        <v>No aplica</v>
      </c>
      <c r="N71" s="68" t="s">
        <v>62</v>
      </c>
      <c r="O71" s="1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32" t="s">
        <v>8</v>
      </c>
      <c r="B73" s="132"/>
      <c r="C73" s="132"/>
      <c r="D73" s="132"/>
      <c r="E73" s="132"/>
      <c r="F73" s="132"/>
      <c r="G73" s="132"/>
      <c r="H73" s="132"/>
      <c r="I73" s="132"/>
      <c r="J73" s="132"/>
      <c r="K73" s="132"/>
      <c r="L73" s="132"/>
      <c r="M73" s="132"/>
      <c r="N73" s="132"/>
      <c r="O73" s="132"/>
    </row>
    <row r="74" spans="1:87" ht="15" customHeight="1" x14ac:dyDescent="0.3">
      <c r="A74" s="132" t="s">
        <v>9</v>
      </c>
      <c r="B74" s="132"/>
      <c r="C74" s="132"/>
      <c r="D74" s="132"/>
      <c r="E74" s="132"/>
      <c r="F74" s="132"/>
      <c r="G74" s="132"/>
      <c r="H74" s="132"/>
      <c r="I74" s="132"/>
      <c r="J74" s="132"/>
      <c r="K74" s="132"/>
      <c r="L74" s="132"/>
      <c r="M74" s="132"/>
      <c r="N74" s="132"/>
      <c r="O74" s="132"/>
    </row>
    <row r="75" spans="1:87" x14ac:dyDescent="0.3">
      <c r="A75" s="131" t="s">
        <v>37</v>
      </c>
      <c r="B75" s="131"/>
      <c r="C75" s="131"/>
      <c r="D75" s="131"/>
      <c r="E75" s="131"/>
      <c r="F75" s="131"/>
      <c r="G75" s="131"/>
      <c r="H75" s="131"/>
      <c r="I75" s="131"/>
      <c r="J75" s="131"/>
      <c r="K75" s="131"/>
      <c r="L75" s="131"/>
      <c r="M75" s="131"/>
      <c r="N75" s="131"/>
      <c r="O75" s="131"/>
    </row>
    <row r="76" spans="1:87" s="28" customFormat="1" x14ac:dyDescent="0.3">
      <c r="A76" s="126" t="s">
        <v>38</v>
      </c>
      <c r="B76" s="126"/>
      <c r="C76" s="126"/>
      <c r="D76" s="126"/>
      <c r="E76" s="126"/>
      <c r="F76" s="126"/>
      <c r="G76" s="126"/>
      <c r="H76" s="126"/>
      <c r="I76" s="126"/>
      <c r="J76" s="126"/>
      <c r="K76" s="126"/>
      <c r="L76" s="126"/>
      <c r="M76" s="126"/>
      <c r="N76" s="126"/>
      <c r="O76" s="126"/>
    </row>
  </sheetData>
  <mergeCells count="79">
    <mergeCell ref="A1:B3"/>
    <mergeCell ref="C1:N3"/>
    <mergeCell ref="B4:O4"/>
    <mergeCell ref="A5:O5"/>
    <mergeCell ref="A7:W7"/>
    <mergeCell ref="J16:J17"/>
    <mergeCell ref="M9:M10"/>
    <mergeCell ref="N9:N10"/>
    <mergeCell ref="O9:O10"/>
    <mergeCell ref="A11:A16"/>
    <mergeCell ref="B14:B15"/>
    <mergeCell ref="C14:C15"/>
    <mergeCell ref="O14:O15"/>
    <mergeCell ref="B16:B17"/>
    <mergeCell ref="C16:C17"/>
    <mergeCell ref="D16:D17"/>
    <mergeCell ref="A9:A10"/>
    <mergeCell ref="B9:B10"/>
    <mergeCell ref="C9:C10"/>
    <mergeCell ref="D9:D10"/>
    <mergeCell ref="E9:L9"/>
    <mergeCell ref="E16:E17"/>
    <mergeCell ref="F16:F17"/>
    <mergeCell ref="G16:G17"/>
    <mergeCell ref="H16:H17"/>
    <mergeCell ref="I16:I17"/>
    <mergeCell ref="K16:K17"/>
    <mergeCell ref="L16:L17"/>
    <mergeCell ref="M16:M17"/>
    <mergeCell ref="N16:N17"/>
    <mergeCell ref="O16:O17"/>
    <mergeCell ref="P23:P24"/>
    <mergeCell ref="A25:A30"/>
    <mergeCell ref="B26:B27"/>
    <mergeCell ref="O26:O27"/>
    <mergeCell ref="A31:A35"/>
    <mergeCell ref="B31:B32"/>
    <mergeCell ref="O31:O32"/>
    <mergeCell ref="A18:A24"/>
    <mergeCell ref="B21:B22"/>
    <mergeCell ref="C21:C22"/>
    <mergeCell ref="O21:O22"/>
    <mergeCell ref="A36:A38"/>
    <mergeCell ref="B37:B38"/>
    <mergeCell ref="O37:O38"/>
    <mergeCell ref="A39:A41"/>
    <mergeCell ref="A42:A68"/>
    <mergeCell ref="B42:B44"/>
    <mergeCell ref="C42:C44"/>
    <mergeCell ref="O42:O44"/>
    <mergeCell ref="B45:B48"/>
    <mergeCell ref="C45:C48"/>
    <mergeCell ref="O45:O48"/>
    <mergeCell ref="B49:B50"/>
    <mergeCell ref="C49:C50"/>
    <mergeCell ref="O49:O50"/>
    <mergeCell ref="B51:B55"/>
    <mergeCell ref="C51:C53"/>
    <mergeCell ref="O51:O55"/>
    <mergeCell ref="B56:B60"/>
    <mergeCell ref="C56:C60"/>
    <mergeCell ref="O56:O60"/>
    <mergeCell ref="B61:B62"/>
    <mergeCell ref="C61:C62"/>
    <mergeCell ref="O61:O62"/>
    <mergeCell ref="B63:B64"/>
    <mergeCell ref="C63:C64"/>
    <mergeCell ref="O63:O64"/>
    <mergeCell ref="B66:B68"/>
    <mergeCell ref="C66:C68"/>
    <mergeCell ref="O66:O68"/>
    <mergeCell ref="A75:O75"/>
    <mergeCell ref="A76:O76"/>
    <mergeCell ref="A69:A71"/>
    <mergeCell ref="B69:B71"/>
    <mergeCell ref="C69:C71"/>
    <mergeCell ref="O69:O71"/>
    <mergeCell ref="A73:O73"/>
    <mergeCell ref="A74:O74"/>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I76"/>
  <sheetViews>
    <sheetView showGridLines="0" topLeftCell="E1" zoomScale="64" zoomScaleNormal="64" zoomScaleSheetLayoutView="75" workbookViewId="0">
      <pane ySplit="10" topLeftCell="A58" activePane="bottomLeft" state="frozen"/>
      <selection activeCell="B1" sqref="B1"/>
      <selection pane="bottomLeft" activeCell="O45" sqref="O45:O48"/>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38"/>
      <c r="B1" s="139"/>
      <c r="C1" s="148" t="s">
        <v>130</v>
      </c>
      <c r="D1" s="149"/>
      <c r="E1" s="149"/>
      <c r="F1" s="149"/>
      <c r="G1" s="149"/>
      <c r="H1" s="149"/>
      <c r="I1" s="149"/>
      <c r="J1" s="149"/>
      <c r="K1" s="149"/>
      <c r="L1" s="149"/>
      <c r="M1" s="149"/>
      <c r="N1" s="150"/>
      <c r="O1" s="63" t="s">
        <v>26</v>
      </c>
    </row>
    <row r="2" spans="1:23" s="12" customFormat="1" ht="24.75" customHeight="1" x14ac:dyDescent="0.3">
      <c r="A2" s="140"/>
      <c r="B2" s="141"/>
      <c r="C2" s="151"/>
      <c r="D2" s="152"/>
      <c r="E2" s="152"/>
      <c r="F2" s="152"/>
      <c r="G2" s="152"/>
      <c r="H2" s="152"/>
      <c r="I2" s="152"/>
      <c r="J2" s="152"/>
      <c r="K2" s="152"/>
      <c r="L2" s="152"/>
      <c r="M2" s="152"/>
      <c r="N2" s="153"/>
      <c r="O2" s="10" t="s">
        <v>41</v>
      </c>
    </row>
    <row r="3" spans="1:23" s="12" customFormat="1" ht="22.5" customHeight="1" x14ac:dyDescent="0.3">
      <c r="A3" s="142"/>
      <c r="B3" s="143"/>
      <c r="C3" s="154"/>
      <c r="D3" s="155"/>
      <c r="E3" s="155"/>
      <c r="F3" s="155"/>
      <c r="G3" s="155"/>
      <c r="H3" s="155"/>
      <c r="I3" s="155"/>
      <c r="J3" s="155"/>
      <c r="K3" s="155"/>
      <c r="L3" s="155"/>
      <c r="M3" s="155"/>
      <c r="N3" s="156"/>
      <c r="O3" s="13" t="s">
        <v>40</v>
      </c>
    </row>
    <row r="4" spans="1:23" s="12" customFormat="1" ht="15.75" customHeight="1" x14ac:dyDescent="0.3">
      <c r="B4" s="127"/>
      <c r="C4" s="127"/>
      <c r="D4" s="127"/>
      <c r="E4" s="127"/>
      <c r="F4" s="127"/>
      <c r="G4" s="127"/>
      <c r="H4" s="127"/>
      <c r="I4" s="127"/>
      <c r="J4" s="127"/>
      <c r="K4" s="127"/>
      <c r="L4" s="127"/>
      <c r="M4" s="127"/>
      <c r="N4" s="127"/>
      <c r="O4" s="127"/>
    </row>
    <row r="5" spans="1:23" s="12" customFormat="1" ht="29.45" customHeight="1" x14ac:dyDescent="0.3">
      <c r="A5" s="128" t="s">
        <v>159</v>
      </c>
      <c r="B5" s="128"/>
      <c r="C5" s="128"/>
      <c r="D5" s="128"/>
      <c r="E5" s="128"/>
      <c r="F5" s="128"/>
      <c r="G5" s="128"/>
      <c r="H5" s="128"/>
      <c r="I5" s="128"/>
      <c r="J5" s="128"/>
      <c r="K5" s="128"/>
      <c r="L5" s="128"/>
      <c r="M5" s="128"/>
      <c r="N5" s="128"/>
      <c r="O5" s="128"/>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29" t="s">
        <v>39</v>
      </c>
      <c r="B7" s="129"/>
      <c r="C7" s="129"/>
      <c r="D7" s="129"/>
      <c r="E7" s="129"/>
      <c r="F7" s="129"/>
      <c r="G7" s="129"/>
      <c r="H7" s="129"/>
      <c r="I7" s="129"/>
      <c r="J7" s="129"/>
      <c r="K7" s="129"/>
      <c r="L7" s="129"/>
      <c r="M7" s="129"/>
      <c r="N7" s="129"/>
      <c r="O7" s="129"/>
      <c r="P7" s="129"/>
      <c r="Q7" s="129"/>
      <c r="R7" s="129"/>
      <c r="S7" s="129"/>
      <c r="T7" s="129"/>
      <c r="U7" s="129"/>
      <c r="V7" s="129"/>
      <c r="W7" s="129"/>
    </row>
    <row r="8" spans="1:23" s="12" customFormat="1" ht="25.5" x14ac:dyDescent="0.3">
      <c r="A8" s="51"/>
      <c r="B8" s="21"/>
      <c r="C8" s="21"/>
      <c r="D8" s="21"/>
      <c r="E8" s="20"/>
      <c r="F8" s="20"/>
      <c r="G8" s="20"/>
      <c r="H8" s="20"/>
      <c r="I8" s="20"/>
      <c r="J8" s="20"/>
      <c r="K8" s="20"/>
      <c r="L8" s="20"/>
      <c r="M8" s="21"/>
      <c r="N8" s="21"/>
      <c r="O8" s="51"/>
      <c r="P8" s="51"/>
      <c r="Q8" s="51"/>
      <c r="R8" s="51"/>
      <c r="S8" s="51"/>
      <c r="T8" s="51"/>
      <c r="U8" s="51"/>
      <c r="V8" s="51"/>
      <c r="W8" s="51"/>
    </row>
    <row r="9" spans="1:23" s="15" customFormat="1" ht="28.5" customHeight="1" x14ac:dyDescent="0.3">
      <c r="A9" s="144" t="s">
        <v>0</v>
      </c>
      <c r="B9" s="144" t="s">
        <v>1</v>
      </c>
      <c r="C9" s="144" t="s">
        <v>2</v>
      </c>
      <c r="D9" s="144" t="s">
        <v>27</v>
      </c>
      <c r="E9" s="130" t="s">
        <v>28</v>
      </c>
      <c r="F9" s="130"/>
      <c r="G9" s="130"/>
      <c r="H9" s="130"/>
      <c r="I9" s="130"/>
      <c r="J9" s="130"/>
      <c r="K9" s="130"/>
      <c r="L9" s="130"/>
      <c r="M9" s="157" t="s">
        <v>10</v>
      </c>
      <c r="N9" s="157" t="s">
        <v>160</v>
      </c>
      <c r="O9" s="146" t="s">
        <v>169</v>
      </c>
    </row>
    <row r="10" spans="1:23" ht="36.75" customHeight="1" x14ac:dyDescent="0.3">
      <c r="A10" s="145"/>
      <c r="B10" s="145"/>
      <c r="C10" s="145"/>
      <c r="D10" s="145"/>
      <c r="E10" s="37" t="s">
        <v>29</v>
      </c>
      <c r="F10" s="54" t="s">
        <v>30</v>
      </c>
      <c r="G10" s="37" t="s">
        <v>31</v>
      </c>
      <c r="H10" s="54" t="s">
        <v>32</v>
      </c>
      <c r="I10" s="37" t="s">
        <v>33</v>
      </c>
      <c r="J10" s="54" t="s">
        <v>34</v>
      </c>
      <c r="K10" s="37" t="s">
        <v>35</v>
      </c>
      <c r="L10" s="54" t="s">
        <v>36</v>
      </c>
      <c r="M10" s="158"/>
      <c r="N10" s="158"/>
      <c r="O10" s="147"/>
    </row>
    <row r="11" spans="1:23" s="30" customFormat="1" ht="28.5" customHeight="1" x14ac:dyDescent="0.25">
      <c r="A11" s="134" t="s">
        <v>3</v>
      </c>
      <c r="B11" s="52" t="s">
        <v>4</v>
      </c>
      <c r="C11" s="52" t="s">
        <v>5</v>
      </c>
      <c r="D11" s="52" t="s">
        <v>45</v>
      </c>
      <c r="E11" s="52" t="s">
        <v>62</v>
      </c>
      <c r="F11" s="52" t="s">
        <v>62</v>
      </c>
      <c r="G11" s="52">
        <v>1000</v>
      </c>
      <c r="H11" s="52"/>
      <c r="I11" s="52">
        <v>1020</v>
      </c>
      <c r="J11" s="52"/>
      <c r="K11" s="52">
        <v>1300</v>
      </c>
      <c r="L11" s="52"/>
      <c r="M11" s="52" t="str">
        <f>+F11</f>
        <v>No aplica</v>
      </c>
      <c r="N11" s="52" t="s">
        <v>62</v>
      </c>
      <c r="O11" s="50"/>
    </row>
    <row r="12" spans="1:23" s="30" customFormat="1" ht="30" customHeight="1" x14ac:dyDescent="0.25">
      <c r="A12" s="134"/>
      <c r="B12" s="52" t="s">
        <v>25</v>
      </c>
      <c r="C12" s="52" t="s">
        <v>5</v>
      </c>
      <c r="D12" s="53" t="s">
        <v>44</v>
      </c>
      <c r="E12" s="52" t="s">
        <v>62</v>
      </c>
      <c r="F12" s="52" t="s">
        <v>62</v>
      </c>
      <c r="G12" s="52" t="s">
        <v>62</v>
      </c>
      <c r="H12" s="52"/>
      <c r="I12" s="52" t="s">
        <v>62</v>
      </c>
      <c r="J12" s="52"/>
      <c r="K12" s="52">
        <v>200</v>
      </c>
      <c r="L12" s="52"/>
      <c r="M12" s="52" t="str">
        <f t="shared" ref="M12:M71" si="0">+F12</f>
        <v>No aplica</v>
      </c>
      <c r="N12" s="52" t="s">
        <v>62</v>
      </c>
      <c r="O12" s="50"/>
    </row>
    <row r="13" spans="1:23" s="30" customFormat="1" ht="40.5" customHeight="1" x14ac:dyDescent="0.25">
      <c r="A13" s="134"/>
      <c r="B13" s="53" t="s">
        <v>6</v>
      </c>
      <c r="C13" s="52" t="s">
        <v>5</v>
      </c>
      <c r="D13" s="53" t="s">
        <v>46</v>
      </c>
      <c r="E13" s="52" t="s">
        <v>62</v>
      </c>
      <c r="F13" s="52" t="s">
        <v>62</v>
      </c>
      <c r="G13" s="40">
        <v>0.125</v>
      </c>
      <c r="H13" s="52"/>
      <c r="I13" s="40">
        <v>0.125</v>
      </c>
      <c r="J13" s="52"/>
      <c r="K13" s="41">
        <v>0.25</v>
      </c>
      <c r="L13" s="52"/>
      <c r="M13" s="52" t="str">
        <f t="shared" si="0"/>
        <v>No aplica</v>
      </c>
      <c r="N13" s="52" t="s">
        <v>62</v>
      </c>
      <c r="O13" s="50"/>
    </row>
    <row r="14" spans="1:23" s="30" customFormat="1" ht="57" customHeight="1" x14ac:dyDescent="0.25">
      <c r="A14" s="134"/>
      <c r="B14" s="135" t="s">
        <v>7</v>
      </c>
      <c r="C14" s="134" t="s">
        <v>5</v>
      </c>
      <c r="D14" s="52" t="s">
        <v>47</v>
      </c>
      <c r="E14" s="42">
        <v>2780</v>
      </c>
      <c r="F14" s="42">
        <v>1959</v>
      </c>
      <c r="G14" s="42">
        <v>4400</v>
      </c>
      <c r="H14" s="42"/>
      <c r="I14" s="42">
        <v>7700</v>
      </c>
      <c r="J14" s="42"/>
      <c r="K14" s="42">
        <v>13400</v>
      </c>
      <c r="L14" s="42"/>
      <c r="M14" s="52">
        <f t="shared" si="0"/>
        <v>1959</v>
      </c>
      <c r="N14" s="36">
        <f>IF(M14/E14&gt;100%,100%,M14/E14)</f>
        <v>0.70467625899280573</v>
      </c>
      <c r="O14" s="125"/>
    </row>
    <row r="15" spans="1:23" s="30" customFormat="1" ht="78.75" customHeight="1" x14ac:dyDescent="0.25">
      <c r="A15" s="134"/>
      <c r="B15" s="135"/>
      <c r="C15" s="134"/>
      <c r="D15" s="52" t="s">
        <v>48</v>
      </c>
      <c r="E15" s="52" t="s">
        <v>62</v>
      </c>
      <c r="F15" s="52" t="s">
        <v>62</v>
      </c>
      <c r="G15" s="52" t="s">
        <v>62</v>
      </c>
      <c r="H15" s="52" t="s">
        <v>62</v>
      </c>
      <c r="I15" s="52">
        <v>1</v>
      </c>
      <c r="J15" s="52"/>
      <c r="K15" s="52">
        <v>1</v>
      </c>
      <c r="L15" s="52"/>
      <c r="M15" s="52" t="str">
        <f t="shared" si="0"/>
        <v>No aplica</v>
      </c>
      <c r="N15" s="52" t="s">
        <v>62</v>
      </c>
      <c r="O15" s="125"/>
    </row>
    <row r="16" spans="1:23" s="30" customFormat="1" ht="69.75" customHeight="1" x14ac:dyDescent="0.25">
      <c r="A16" s="134"/>
      <c r="B16" s="135" t="s">
        <v>11</v>
      </c>
      <c r="C16" s="135" t="s">
        <v>5</v>
      </c>
      <c r="D16" s="135" t="s">
        <v>49</v>
      </c>
      <c r="E16" s="135" t="s">
        <v>62</v>
      </c>
      <c r="F16" s="135" t="s">
        <v>62</v>
      </c>
      <c r="G16" s="135" t="s">
        <v>62</v>
      </c>
      <c r="H16" s="135"/>
      <c r="I16" s="135">
        <v>134</v>
      </c>
      <c r="J16" s="135"/>
      <c r="K16" s="135">
        <v>262</v>
      </c>
      <c r="L16" s="135"/>
      <c r="M16" s="135" t="str">
        <f t="shared" si="0"/>
        <v>No aplica</v>
      </c>
      <c r="N16" s="135" t="s">
        <v>62</v>
      </c>
      <c r="O16" s="159"/>
    </row>
    <row r="17" spans="1:19" s="30" customFormat="1" ht="50.25" customHeight="1" x14ac:dyDescent="0.25">
      <c r="A17" s="52"/>
      <c r="B17" s="135"/>
      <c r="C17" s="135"/>
      <c r="D17" s="135"/>
      <c r="E17" s="135"/>
      <c r="F17" s="135"/>
      <c r="G17" s="135"/>
      <c r="H17" s="135"/>
      <c r="I17" s="135"/>
      <c r="J17" s="135"/>
      <c r="K17" s="135"/>
      <c r="L17" s="135"/>
      <c r="M17" s="135"/>
      <c r="N17" s="135"/>
      <c r="O17" s="159"/>
    </row>
    <row r="18" spans="1:19" s="30" customFormat="1" ht="63" customHeight="1" x14ac:dyDescent="0.25">
      <c r="A18" s="134" t="s">
        <v>12</v>
      </c>
      <c r="B18" s="53" t="s">
        <v>13</v>
      </c>
      <c r="C18" s="52" t="s">
        <v>16</v>
      </c>
      <c r="D18" s="52" t="s">
        <v>50</v>
      </c>
      <c r="E18" s="52" t="s">
        <v>62</v>
      </c>
      <c r="F18" s="52" t="s">
        <v>62</v>
      </c>
      <c r="G18" s="52">
        <v>60</v>
      </c>
      <c r="H18" s="52"/>
      <c r="I18" s="52">
        <v>170</v>
      </c>
      <c r="J18" s="52"/>
      <c r="K18" s="52">
        <v>880</v>
      </c>
      <c r="L18" s="52"/>
      <c r="M18" s="52" t="str">
        <f t="shared" si="0"/>
        <v>No aplica</v>
      </c>
      <c r="N18" s="52" t="s">
        <v>62</v>
      </c>
      <c r="O18" s="43"/>
    </row>
    <row r="19" spans="1:19" s="30" customFormat="1" ht="51" customHeight="1" x14ac:dyDescent="0.25">
      <c r="A19" s="134"/>
      <c r="B19" s="53" t="s">
        <v>42</v>
      </c>
      <c r="C19" s="52" t="s">
        <v>16</v>
      </c>
      <c r="D19" s="52" t="s">
        <v>51</v>
      </c>
      <c r="E19" s="52" t="s">
        <v>62</v>
      </c>
      <c r="F19" s="52" t="s">
        <v>62</v>
      </c>
      <c r="G19" s="52">
        <v>80</v>
      </c>
      <c r="H19" s="52"/>
      <c r="I19" s="52">
        <v>117</v>
      </c>
      <c r="J19" s="52"/>
      <c r="K19" s="52">
        <v>261</v>
      </c>
      <c r="L19" s="52"/>
      <c r="M19" s="52" t="str">
        <f t="shared" si="0"/>
        <v>No aplica</v>
      </c>
      <c r="N19" s="52" t="s">
        <v>62</v>
      </c>
      <c r="O19" s="50"/>
    </row>
    <row r="20" spans="1:19" s="30" customFormat="1" ht="66" customHeight="1" x14ac:dyDescent="0.25">
      <c r="A20" s="134"/>
      <c r="B20" s="53" t="s">
        <v>14</v>
      </c>
      <c r="C20" s="52" t="s">
        <v>16</v>
      </c>
      <c r="D20" s="52" t="s">
        <v>52</v>
      </c>
      <c r="E20" s="52" t="s">
        <v>62</v>
      </c>
      <c r="F20" s="52" t="s">
        <v>62</v>
      </c>
      <c r="G20" s="52" t="s">
        <v>62</v>
      </c>
      <c r="H20" s="52" t="s">
        <v>62</v>
      </c>
      <c r="I20" s="52" t="s">
        <v>62</v>
      </c>
      <c r="J20" s="52" t="s">
        <v>62</v>
      </c>
      <c r="K20" s="52">
        <v>68</v>
      </c>
      <c r="L20" s="52"/>
      <c r="M20" s="52" t="str">
        <f t="shared" si="0"/>
        <v>No aplica</v>
      </c>
      <c r="N20" s="52" t="s">
        <v>62</v>
      </c>
      <c r="O20" s="50"/>
    </row>
    <row r="21" spans="1:19" s="30" customFormat="1" ht="50.25" customHeight="1" x14ac:dyDescent="0.25">
      <c r="A21" s="134"/>
      <c r="B21" s="135" t="s">
        <v>15</v>
      </c>
      <c r="C21" s="134" t="s">
        <v>16</v>
      </c>
      <c r="D21" s="52" t="s">
        <v>53</v>
      </c>
      <c r="E21" s="52">
        <v>2</v>
      </c>
      <c r="F21" s="52">
        <v>2</v>
      </c>
      <c r="G21" s="52">
        <v>2</v>
      </c>
      <c r="H21" s="52"/>
      <c r="I21" s="52">
        <v>24</v>
      </c>
      <c r="J21" s="52"/>
      <c r="K21" s="52">
        <v>104</v>
      </c>
      <c r="L21" s="52"/>
      <c r="M21" s="52">
        <f>+F21</f>
        <v>2</v>
      </c>
      <c r="N21" s="44">
        <f>IF(M21/E21&gt;100%,100%,M21/E21)</f>
        <v>1</v>
      </c>
      <c r="O21" s="125"/>
    </row>
    <row r="22" spans="1:19" s="30" customFormat="1" ht="40.5" customHeight="1" x14ac:dyDescent="0.25">
      <c r="A22" s="134"/>
      <c r="B22" s="135"/>
      <c r="C22" s="134"/>
      <c r="D22" s="52" t="s">
        <v>57</v>
      </c>
      <c r="E22" s="52" t="s">
        <v>62</v>
      </c>
      <c r="F22" s="52" t="s">
        <v>62</v>
      </c>
      <c r="G22" s="52" t="s">
        <v>62</v>
      </c>
      <c r="H22" s="52"/>
      <c r="I22" s="52">
        <v>600</v>
      </c>
      <c r="J22" s="52"/>
      <c r="K22" s="52">
        <v>3140</v>
      </c>
      <c r="L22" s="52"/>
      <c r="M22" s="52" t="str">
        <f t="shared" si="0"/>
        <v>No aplica</v>
      </c>
      <c r="N22" s="52" t="s">
        <v>62</v>
      </c>
      <c r="O22" s="125"/>
    </row>
    <row r="23" spans="1:19" s="30" customFormat="1" ht="72" customHeight="1" x14ac:dyDescent="0.25">
      <c r="A23" s="134"/>
      <c r="B23" s="53" t="s">
        <v>17</v>
      </c>
      <c r="C23" s="52" t="s">
        <v>16</v>
      </c>
      <c r="D23" s="52" t="s">
        <v>54</v>
      </c>
      <c r="E23" s="52">
        <v>3</v>
      </c>
      <c r="F23" s="52">
        <v>3</v>
      </c>
      <c r="G23" s="52">
        <v>5</v>
      </c>
      <c r="H23" s="52"/>
      <c r="I23" s="52">
        <v>5</v>
      </c>
      <c r="J23" s="52"/>
      <c r="K23" s="52">
        <v>17</v>
      </c>
      <c r="L23" s="52"/>
      <c r="M23" s="52">
        <f t="shared" si="0"/>
        <v>3</v>
      </c>
      <c r="N23" s="44">
        <f t="shared" ref="N23:N24" si="1">IF(M23/E23&gt;100%,100%,M23/E23)</f>
        <v>1</v>
      </c>
      <c r="O23" s="50"/>
      <c r="P23" s="123"/>
    </row>
    <row r="24" spans="1:19" s="30" customFormat="1" ht="60" customHeight="1" x14ac:dyDescent="0.25">
      <c r="A24" s="134"/>
      <c r="B24" s="53" t="s">
        <v>18</v>
      </c>
      <c r="C24" s="52" t="s">
        <v>16</v>
      </c>
      <c r="D24" s="52" t="s">
        <v>55</v>
      </c>
      <c r="E24" s="52">
        <v>71</v>
      </c>
      <c r="F24" s="52">
        <v>52</v>
      </c>
      <c r="G24" s="52">
        <v>140</v>
      </c>
      <c r="H24" s="52"/>
      <c r="I24" s="52">
        <v>190</v>
      </c>
      <c r="J24" s="52"/>
      <c r="K24" s="52">
        <v>600</v>
      </c>
      <c r="L24" s="52"/>
      <c r="M24" s="52">
        <f t="shared" si="0"/>
        <v>52</v>
      </c>
      <c r="N24" s="44">
        <f t="shared" si="1"/>
        <v>0.73239436619718312</v>
      </c>
      <c r="O24" s="50"/>
      <c r="P24" s="123"/>
    </row>
    <row r="25" spans="1:19" s="30" customFormat="1" ht="55.5" customHeight="1" x14ac:dyDescent="0.25">
      <c r="A25" s="134" t="s">
        <v>19</v>
      </c>
      <c r="B25" s="52" t="s">
        <v>20</v>
      </c>
      <c r="C25" s="52" t="s">
        <v>23</v>
      </c>
      <c r="D25" s="52" t="s">
        <v>56</v>
      </c>
      <c r="E25" s="52" t="s">
        <v>62</v>
      </c>
      <c r="F25" s="52" t="s">
        <v>62</v>
      </c>
      <c r="G25" s="52" t="s">
        <v>62</v>
      </c>
      <c r="H25" s="52"/>
      <c r="I25" s="52" t="s">
        <v>62</v>
      </c>
      <c r="J25" s="52"/>
      <c r="K25" s="42">
        <v>30000</v>
      </c>
      <c r="L25" s="52"/>
      <c r="M25" s="52" t="str">
        <f t="shared" si="0"/>
        <v>No aplica</v>
      </c>
      <c r="N25" s="52"/>
      <c r="O25" s="50"/>
    </row>
    <row r="26" spans="1:19" s="30" customFormat="1" ht="50.25" customHeight="1" x14ac:dyDescent="0.25">
      <c r="A26" s="134"/>
      <c r="B26" s="134" t="s">
        <v>21</v>
      </c>
      <c r="C26" s="52" t="s">
        <v>23</v>
      </c>
      <c r="D26" s="52" t="s">
        <v>56</v>
      </c>
      <c r="E26" s="42">
        <v>1350</v>
      </c>
      <c r="F26" s="42">
        <v>2714</v>
      </c>
      <c r="G26" s="42">
        <f>+E26+1500</f>
        <v>2850</v>
      </c>
      <c r="H26" s="42"/>
      <c r="I26" s="42">
        <v>28100</v>
      </c>
      <c r="J26" s="42"/>
      <c r="K26" s="42">
        <v>30000</v>
      </c>
      <c r="L26" s="52"/>
      <c r="M26" s="52">
        <f t="shared" si="0"/>
        <v>2714</v>
      </c>
      <c r="N26" s="44">
        <f t="shared" ref="N26:N29" si="2">IF(M26/E26&gt;100%,100%,M26/E26)</f>
        <v>1</v>
      </c>
      <c r="O26" s="136"/>
      <c r="S26" s="31"/>
    </row>
    <row r="27" spans="1:19" s="16" customFormat="1" ht="44.25" customHeight="1" x14ac:dyDescent="0.3">
      <c r="A27" s="134"/>
      <c r="B27" s="134"/>
      <c r="C27" s="52" t="s">
        <v>23</v>
      </c>
      <c r="D27" s="52" t="s">
        <v>58</v>
      </c>
      <c r="E27" s="41">
        <v>1</v>
      </c>
      <c r="F27" s="41">
        <v>1</v>
      </c>
      <c r="G27" s="41">
        <v>1</v>
      </c>
      <c r="H27" s="52"/>
      <c r="I27" s="41">
        <v>1</v>
      </c>
      <c r="J27" s="52"/>
      <c r="K27" s="41">
        <v>1</v>
      </c>
      <c r="L27" s="52"/>
      <c r="M27" s="52">
        <f t="shared" si="0"/>
        <v>1</v>
      </c>
      <c r="N27" s="44">
        <f t="shared" si="2"/>
        <v>1</v>
      </c>
      <c r="O27" s="137"/>
      <c r="S27" s="17"/>
    </row>
    <row r="28" spans="1:19" s="16" customFormat="1" ht="33.75" customHeight="1" x14ac:dyDescent="0.3">
      <c r="A28" s="134"/>
      <c r="B28" s="52" t="s">
        <v>22</v>
      </c>
      <c r="C28" s="52" t="s">
        <v>23</v>
      </c>
      <c r="D28" s="52" t="s">
        <v>59</v>
      </c>
      <c r="E28" s="42">
        <v>204000</v>
      </c>
      <c r="F28" s="42">
        <f>580372+10544+12335</f>
        <v>603251</v>
      </c>
      <c r="G28" s="42">
        <v>611000</v>
      </c>
      <c r="H28" s="52"/>
      <c r="I28" s="42">
        <v>1118000</v>
      </c>
      <c r="J28" s="52"/>
      <c r="K28" s="42">
        <v>1627870</v>
      </c>
      <c r="L28" s="52"/>
      <c r="M28" s="42">
        <f t="shared" si="0"/>
        <v>603251</v>
      </c>
      <c r="N28" s="44">
        <f t="shared" si="2"/>
        <v>1</v>
      </c>
      <c r="O28" s="45"/>
      <c r="S28" s="17"/>
    </row>
    <row r="29" spans="1:19" s="16" customFormat="1" ht="64.5" customHeight="1" x14ac:dyDescent="0.3">
      <c r="A29" s="134"/>
      <c r="B29" s="52" t="s">
        <v>24</v>
      </c>
      <c r="C29" s="52" t="s">
        <v>23</v>
      </c>
      <c r="D29" s="52" t="s">
        <v>60</v>
      </c>
      <c r="E29" s="42">
        <v>3000</v>
      </c>
      <c r="F29" s="42">
        <v>3000</v>
      </c>
      <c r="G29" s="42">
        <v>20000</v>
      </c>
      <c r="H29" s="46"/>
      <c r="I29" s="42">
        <f>55000+48500</f>
        <v>103500</v>
      </c>
      <c r="J29" s="46"/>
      <c r="K29" s="42">
        <f>62000+131000</f>
        <v>193000</v>
      </c>
      <c r="L29" s="47"/>
      <c r="M29" s="52">
        <f t="shared" si="0"/>
        <v>3000</v>
      </c>
      <c r="N29" s="44">
        <f t="shared" si="2"/>
        <v>1</v>
      </c>
      <c r="O29" s="45"/>
      <c r="S29" s="17"/>
    </row>
    <row r="30" spans="1:19" s="16" customFormat="1" ht="27.75" customHeight="1" x14ac:dyDescent="0.3">
      <c r="A30" s="134"/>
      <c r="B30" s="52" t="s">
        <v>43</v>
      </c>
      <c r="C30" s="52" t="s">
        <v>23</v>
      </c>
      <c r="D30" s="52" t="s">
        <v>61</v>
      </c>
      <c r="E30" s="52" t="s">
        <v>62</v>
      </c>
      <c r="F30" s="52" t="s">
        <v>62</v>
      </c>
      <c r="G30" s="52">
        <v>75</v>
      </c>
      <c r="H30" s="52"/>
      <c r="I30" s="52">
        <v>80</v>
      </c>
      <c r="J30" s="52"/>
      <c r="K30" s="52">
        <f>+I30+5673</f>
        <v>5753</v>
      </c>
      <c r="L30" s="52"/>
      <c r="M30" s="52" t="str">
        <f t="shared" si="0"/>
        <v>No aplica</v>
      </c>
      <c r="N30" s="52" t="s">
        <v>62</v>
      </c>
      <c r="O30" s="50"/>
      <c r="S30" s="17"/>
    </row>
    <row r="31" spans="1:19" s="16" customFormat="1" ht="40.5" customHeight="1" x14ac:dyDescent="0.3">
      <c r="A31" s="134" t="s">
        <v>85</v>
      </c>
      <c r="B31" s="134" t="s">
        <v>63</v>
      </c>
      <c r="C31" s="52" t="s">
        <v>16</v>
      </c>
      <c r="D31" s="52" t="s">
        <v>64</v>
      </c>
      <c r="E31" s="52" t="s">
        <v>62</v>
      </c>
      <c r="F31" s="52" t="s">
        <v>62</v>
      </c>
      <c r="G31" s="41">
        <v>0.2</v>
      </c>
      <c r="H31" s="52"/>
      <c r="I31" s="41">
        <v>0.2</v>
      </c>
      <c r="J31" s="52"/>
      <c r="K31" s="41">
        <v>1</v>
      </c>
      <c r="L31" s="52"/>
      <c r="M31" s="52" t="str">
        <f t="shared" si="0"/>
        <v>No aplica</v>
      </c>
      <c r="N31" s="52" t="s">
        <v>62</v>
      </c>
      <c r="O31" s="125"/>
      <c r="S31" s="17"/>
    </row>
    <row r="32" spans="1:19" s="16" customFormat="1" ht="33" customHeight="1" x14ac:dyDescent="0.3">
      <c r="A32" s="134"/>
      <c r="B32" s="134"/>
      <c r="C32" s="52" t="s">
        <v>16</v>
      </c>
      <c r="D32" s="52" t="s">
        <v>65</v>
      </c>
      <c r="E32" s="52" t="s">
        <v>62</v>
      </c>
      <c r="F32" s="52" t="s">
        <v>62</v>
      </c>
      <c r="G32" s="52">
        <v>50</v>
      </c>
      <c r="H32" s="52"/>
      <c r="I32" s="52">
        <v>50</v>
      </c>
      <c r="J32" s="52"/>
      <c r="K32" s="52">
        <v>150</v>
      </c>
      <c r="L32" s="52"/>
      <c r="M32" s="52" t="str">
        <f t="shared" si="0"/>
        <v>No aplica</v>
      </c>
      <c r="N32" s="52" t="s">
        <v>62</v>
      </c>
      <c r="O32" s="125"/>
      <c r="S32" s="17"/>
    </row>
    <row r="33" spans="1:16" s="23" customFormat="1" ht="80.25" customHeight="1" x14ac:dyDescent="0.25">
      <c r="A33" s="134"/>
      <c r="B33" s="52" t="s">
        <v>66</v>
      </c>
      <c r="C33" s="52" t="s">
        <v>16</v>
      </c>
      <c r="D33" s="52" t="s">
        <v>70</v>
      </c>
      <c r="E33" s="52" t="s">
        <v>62</v>
      </c>
      <c r="F33" s="52" t="s">
        <v>62</v>
      </c>
      <c r="G33" s="52" t="s">
        <v>62</v>
      </c>
      <c r="H33" s="52"/>
      <c r="I33" s="52" t="s">
        <v>62</v>
      </c>
      <c r="J33" s="52"/>
      <c r="K33" s="52">
        <v>80</v>
      </c>
      <c r="L33" s="52"/>
      <c r="M33" s="52" t="str">
        <f t="shared" si="0"/>
        <v>No aplica</v>
      </c>
      <c r="N33" s="52" t="s">
        <v>62</v>
      </c>
      <c r="O33" s="50"/>
    </row>
    <row r="34" spans="1:16" s="16" customFormat="1" ht="101.25" customHeight="1" x14ac:dyDescent="0.3">
      <c r="A34" s="134"/>
      <c r="B34" s="52" t="s">
        <v>67</v>
      </c>
      <c r="C34" s="52" t="s">
        <v>69</v>
      </c>
      <c r="D34" s="52" t="s">
        <v>71</v>
      </c>
      <c r="E34" s="52" t="s">
        <v>62</v>
      </c>
      <c r="F34" s="52" t="s">
        <v>62</v>
      </c>
      <c r="G34" s="52" t="s">
        <v>62</v>
      </c>
      <c r="H34" s="52"/>
      <c r="I34" s="52">
        <v>2</v>
      </c>
      <c r="J34" s="52"/>
      <c r="K34" s="52">
        <v>2</v>
      </c>
      <c r="L34" s="52"/>
      <c r="M34" s="52" t="str">
        <f t="shared" si="0"/>
        <v>No aplica</v>
      </c>
      <c r="N34" s="52" t="s">
        <v>62</v>
      </c>
      <c r="O34" s="50"/>
    </row>
    <row r="35" spans="1:16" s="16" customFormat="1" ht="105.75" customHeight="1" x14ac:dyDescent="0.3">
      <c r="A35" s="134"/>
      <c r="B35" s="52" t="s">
        <v>68</v>
      </c>
      <c r="C35" s="52" t="s">
        <v>69</v>
      </c>
      <c r="D35" s="52" t="s">
        <v>72</v>
      </c>
      <c r="E35" s="52" t="s">
        <v>62</v>
      </c>
      <c r="F35" s="52" t="s">
        <v>62</v>
      </c>
      <c r="G35" s="52" t="s">
        <v>62</v>
      </c>
      <c r="H35" s="52"/>
      <c r="I35" s="52">
        <v>2</v>
      </c>
      <c r="J35" s="52"/>
      <c r="K35" s="52">
        <v>2</v>
      </c>
      <c r="L35" s="52"/>
      <c r="M35" s="52" t="str">
        <f t="shared" si="0"/>
        <v>No aplica</v>
      </c>
      <c r="N35" s="52" t="s">
        <v>62</v>
      </c>
      <c r="O35" s="45"/>
    </row>
    <row r="36" spans="1:16" s="16" customFormat="1" ht="133.5" customHeight="1" x14ac:dyDescent="0.3">
      <c r="A36" s="134" t="s">
        <v>86</v>
      </c>
      <c r="B36" s="52" t="s">
        <v>73</v>
      </c>
      <c r="C36" s="52" t="s">
        <v>82</v>
      </c>
      <c r="D36" s="52" t="s">
        <v>75</v>
      </c>
      <c r="E36" s="52">
        <v>33</v>
      </c>
      <c r="F36" s="52">
        <v>33</v>
      </c>
      <c r="G36" s="52">
        <v>33</v>
      </c>
      <c r="H36" s="52"/>
      <c r="I36" s="52">
        <v>33</v>
      </c>
      <c r="J36" s="52"/>
      <c r="K36" s="52">
        <v>33</v>
      </c>
      <c r="L36" s="52"/>
      <c r="M36" s="52">
        <f t="shared" si="0"/>
        <v>33</v>
      </c>
      <c r="N36" s="44">
        <f>IF(M36/E36&gt;100%,100%,M36/E36)</f>
        <v>1</v>
      </c>
      <c r="O36" s="50"/>
    </row>
    <row r="37" spans="1:16" s="23" customFormat="1" ht="41.25" customHeight="1" x14ac:dyDescent="0.25">
      <c r="A37" s="134"/>
      <c r="B37" s="134" t="s">
        <v>74</v>
      </c>
      <c r="C37" s="52" t="s">
        <v>82</v>
      </c>
      <c r="D37" s="52" t="s">
        <v>76</v>
      </c>
      <c r="E37" s="52" t="s">
        <v>62</v>
      </c>
      <c r="F37" s="52" t="s">
        <v>62</v>
      </c>
      <c r="G37" s="52">
        <v>8</v>
      </c>
      <c r="H37" s="52"/>
      <c r="I37" s="52">
        <v>8</v>
      </c>
      <c r="J37" s="52"/>
      <c r="K37" s="52">
        <v>33</v>
      </c>
      <c r="L37" s="52"/>
      <c r="M37" s="52" t="str">
        <f t="shared" si="0"/>
        <v>No aplica</v>
      </c>
      <c r="N37" s="52" t="s">
        <v>62</v>
      </c>
      <c r="O37" s="125"/>
      <c r="P37" s="34"/>
    </row>
    <row r="38" spans="1:16" s="23" customFormat="1" ht="47.25" customHeight="1" x14ac:dyDescent="0.25">
      <c r="A38" s="134"/>
      <c r="B38" s="134"/>
      <c r="C38" s="52" t="s">
        <v>82</v>
      </c>
      <c r="D38" s="52" t="s">
        <v>77</v>
      </c>
      <c r="E38" s="44">
        <v>7.0000000000000007E-2</v>
      </c>
      <c r="F38" s="41">
        <v>0</v>
      </c>
      <c r="G38" s="48">
        <v>0.245</v>
      </c>
      <c r="H38" s="52"/>
      <c r="I38" s="48">
        <v>0.45500000000000002</v>
      </c>
      <c r="J38" s="52"/>
      <c r="K38" s="41">
        <v>0.7</v>
      </c>
      <c r="L38" s="52"/>
      <c r="M38" s="52">
        <f t="shared" si="0"/>
        <v>0</v>
      </c>
      <c r="N38" s="52">
        <f>IF(M38/E38&gt;100%,100%,M38/E38)</f>
        <v>0</v>
      </c>
      <c r="O38" s="125"/>
    </row>
    <row r="39" spans="1:16" s="16" customFormat="1" ht="36.75" customHeight="1" x14ac:dyDescent="0.3">
      <c r="A39" s="134" t="s">
        <v>87</v>
      </c>
      <c r="B39" s="52" t="s">
        <v>78</v>
      </c>
      <c r="C39" s="52" t="s">
        <v>88</v>
      </c>
      <c r="D39" s="52" t="s">
        <v>79</v>
      </c>
      <c r="E39" s="52">
        <v>1</v>
      </c>
      <c r="F39" s="52">
        <v>1</v>
      </c>
      <c r="G39" s="52">
        <v>3</v>
      </c>
      <c r="H39" s="52"/>
      <c r="I39" s="52">
        <v>5</v>
      </c>
      <c r="J39" s="52"/>
      <c r="K39" s="52">
        <v>7</v>
      </c>
      <c r="L39" s="52"/>
      <c r="M39" s="52">
        <f t="shared" si="0"/>
        <v>1</v>
      </c>
      <c r="N39" s="44">
        <f>IF(M39/E39&gt;100%,100%,M39/E39)</f>
        <v>1</v>
      </c>
      <c r="O39" s="49"/>
    </row>
    <row r="40" spans="1:16" s="16" customFormat="1" ht="43.5" customHeight="1" x14ac:dyDescent="0.3">
      <c r="A40" s="134"/>
      <c r="B40" s="52" t="s">
        <v>80</v>
      </c>
      <c r="C40" s="52" t="s">
        <v>88</v>
      </c>
      <c r="D40" s="52" t="s">
        <v>81</v>
      </c>
      <c r="E40" s="52" t="s">
        <v>62</v>
      </c>
      <c r="F40" s="52" t="s">
        <v>62</v>
      </c>
      <c r="G40" s="52" t="s">
        <v>62</v>
      </c>
      <c r="H40" s="52"/>
      <c r="I40" s="52" t="s">
        <v>62</v>
      </c>
      <c r="J40" s="52"/>
      <c r="K40" s="52">
        <v>18</v>
      </c>
      <c r="L40" s="52"/>
      <c r="M40" s="52" t="str">
        <f t="shared" si="0"/>
        <v>No aplica</v>
      </c>
      <c r="N40" s="52" t="s">
        <v>62</v>
      </c>
      <c r="O40" s="45"/>
    </row>
    <row r="41" spans="1:16" s="16" customFormat="1" ht="39" customHeight="1" x14ac:dyDescent="0.3">
      <c r="A41" s="134"/>
      <c r="B41" s="52" t="s">
        <v>83</v>
      </c>
      <c r="C41" s="52" t="s">
        <v>88</v>
      </c>
      <c r="D41" s="52" t="s">
        <v>84</v>
      </c>
      <c r="E41" s="52" t="s">
        <v>62</v>
      </c>
      <c r="F41" s="52" t="s">
        <v>62</v>
      </c>
      <c r="G41" s="52" t="s">
        <v>62</v>
      </c>
      <c r="H41" s="52"/>
      <c r="I41" s="52" t="s">
        <v>62</v>
      </c>
      <c r="J41" s="52"/>
      <c r="K41" s="52">
        <v>2</v>
      </c>
      <c r="L41" s="52"/>
      <c r="M41" s="52" t="str">
        <f t="shared" si="0"/>
        <v>No aplica</v>
      </c>
      <c r="N41" s="52" t="s">
        <v>62</v>
      </c>
      <c r="O41" s="45"/>
    </row>
    <row r="42" spans="1:16" s="16" customFormat="1" ht="180" customHeight="1" x14ac:dyDescent="0.3">
      <c r="A42" s="134" t="s">
        <v>119</v>
      </c>
      <c r="B42" s="134" t="s">
        <v>89</v>
      </c>
      <c r="C42" s="134" t="s">
        <v>121</v>
      </c>
      <c r="D42" s="62" t="s">
        <v>90</v>
      </c>
      <c r="E42" s="62" t="s">
        <v>62</v>
      </c>
      <c r="F42" s="62" t="s">
        <v>62</v>
      </c>
      <c r="G42" s="41">
        <v>0.8</v>
      </c>
      <c r="H42" s="41">
        <v>0.84</v>
      </c>
      <c r="I42" s="41">
        <v>0.8</v>
      </c>
      <c r="J42" s="71">
        <v>0.84</v>
      </c>
      <c r="K42" s="41">
        <v>0.85</v>
      </c>
      <c r="L42" s="41">
        <v>0.84</v>
      </c>
      <c r="M42" s="62" t="str">
        <f t="shared" si="0"/>
        <v>No aplica</v>
      </c>
      <c r="N42" s="62" t="s">
        <v>62</v>
      </c>
      <c r="O42" s="125" t="s">
        <v>181</v>
      </c>
    </row>
    <row r="43" spans="1:16" s="16" customFormat="1" ht="95.25" customHeight="1" x14ac:dyDescent="0.3">
      <c r="A43" s="134"/>
      <c r="B43" s="134"/>
      <c r="C43" s="134"/>
      <c r="D43" s="62" t="s">
        <v>91</v>
      </c>
      <c r="E43" s="41">
        <v>1</v>
      </c>
      <c r="F43" s="41">
        <v>1</v>
      </c>
      <c r="G43" s="41">
        <v>1</v>
      </c>
      <c r="H43" s="41">
        <v>1</v>
      </c>
      <c r="I43" s="41">
        <v>1</v>
      </c>
      <c r="J43" s="71">
        <v>1</v>
      </c>
      <c r="K43" s="41">
        <v>1</v>
      </c>
      <c r="L43" s="62"/>
      <c r="M43" s="44">
        <f t="shared" si="0"/>
        <v>1</v>
      </c>
      <c r="N43" s="64">
        <f t="shared" ref="N43:N54" si="3">IF(M43/E43&gt;100%,100%,M43/E43)</f>
        <v>1</v>
      </c>
      <c r="O43" s="125"/>
    </row>
    <row r="44" spans="1:16" s="23" customFormat="1" ht="117.75" customHeight="1" x14ac:dyDescent="0.25">
      <c r="A44" s="134"/>
      <c r="B44" s="134"/>
      <c r="C44" s="134"/>
      <c r="D44" s="62" t="s">
        <v>92</v>
      </c>
      <c r="E44" s="41">
        <v>1</v>
      </c>
      <c r="F44" s="65">
        <v>1</v>
      </c>
      <c r="G44" s="41">
        <v>1</v>
      </c>
      <c r="H44" s="41">
        <v>1</v>
      </c>
      <c r="I44" s="41">
        <v>1</v>
      </c>
      <c r="J44" s="71">
        <v>1</v>
      </c>
      <c r="K44" s="41">
        <v>1</v>
      </c>
      <c r="L44" s="62"/>
      <c r="M44" s="44">
        <f t="shared" si="0"/>
        <v>1</v>
      </c>
      <c r="N44" s="64">
        <f t="shared" si="3"/>
        <v>1</v>
      </c>
      <c r="O44" s="125"/>
    </row>
    <row r="45" spans="1:16" s="23" customFormat="1" ht="147.75" customHeight="1" x14ac:dyDescent="0.25">
      <c r="A45" s="134"/>
      <c r="B45" s="134" t="s">
        <v>93</v>
      </c>
      <c r="C45" s="134" t="s">
        <v>122</v>
      </c>
      <c r="D45" s="62" t="s">
        <v>94</v>
      </c>
      <c r="E45" s="41">
        <v>0.2</v>
      </c>
      <c r="F45" s="41">
        <v>0.2</v>
      </c>
      <c r="G45" s="65">
        <v>0.5</v>
      </c>
      <c r="H45" s="41">
        <v>0.5</v>
      </c>
      <c r="I45" s="41">
        <v>0.75</v>
      </c>
      <c r="J45" s="62"/>
      <c r="K45" s="41">
        <v>1</v>
      </c>
      <c r="L45" s="62"/>
      <c r="M45" s="44">
        <f t="shared" si="0"/>
        <v>0.2</v>
      </c>
      <c r="N45" s="64">
        <f t="shared" si="3"/>
        <v>1</v>
      </c>
      <c r="O45" s="163" t="s">
        <v>182</v>
      </c>
    </row>
    <row r="46" spans="1:16" s="16" customFormat="1" ht="157.5" customHeight="1" x14ac:dyDescent="0.3">
      <c r="A46" s="134"/>
      <c r="B46" s="134"/>
      <c r="C46" s="134"/>
      <c r="D46" s="62" t="s">
        <v>97</v>
      </c>
      <c r="E46" s="62" t="s">
        <v>62</v>
      </c>
      <c r="F46" s="62" t="s">
        <v>62</v>
      </c>
      <c r="G46" s="42">
        <v>1104200</v>
      </c>
      <c r="H46" s="42">
        <v>992194</v>
      </c>
      <c r="I46" s="42">
        <v>1104200</v>
      </c>
      <c r="J46" s="42"/>
      <c r="K46" s="42">
        <v>2208400</v>
      </c>
      <c r="L46" s="62"/>
      <c r="M46" s="62" t="str">
        <f t="shared" si="0"/>
        <v>No aplica</v>
      </c>
      <c r="N46" s="62" t="s">
        <v>62</v>
      </c>
      <c r="O46" s="163"/>
    </row>
    <row r="47" spans="1:16" s="23" customFormat="1" ht="157.5" customHeight="1" x14ac:dyDescent="0.25">
      <c r="A47" s="134"/>
      <c r="B47" s="134"/>
      <c r="C47" s="134"/>
      <c r="D47" s="62" t="s">
        <v>95</v>
      </c>
      <c r="E47" s="41">
        <v>1</v>
      </c>
      <c r="F47" s="41">
        <v>1</v>
      </c>
      <c r="G47" s="41">
        <v>1</v>
      </c>
      <c r="H47" s="62">
        <v>100</v>
      </c>
      <c r="I47" s="41">
        <v>1</v>
      </c>
      <c r="J47" s="62"/>
      <c r="K47" s="41">
        <v>1</v>
      </c>
      <c r="L47" s="62"/>
      <c r="M47" s="44">
        <f t="shared" si="0"/>
        <v>1</v>
      </c>
      <c r="N47" s="44">
        <f>IF(M47/E47&gt;100%,100%,M47/E47)</f>
        <v>1</v>
      </c>
      <c r="O47" s="163"/>
    </row>
    <row r="48" spans="1:16" s="16" customFormat="1" ht="150.75" customHeight="1" x14ac:dyDescent="0.3">
      <c r="A48" s="134"/>
      <c r="B48" s="134"/>
      <c r="C48" s="134"/>
      <c r="D48" s="62" t="s">
        <v>96</v>
      </c>
      <c r="E48" s="41">
        <v>0.89</v>
      </c>
      <c r="F48" s="41">
        <v>0.89</v>
      </c>
      <c r="G48" s="41">
        <v>0.89</v>
      </c>
      <c r="H48" s="41">
        <v>0.89</v>
      </c>
      <c r="I48" s="41">
        <v>0.89</v>
      </c>
      <c r="J48" s="62"/>
      <c r="K48" s="41">
        <v>1</v>
      </c>
      <c r="L48" s="62"/>
      <c r="M48" s="44">
        <f t="shared" si="0"/>
        <v>0.89</v>
      </c>
      <c r="N48" s="44">
        <f t="shared" si="3"/>
        <v>1</v>
      </c>
      <c r="O48" s="163"/>
    </row>
    <row r="49" spans="1:87" s="23" customFormat="1" ht="202.5" customHeight="1" x14ac:dyDescent="0.25">
      <c r="A49" s="134"/>
      <c r="B49" s="134" t="s">
        <v>98</v>
      </c>
      <c r="C49" s="134" t="s">
        <v>121</v>
      </c>
      <c r="D49" s="62" t="s">
        <v>99</v>
      </c>
      <c r="E49" s="62">
        <v>0.75</v>
      </c>
      <c r="F49" s="62">
        <v>0.75</v>
      </c>
      <c r="G49" s="62">
        <v>1.5</v>
      </c>
      <c r="H49" s="62">
        <v>1.5</v>
      </c>
      <c r="I49" s="62">
        <v>2.25</v>
      </c>
      <c r="J49" s="72">
        <v>2.8</v>
      </c>
      <c r="K49" s="62">
        <v>3</v>
      </c>
      <c r="L49" s="62"/>
      <c r="M49" s="62">
        <f t="shared" si="0"/>
        <v>0.75</v>
      </c>
      <c r="N49" s="44">
        <f t="shared" si="3"/>
        <v>1</v>
      </c>
      <c r="O49" s="125" t="s">
        <v>190</v>
      </c>
    </row>
    <row r="50" spans="1:87" s="25" customFormat="1" ht="220.5" customHeight="1" x14ac:dyDescent="0.25">
      <c r="A50" s="134"/>
      <c r="B50" s="134"/>
      <c r="C50" s="134"/>
      <c r="D50" s="62" t="s">
        <v>91</v>
      </c>
      <c r="E50" s="41">
        <v>1</v>
      </c>
      <c r="F50" s="41">
        <v>0.99</v>
      </c>
      <c r="G50" s="41">
        <v>1</v>
      </c>
      <c r="H50" s="41">
        <v>0.99</v>
      </c>
      <c r="I50" s="41">
        <v>1</v>
      </c>
      <c r="J50" s="62"/>
      <c r="K50" s="41">
        <v>1</v>
      </c>
      <c r="L50" s="62"/>
      <c r="M50" s="44">
        <f t="shared" si="0"/>
        <v>0.99</v>
      </c>
      <c r="N50" s="44">
        <f t="shared" si="3"/>
        <v>0.99</v>
      </c>
      <c r="O50" s="125"/>
    </row>
    <row r="51" spans="1:87" s="23" customFormat="1" ht="155.25" customHeight="1" x14ac:dyDescent="0.25">
      <c r="A51" s="134"/>
      <c r="B51" s="134" t="s">
        <v>100</v>
      </c>
      <c r="C51" s="134" t="s">
        <v>123</v>
      </c>
      <c r="D51" s="62" t="s">
        <v>101</v>
      </c>
      <c r="E51" s="41">
        <v>1</v>
      </c>
      <c r="F51" s="41">
        <v>1</v>
      </c>
      <c r="G51" s="41">
        <v>1</v>
      </c>
      <c r="H51" s="41">
        <v>1</v>
      </c>
      <c r="I51" s="41">
        <v>1</v>
      </c>
      <c r="J51" s="71">
        <v>1</v>
      </c>
      <c r="K51" s="41">
        <v>1</v>
      </c>
      <c r="L51" s="62"/>
      <c r="M51" s="44">
        <f t="shared" si="0"/>
        <v>1</v>
      </c>
      <c r="N51" s="44">
        <f t="shared" si="3"/>
        <v>1</v>
      </c>
      <c r="O51" s="164" t="s">
        <v>183</v>
      </c>
    </row>
    <row r="52" spans="1:87" s="23" customFormat="1" ht="235.5" customHeight="1" x14ac:dyDescent="0.25">
      <c r="A52" s="134"/>
      <c r="B52" s="134"/>
      <c r="C52" s="134"/>
      <c r="D52" s="62" t="s">
        <v>102</v>
      </c>
      <c r="E52" s="41">
        <v>1</v>
      </c>
      <c r="F52" s="41">
        <v>1</v>
      </c>
      <c r="G52" s="41">
        <v>1</v>
      </c>
      <c r="H52" s="41">
        <v>1</v>
      </c>
      <c r="I52" s="41">
        <v>1</v>
      </c>
      <c r="J52" s="71">
        <v>1</v>
      </c>
      <c r="K52" s="41">
        <v>1</v>
      </c>
      <c r="L52" s="62"/>
      <c r="M52" s="44">
        <f t="shared" si="0"/>
        <v>1</v>
      </c>
      <c r="N52" s="44">
        <f t="shared" si="3"/>
        <v>1</v>
      </c>
      <c r="O52" s="165"/>
    </row>
    <row r="53" spans="1:87" s="23" customFormat="1" ht="183.75" customHeight="1" x14ac:dyDescent="0.25">
      <c r="A53" s="134"/>
      <c r="B53" s="134"/>
      <c r="C53" s="134"/>
      <c r="D53" s="62" t="s">
        <v>103</v>
      </c>
      <c r="E53" s="41">
        <v>1</v>
      </c>
      <c r="F53" s="41">
        <v>1</v>
      </c>
      <c r="G53" s="41">
        <v>1</v>
      </c>
      <c r="H53" s="41">
        <v>1</v>
      </c>
      <c r="I53" s="41">
        <v>1</v>
      </c>
      <c r="J53" s="71">
        <v>1</v>
      </c>
      <c r="K53" s="41">
        <v>1</v>
      </c>
      <c r="L53" s="62"/>
      <c r="M53" s="44">
        <f t="shared" si="0"/>
        <v>1</v>
      </c>
      <c r="N53" s="44">
        <f t="shared" si="3"/>
        <v>1</v>
      </c>
      <c r="O53" s="166"/>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34"/>
      <c r="B54" s="134"/>
      <c r="C54" s="62" t="s">
        <v>124</v>
      </c>
      <c r="D54" s="62" t="s">
        <v>104</v>
      </c>
      <c r="E54" s="41">
        <v>1</v>
      </c>
      <c r="F54" s="41">
        <v>1</v>
      </c>
      <c r="G54" s="41">
        <v>1</v>
      </c>
      <c r="H54" s="41">
        <v>1</v>
      </c>
      <c r="I54" s="41">
        <v>1</v>
      </c>
      <c r="J54" s="71">
        <v>1</v>
      </c>
      <c r="K54" s="41">
        <v>1</v>
      </c>
      <c r="L54" s="62"/>
      <c r="M54" s="44">
        <f t="shared" si="0"/>
        <v>1</v>
      </c>
      <c r="N54" s="44">
        <f t="shared" si="3"/>
        <v>1</v>
      </c>
      <c r="O54" s="45" t="s">
        <v>184</v>
      </c>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20.75" customHeight="1" x14ac:dyDescent="0.3">
      <c r="A55" s="134"/>
      <c r="B55" s="134"/>
      <c r="C55" s="62" t="s">
        <v>121</v>
      </c>
      <c r="D55" s="62" t="s">
        <v>105</v>
      </c>
      <c r="E55" s="41">
        <v>0.98</v>
      </c>
      <c r="F55" s="41">
        <v>0.99</v>
      </c>
      <c r="G55" s="41">
        <v>1</v>
      </c>
      <c r="H55" s="41">
        <v>0.99</v>
      </c>
      <c r="I55" s="41">
        <v>1</v>
      </c>
      <c r="J55" s="71">
        <v>1</v>
      </c>
      <c r="K55" s="41">
        <v>1</v>
      </c>
      <c r="L55" s="62"/>
      <c r="M55" s="44">
        <f t="shared" si="0"/>
        <v>0.99</v>
      </c>
      <c r="N55" s="44">
        <f>IF(M55/E55&gt;100%,100%,M55/E55)</f>
        <v>1</v>
      </c>
      <c r="O55" s="45" t="s">
        <v>185</v>
      </c>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34"/>
      <c r="B56" s="134" t="s">
        <v>106</v>
      </c>
      <c r="C56" s="134" t="s">
        <v>123</v>
      </c>
      <c r="D56" s="62" t="s">
        <v>107</v>
      </c>
      <c r="E56" s="62" t="s">
        <v>62</v>
      </c>
      <c r="F56" s="62" t="s">
        <v>62</v>
      </c>
      <c r="G56" s="62" t="s">
        <v>62</v>
      </c>
      <c r="H56" s="62" t="s">
        <v>62</v>
      </c>
      <c r="I56" s="62" t="s">
        <v>62</v>
      </c>
      <c r="J56" s="72" t="s">
        <v>62</v>
      </c>
      <c r="K56" s="41">
        <v>0.65</v>
      </c>
      <c r="L56" s="62"/>
      <c r="M56" s="62" t="str">
        <f t="shared" si="0"/>
        <v>No aplica</v>
      </c>
      <c r="N56" s="62" t="s">
        <v>62</v>
      </c>
      <c r="O56" s="162" t="s">
        <v>186</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34"/>
      <c r="B57" s="134"/>
      <c r="C57" s="134"/>
      <c r="D57" s="62" t="s">
        <v>128</v>
      </c>
      <c r="E57" s="41">
        <v>0.25</v>
      </c>
      <c r="F57" s="41">
        <v>0</v>
      </c>
      <c r="G57" s="41">
        <v>0.5</v>
      </c>
      <c r="H57" s="41">
        <v>0.34</v>
      </c>
      <c r="I57" s="41">
        <v>0.75</v>
      </c>
      <c r="J57" s="71">
        <v>0.43</v>
      </c>
      <c r="K57" s="41">
        <v>1</v>
      </c>
      <c r="L57" s="62"/>
      <c r="M57" s="44">
        <f t="shared" si="0"/>
        <v>0</v>
      </c>
      <c r="N57" s="44">
        <f>IF(M57/E57&gt;100%,100%,M57/E57)</f>
        <v>0</v>
      </c>
      <c r="O57" s="162"/>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58.5" customHeight="1" x14ac:dyDescent="0.3">
      <c r="A58" s="134"/>
      <c r="B58" s="134"/>
      <c r="C58" s="134"/>
      <c r="D58" s="62" t="s">
        <v>129</v>
      </c>
      <c r="E58" s="62" t="s">
        <v>62</v>
      </c>
      <c r="F58" s="62" t="s">
        <v>62</v>
      </c>
      <c r="G58" s="41">
        <v>0.5</v>
      </c>
      <c r="H58" s="41">
        <v>0.53</v>
      </c>
      <c r="I58" s="41">
        <v>0.5</v>
      </c>
      <c r="J58" s="71">
        <v>0.55000000000000004</v>
      </c>
      <c r="K58" s="41">
        <v>1</v>
      </c>
      <c r="L58" s="62"/>
      <c r="M58" s="62" t="str">
        <f t="shared" si="0"/>
        <v>No aplica</v>
      </c>
      <c r="N58" s="62" t="s">
        <v>62</v>
      </c>
      <c r="O58" s="162"/>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67.5" customHeight="1" x14ac:dyDescent="0.3">
      <c r="A59" s="134"/>
      <c r="B59" s="134"/>
      <c r="C59" s="134"/>
      <c r="D59" s="62" t="s">
        <v>95</v>
      </c>
      <c r="E59" s="41">
        <v>1</v>
      </c>
      <c r="F59" s="41">
        <v>1</v>
      </c>
      <c r="G59" s="41">
        <v>1</v>
      </c>
      <c r="H59" s="41">
        <v>1</v>
      </c>
      <c r="I59" s="41">
        <v>1</v>
      </c>
      <c r="J59" s="71">
        <v>1</v>
      </c>
      <c r="K59" s="41">
        <v>1</v>
      </c>
      <c r="L59" s="62"/>
      <c r="M59" s="44">
        <f t="shared" si="0"/>
        <v>1</v>
      </c>
      <c r="N59" s="44">
        <f>IF(M59/E59&gt;100%,100%,M59/E59)</f>
        <v>1</v>
      </c>
      <c r="O59" s="162"/>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52.5" customHeight="1" x14ac:dyDescent="0.3">
      <c r="A60" s="134"/>
      <c r="B60" s="134"/>
      <c r="C60" s="134"/>
      <c r="D60" s="62" t="s">
        <v>92</v>
      </c>
      <c r="E60" s="41">
        <v>0.78</v>
      </c>
      <c r="F60" s="41">
        <v>0.78</v>
      </c>
      <c r="G60" s="41">
        <v>0.89</v>
      </c>
      <c r="H60" s="41">
        <v>0.89</v>
      </c>
      <c r="I60" s="41">
        <v>0.89</v>
      </c>
      <c r="J60" s="71">
        <v>0.89</v>
      </c>
      <c r="K60" s="41">
        <v>0.98</v>
      </c>
      <c r="L60" s="62"/>
      <c r="M60" s="44">
        <f t="shared" si="0"/>
        <v>0.78</v>
      </c>
      <c r="N60" s="44">
        <f t="shared" ref="N60:N70" si="4">IF(M60/E60&gt;100%,100%,M60/E60)</f>
        <v>1</v>
      </c>
      <c r="O60" s="162"/>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95.25" customHeight="1" x14ac:dyDescent="0.25">
      <c r="A61" s="134"/>
      <c r="B61" s="134" t="s">
        <v>108</v>
      </c>
      <c r="C61" s="134" t="s">
        <v>125</v>
      </c>
      <c r="D61" s="62" t="s">
        <v>109</v>
      </c>
      <c r="E61" s="41">
        <v>0.84</v>
      </c>
      <c r="F61" s="41">
        <v>0.84</v>
      </c>
      <c r="G61" s="41">
        <v>0.9</v>
      </c>
      <c r="H61" s="41">
        <v>0.9</v>
      </c>
      <c r="I61" s="41">
        <v>0.96</v>
      </c>
      <c r="J61" s="71">
        <v>0.94</v>
      </c>
      <c r="K61" s="41">
        <v>1</v>
      </c>
      <c r="L61" s="62"/>
      <c r="M61" s="44">
        <f t="shared" si="0"/>
        <v>0.84</v>
      </c>
      <c r="N61" s="44">
        <f t="shared" si="4"/>
        <v>1</v>
      </c>
      <c r="O61" s="161" t="s">
        <v>187</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121.5" customHeight="1" x14ac:dyDescent="0.25">
      <c r="A62" s="134"/>
      <c r="B62" s="134"/>
      <c r="C62" s="134"/>
      <c r="D62" s="62" t="s">
        <v>91</v>
      </c>
      <c r="E62" s="41">
        <v>1</v>
      </c>
      <c r="F62" s="41">
        <v>1</v>
      </c>
      <c r="G62" s="41">
        <v>1</v>
      </c>
      <c r="H62" s="41">
        <v>1</v>
      </c>
      <c r="I62" s="41">
        <v>1</v>
      </c>
      <c r="J62" s="71">
        <v>1</v>
      </c>
      <c r="K62" s="41">
        <v>1</v>
      </c>
      <c r="L62" s="62"/>
      <c r="M62" s="44">
        <f t="shared" si="0"/>
        <v>1</v>
      </c>
      <c r="N62" s="44">
        <f t="shared" si="4"/>
        <v>1</v>
      </c>
      <c r="O62" s="161"/>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201" customHeight="1" x14ac:dyDescent="0.25">
      <c r="A63" s="134"/>
      <c r="B63" s="134" t="s">
        <v>110</v>
      </c>
      <c r="C63" s="134" t="s">
        <v>125</v>
      </c>
      <c r="D63" s="62" t="s">
        <v>91</v>
      </c>
      <c r="E63" s="41">
        <v>1</v>
      </c>
      <c r="F63" s="41">
        <v>1</v>
      </c>
      <c r="G63" s="41">
        <v>1</v>
      </c>
      <c r="H63" s="41">
        <v>1</v>
      </c>
      <c r="I63" s="41">
        <v>1</v>
      </c>
      <c r="J63" s="71">
        <v>1</v>
      </c>
      <c r="K63" s="41">
        <v>1</v>
      </c>
      <c r="L63" s="62"/>
      <c r="M63" s="44">
        <f t="shared" si="0"/>
        <v>1</v>
      </c>
      <c r="N63" s="44">
        <f t="shared" si="4"/>
        <v>1</v>
      </c>
      <c r="O63" s="160" t="s">
        <v>188</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55.25" customHeight="1" x14ac:dyDescent="0.25">
      <c r="A64" s="134"/>
      <c r="B64" s="134"/>
      <c r="C64" s="134"/>
      <c r="D64" s="62" t="s">
        <v>92</v>
      </c>
      <c r="E64" s="41">
        <v>1</v>
      </c>
      <c r="F64" s="41">
        <v>1</v>
      </c>
      <c r="G64" s="41">
        <v>1</v>
      </c>
      <c r="H64" s="41">
        <v>1</v>
      </c>
      <c r="I64" s="41">
        <v>1</v>
      </c>
      <c r="J64" s="71">
        <v>1</v>
      </c>
      <c r="K64" s="41">
        <v>1</v>
      </c>
      <c r="L64" s="62"/>
      <c r="M64" s="44">
        <f t="shared" si="0"/>
        <v>1</v>
      </c>
      <c r="N64" s="44">
        <f t="shared" si="4"/>
        <v>1</v>
      </c>
      <c r="O64" s="160"/>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34"/>
      <c r="B65" s="62" t="s">
        <v>111</v>
      </c>
      <c r="C65" s="62" t="s">
        <v>125</v>
      </c>
      <c r="D65" s="62" t="s">
        <v>112</v>
      </c>
      <c r="E65" s="41">
        <v>0.25</v>
      </c>
      <c r="F65" s="41">
        <v>0.05</v>
      </c>
      <c r="G65" s="41">
        <v>0.45</v>
      </c>
      <c r="H65" s="41">
        <v>0.45</v>
      </c>
      <c r="I65" s="41">
        <v>0.8</v>
      </c>
      <c r="J65" s="71">
        <v>0.8</v>
      </c>
      <c r="K65" s="41">
        <v>1</v>
      </c>
      <c r="L65" s="62"/>
      <c r="M65" s="44">
        <f t="shared" si="0"/>
        <v>0.05</v>
      </c>
      <c r="N65" s="44">
        <f t="shared" si="4"/>
        <v>0.2</v>
      </c>
      <c r="O65" s="76" t="s">
        <v>191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30.5" customHeight="1" x14ac:dyDescent="0.25">
      <c r="A66" s="134"/>
      <c r="B66" s="134" t="s">
        <v>113</v>
      </c>
      <c r="C66" s="134" t="s">
        <v>126</v>
      </c>
      <c r="D66" s="62" t="s">
        <v>114</v>
      </c>
      <c r="E66" s="41">
        <v>0.85</v>
      </c>
      <c r="F66" s="41">
        <v>0.83</v>
      </c>
      <c r="G66" s="41">
        <v>1</v>
      </c>
      <c r="H66" s="41">
        <v>0.87</v>
      </c>
      <c r="I66" s="41">
        <v>1</v>
      </c>
      <c r="J66" s="71">
        <v>1</v>
      </c>
      <c r="K66" s="41">
        <v>1</v>
      </c>
      <c r="L66" s="62"/>
      <c r="M66" s="44">
        <f t="shared" si="0"/>
        <v>0.83</v>
      </c>
      <c r="N66" s="44">
        <f t="shared" si="4"/>
        <v>0.97647058823529409</v>
      </c>
      <c r="O66" s="125" t="s">
        <v>189</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34"/>
      <c r="B67" s="134"/>
      <c r="C67" s="134"/>
      <c r="D67" s="62" t="s">
        <v>91</v>
      </c>
      <c r="E67" s="41">
        <v>1</v>
      </c>
      <c r="F67" s="41">
        <v>1</v>
      </c>
      <c r="G67" s="41">
        <v>1</v>
      </c>
      <c r="H67" s="41">
        <v>1</v>
      </c>
      <c r="I67" s="41">
        <v>1</v>
      </c>
      <c r="J67" s="71">
        <v>1</v>
      </c>
      <c r="K67" s="41">
        <v>1</v>
      </c>
      <c r="L67" s="62"/>
      <c r="M67" s="44">
        <f t="shared" si="0"/>
        <v>1</v>
      </c>
      <c r="N67" s="44">
        <f t="shared" si="4"/>
        <v>1</v>
      </c>
      <c r="O67" s="1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92.75" customHeight="1" x14ac:dyDescent="0.25">
      <c r="A68" s="134"/>
      <c r="B68" s="134"/>
      <c r="C68" s="134"/>
      <c r="D68" s="62" t="s">
        <v>92</v>
      </c>
      <c r="E68" s="41">
        <v>0.84</v>
      </c>
      <c r="F68" s="41">
        <v>0.84</v>
      </c>
      <c r="G68" s="41">
        <v>0.9</v>
      </c>
      <c r="H68" s="41">
        <v>0.9</v>
      </c>
      <c r="I68" s="41">
        <v>0.9</v>
      </c>
      <c r="J68" s="71">
        <v>0.94</v>
      </c>
      <c r="K68" s="41">
        <v>1</v>
      </c>
      <c r="L68" s="62"/>
      <c r="M68" s="44">
        <f t="shared" si="0"/>
        <v>0.84</v>
      </c>
      <c r="N68" s="44">
        <f t="shared" si="4"/>
        <v>1</v>
      </c>
      <c r="O68" s="1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34" t="s">
        <v>120</v>
      </c>
      <c r="B69" s="134" t="s">
        <v>115</v>
      </c>
      <c r="C69" s="134" t="s">
        <v>127</v>
      </c>
      <c r="D69" s="62" t="s">
        <v>116</v>
      </c>
      <c r="E69" s="42">
        <v>4000</v>
      </c>
      <c r="F69" s="42">
        <v>12870</v>
      </c>
      <c r="G69" s="42">
        <v>124000</v>
      </c>
      <c r="H69" s="42"/>
      <c r="I69" s="42">
        <v>129000</v>
      </c>
      <c r="J69" s="42"/>
      <c r="K69" s="42">
        <v>2500000</v>
      </c>
      <c r="L69" s="62"/>
      <c r="M69" s="62">
        <f t="shared" si="0"/>
        <v>12870</v>
      </c>
      <c r="N69" s="44">
        <f t="shared" si="4"/>
        <v>1</v>
      </c>
      <c r="O69" s="1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34"/>
      <c r="B70" s="134"/>
      <c r="C70" s="134"/>
      <c r="D70" s="62" t="s">
        <v>117</v>
      </c>
      <c r="E70" s="62">
        <v>5</v>
      </c>
      <c r="F70" s="62">
        <v>3</v>
      </c>
      <c r="G70" s="62">
        <v>8</v>
      </c>
      <c r="H70" s="62"/>
      <c r="I70" s="62">
        <v>9</v>
      </c>
      <c r="J70" s="62"/>
      <c r="K70" s="62"/>
      <c r="L70" s="62"/>
      <c r="M70" s="62">
        <f t="shared" si="0"/>
        <v>3</v>
      </c>
      <c r="N70" s="44">
        <f t="shared" si="4"/>
        <v>0.6</v>
      </c>
      <c r="O70" s="1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34"/>
      <c r="B71" s="134"/>
      <c r="C71" s="134"/>
      <c r="D71" s="62" t="s">
        <v>118</v>
      </c>
      <c r="E71" s="62" t="s">
        <v>62</v>
      </c>
      <c r="F71" s="62" t="s">
        <v>62</v>
      </c>
      <c r="G71" s="62" t="s">
        <v>62</v>
      </c>
      <c r="H71" s="62"/>
      <c r="I71" s="62">
        <v>56</v>
      </c>
      <c r="J71" s="62"/>
      <c r="K71" s="62">
        <v>56</v>
      </c>
      <c r="L71" s="62"/>
      <c r="M71" s="62" t="str">
        <f t="shared" si="0"/>
        <v>No aplica</v>
      </c>
      <c r="N71" s="62" t="s">
        <v>62</v>
      </c>
      <c r="O71" s="1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32" t="s">
        <v>8</v>
      </c>
      <c r="B73" s="132"/>
      <c r="C73" s="132"/>
      <c r="D73" s="132"/>
      <c r="E73" s="132"/>
      <c r="F73" s="132"/>
      <c r="G73" s="132"/>
      <c r="H73" s="132"/>
      <c r="I73" s="132"/>
      <c r="J73" s="132"/>
      <c r="K73" s="132"/>
      <c r="L73" s="132"/>
      <c r="M73" s="132"/>
      <c r="N73" s="132"/>
      <c r="O73" s="132"/>
    </row>
    <row r="74" spans="1:87" ht="15" customHeight="1" x14ac:dyDescent="0.3">
      <c r="A74" s="132" t="s">
        <v>9</v>
      </c>
      <c r="B74" s="132"/>
      <c r="C74" s="132"/>
      <c r="D74" s="132"/>
      <c r="E74" s="132"/>
      <c r="F74" s="132"/>
      <c r="G74" s="132"/>
      <c r="H74" s="132"/>
      <c r="I74" s="132"/>
      <c r="J74" s="132"/>
      <c r="K74" s="132"/>
      <c r="L74" s="132"/>
      <c r="M74" s="132"/>
      <c r="N74" s="132"/>
      <c r="O74" s="132"/>
    </row>
    <row r="75" spans="1:87" x14ac:dyDescent="0.3">
      <c r="A75" s="131" t="s">
        <v>37</v>
      </c>
      <c r="B75" s="131"/>
      <c r="C75" s="131"/>
      <c r="D75" s="131"/>
      <c r="E75" s="131"/>
      <c r="F75" s="131"/>
      <c r="G75" s="131"/>
      <c r="H75" s="131"/>
      <c r="I75" s="131"/>
      <c r="J75" s="131"/>
      <c r="K75" s="131"/>
      <c r="L75" s="131"/>
      <c r="M75" s="131"/>
      <c r="N75" s="131"/>
      <c r="O75" s="131"/>
    </row>
    <row r="76" spans="1:87" s="28" customFormat="1" x14ac:dyDescent="0.3">
      <c r="A76" s="126" t="s">
        <v>38</v>
      </c>
      <c r="B76" s="126"/>
      <c r="C76" s="126"/>
      <c r="D76" s="126"/>
      <c r="E76" s="126"/>
      <c r="F76" s="126"/>
      <c r="G76" s="126"/>
      <c r="H76" s="126"/>
      <c r="I76" s="126"/>
      <c r="J76" s="126"/>
      <c r="K76" s="126"/>
      <c r="L76" s="126"/>
      <c r="M76" s="126"/>
      <c r="N76" s="126"/>
      <c r="O76" s="126"/>
    </row>
  </sheetData>
  <autoFilter ref="A10:CI71" xr:uid="{00000000-0009-0000-0000-000003000000}"/>
  <mergeCells count="79">
    <mergeCell ref="A1:B3"/>
    <mergeCell ref="C1:N3"/>
    <mergeCell ref="B4:O4"/>
    <mergeCell ref="A5:O5"/>
    <mergeCell ref="A7:W7"/>
    <mergeCell ref="J16:J17"/>
    <mergeCell ref="M9:M10"/>
    <mergeCell ref="N9:N10"/>
    <mergeCell ref="O9:O10"/>
    <mergeCell ref="A11:A16"/>
    <mergeCell ref="B14:B15"/>
    <mergeCell ref="C14:C15"/>
    <mergeCell ref="O14:O15"/>
    <mergeCell ref="B16:B17"/>
    <mergeCell ref="C16:C17"/>
    <mergeCell ref="D16:D17"/>
    <mergeCell ref="A9:A10"/>
    <mergeCell ref="B9:B10"/>
    <mergeCell ref="C9:C10"/>
    <mergeCell ref="D9:D10"/>
    <mergeCell ref="E9:L9"/>
    <mergeCell ref="E16:E17"/>
    <mergeCell ref="F16:F17"/>
    <mergeCell ref="G16:G17"/>
    <mergeCell ref="H16:H17"/>
    <mergeCell ref="I16:I17"/>
    <mergeCell ref="K16:K17"/>
    <mergeCell ref="L16:L17"/>
    <mergeCell ref="M16:M17"/>
    <mergeCell ref="N16:N17"/>
    <mergeCell ref="O16:O17"/>
    <mergeCell ref="C51:C53"/>
    <mergeCell ref="P23:P24"/>
    <mergeCell ref="A25:A30"/>
    <mergeCell ref="B26:B27"/>
    <mergeCell ref="O26:O27"/>
    <mergeCell ref="A31:A35"/>
    <mergeCell ref="B31:B32"/>
    <mergeCell ref="O31:O32"/>
    <mergeCell ref="A18:A24"/>
    <mergeCell ref="B21:B22"/>
    <mergeCell ref="C21:C22"/>
    <mergeCell ref="O21:O22"/>
    <mergeCell ref="O51:O53"/>
    <mergeCell ref="A36:A38"/>
    <mergeCell ref="B37:B38"/>
    <mergeCell ref="O37:O38"/>
    <mergeCell ref="A39:A41"/>
    <mergeCell ref="A42:A68"/>
    <mergeCell ref="B42:B44"/>
    <mergeCell ref="C42:C44"/>
    <mergeCell ref="O42:O44"/>
    <mergeCell ref="B45:B48"/>
    <mergeCell ref="C45:C48"/>
    <mergeCell ref="O45:O48"/>
    <mergeCell ref="B49:B50"/>
    <mergeCell ref="C49:C50"/>
    <mergeCell ref="O49:O50"/>
    <mergeCell ref="B51:B55"/>
    <mergeCell ref="B56:B60"/>
    <mergeCell ref="C56:C60"/>
    <mergeCell ref="O56:O60"/>
    <mergeCell ref="B61:B62"/>
    <mergeCell ref="C61:C62"/>
    <mergeCell ref="O61:O62"/>
    <mergeCell ref="B63:B64"/>
    <mergeCell ref="C63:C64"/>
    <mergeCell ref="O63:O64"/>
    <mergeCell ref="B66:B68"/>
    <mergeCell ref="C66:C68"/>
    <mergeCell ref="O66:O68"/>
    <mergeCell ref="A75:O75"/>
    <mergeCell ref="A76:O76"/>
    <mergeCell ref="A69:A71"/>
    <mergeCell ref="B69:B71"/>
    <mergeCell ref="C69:C71"/>
    <mergeCell ref="O69:O71"/>
    <mergeCell ref="A73:O73"/>
    <mergeCell ref="A74:O74"/>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I71"/>
  <sheetViews>
    <sheetView showGridLines="0" topLeftCell="D1" zoomScale="60" zoomScaleNormal="60" zoomScaleSheetLayoutView="75" workbookViewId="0">
      <pane ySplit="10" topLeftCell="A42" activePane="bottomLeft" state="frozen"/>
      <selection activeCell="B1" sqref="B1"/>
      <selection pane="bottomLeft" activeCell="J44" sqref="J44"/>
    </sheetView>
  </sheetViews>
  <sheetFormatPr baseColWidth="10" defaultColWidth="11.5703125" defaultRowHeight="17.25" x14ac:dyDescent="0.3"/>
  <cols>
    <col min="1" max="1" width="23.5703125" style="11" customWidth="1"/>
    <col min="2" max="2" width="30" style="22" customWidth="1"/>
    <col min="3" max="3" width="32.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38"/>
      <c r="B1" s="139"/>
      <c r="C1" s="148" t="s">
        <v>130</v>
      </c>
      <c r="D1" s="149"/>
      <c r="E1" s="149"/>
      <c r="F1" s="149"/>
      <c r="G1" s="149"/>
      <c r="H1" s="149"/>
      <c r="I1" s="149"/>
      <c r="J1" s="149"/>
      <c r="K1" s="149"/>
      <c r="L1" s="149"/>
      <c r="M1" s="149"/>
      <c r="N1" s="150"/>
      <c r="O1" s="63" t="s">
        <v>26</v>
      </c>
    </row>
    <row r="2" spans="1:23" s="12" customFormat="1" ht="24.75" customHeight="1" x14ac:dyDescent="0.3">
      <c r="A2" s="140"/>
      <c r="B2" s="141"/>
      <c r="C2" s="151"/>
      <c r="D2" s="152"/>
      <c r="E2" s="152"/>
      <c r="F2" s="152"/>
      <c r="G2" s="152"/>
      <c r="H2" s="152"/>
      <c r="I2" s="152"/>
      <c r="J2" s="152"/>
      <c r="K2" s="152"/>
      <c r="L2" s="152"/>
      <c r="M2" s="152"/>
      <c r="N2" s="153"/>
      <c r="O2" s="10" t="s">
        <v>41</v>
      </c>
    </row>
    <row r="3" spans="1:23" s="12" customFormat="1" ht="22.5" customHeight="1" x14ac:dyDescent="0.3">
      <c r="A3" s="142"/>
      <c r="B3" s="143"/>
      <c r="C3" s="154"/>
      <c r="D3" s="155"/>
      <c r="E3" s="155"/>
      <c r="F3" s="155"/>
      <c r="G3" s="155"/>
      <c r="H3" s="155"/>
      <c r="I3" s="155"/>
      <c r="J3" s="155"/>
      <c r="K3" s="155"/>
      <c r="L3" s="155"/>
      <c r="M3" s="155"/>
      <c r="N3" s="156"/>
      <c r="O3" s="13" t="s">
        <v>40</v>
      </c>
    </row>
    <row r="4" spans="1:23" s="12" customFormat="1" ht="15.75" customHeight="1" x14ac:dyDescent="0.3">
      <c r="B4" s="127"/>
      <c r="C4" s="127"/>
      <c r="D4" s="127"/>
      <c r="E4" s="127"/>
      <c r="F4" s="127"/>
      <c r="G4" s="127"/>
      <c r="H4" s="127"/>
      <c r="I4" s="127"/>
      <c r="J4" s="127"/>
      <c r="K4" s="127"/>
      <c r="L4" s="127"/>
      <c r="M4" s="127"/>
      <c r="N4" s="127"/>
      <c r="O4" s="127"/>
    </row>
    <row r="5" spans="1:23" s="12" customFormat="1" ht="29.45" customHeight="1" x14ac:dyDescent="0.3">
      <c r="A5" s="181" t="s">
        <v>159</v>
      </c>
      <c r="B5" s="181"/>
      <c r="C5" s="181"/>
      <c r="D5" s="181"/>
      <c r="E5" s="181"/>
      <c r="F5" s="181"/>
      <c r="G5" s="181"/>
      <c r="H5" s="181"/>
      <c r="I5" s="181"/>
      <c r="J5" s="181"/>
      <c r="K5" s="181"/>
      <c r="L5" s="181"/>
      <c r="M5" s="181"/>
      <c r="N5" s="181"/>
      <c r="O5" s="181"/>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29" t="s">
        <v>276</v>
      </c>
      <c r="B7" s="129"/>
      <c r="C7" s="129"/>
      <c r="D7" s="129"/>
      <c r="E7" s="129"/>
      <c r="F7" s="129"/>
      <c r="G7" s="129"/>
      <c r="H7" s="129"/>
      <c r="I7" s="129"/>
      <c r="J7" s="129"/>
      <c r="K7" s="129"/>
      <c r="L7" s="129"/>
      <c r="M7" s="129"/>
      <c r="N7" s="129"/>
      <c r="O7" s="129"/>
      <c r="P7" s="129"/>
      <c r="Q7" s="129"/>
      <c r="R7" s="129"/>
      <c r="S7" s="129"/>
      <c r="T7" s="129"/>
      <c r="U7" s="129"/>
      <c r="V7" s="129"/>
      <c r="W7" s="129"/>
    </row>
    <row r="8" spans="1:23" s="12" customFormat="1" ht="25.5" x14ac:dyDescent="0.3">
      <c r="A8" s="74"/>
      <c r="B8" s="21"/>
      <c r="C8" s="21"/>
      <c r="D8" s="21"/>
      <c r="E8" s="20"/>
      <c r="F8" s="20"/>
      <c r="G8" s="20"/>
      <c r="H8" s="20"/>
      <c r="I8" s="20"/>
      <c r="J8" s="20"/>
      <c r="K8" s="20"/>
      <c r="L8" s="20"/>
      <c r="M8" s="21"/>
      <c r="N8" s="21"/>
      <c r="O8" s="74"/>
      <c r="P8" s="74"/>
      <c r="Q8" s="74"/>
      <c r="R8" s="74"/>
      <c r="S8" s="74"/>
      <c r="T8" s="74"/>
      <c r="U8" s="74"/>
      <c r="V8" s="74"/>
      <c r="W8" s="74"/>
    </row>
    <row r="9" spans="1:23" s="15" customFormat="1" ht="28.5" customHeight="1" x14ac:dyDescent="0.3">
      <c r="A9" s="178" t="s">
        <v>0</v>
      </c>
      <c r="B9" s="178" t="s">
        <v>1</v>
      </c>
      <c r="C9" s="178" t="s">
        <v>2</v>
      </c>
      <c r="D9" s="178" t="s">
        <v>27</v>
      </c>
      <c r="E9" s="180" t="s">
        <v>28</v>
      </c>
      <c r="F9" s="180"/>
      <c r="G9" s="180"/>
      <c r="H9" s="180"/>
      <c r="I9" s="180"/>
      <c r="J9" s="180"/>
      <c r="K9" s="180"/>
      <c r="L9" s="180"/>
      <c r="M9" s="174" t="s">
        <v>10</v>
      </c>
      <c r="N9" s="174" t="s">
        <v>160</v>
      </c>
      <c r="O9" s="176" t="s">
        <v>192</v>
      </c>
    </row>
    <row r="10" spans="1:23" ht="36.75" customHeight="1" x14ac:dyDescent="0.3">
      <c r="A10" s="179"/>
      <c r="B10" s="179"/>
      <c r="C10" s="179"/>
      <c r="D10" s="179"/>
      <c r="E10" s="81" t="s">
        <v>29</v>
      </c>
      <c r="F10" s="82" t="s">
        <v>30</v>
      </c>
      <c r="G10" s="81" t="s">
        <v>31</v>
      </c>
      <c r="H10" s="82" t="s">
        <v>32</v>
      </c>
      <c r="I10" s="81" t="s">
        <v>33</v>
      </c>
      <c r="J10" s="82" t="s">
        <v>34</v>
      </c>
      <c r="K10" s="81" t="s">
        <v>35</v>
      </c>
      <c r="L10" s="82" t="s">
        <v>36</v>
      </c>
      <c r="M10" s="175"/>
      <c r="N10" s="175"/>
      <c r="O10" s="177"/>
    </row>
    <row r="11" spans="1:23" s="30" customFormat="1" ht="45.75" customHeight="1" x14ac:dyDescent="0.25">
      <c r="A11" s="167" t="s">
        <v>194</v>
      </c>
      <c r="B11" s="167" t="s">
        <v>195</v>
      </c>
      <c r="C11" s="167" t="s">
        <v>199</v>
      </c>
      <c r="D11" s="78" t="s">
        <v>203</v>
      </c>
      <c r="E11" s="83">
        <v>0</v>
      </c>
      <c r="F11" s="78"/>
      <c r="G11" s="83">
        <v>0.2</v>
      </c>
      <c r="H11" s="78"/>
      <c r="I11" s="83">
        <v>0.4</v>
      </c>
      <c r="J11" s="78"/>
      <c r="K11" s="83">
        <v>1</v>
      </c>
      <c r="L11" s="78"/>
      <c r="M11" s="75"/>
      <c r="N11" s="75"/>
      <c r="O11" s="73"/>
    </row>
    <row r="12" spans="1:23" s="30" customFormat="1" ht="45.75" customHeight="1" x14ac:dyDescent="0.25">
      <c r="A12" s="168"/>
      <c r="B12" s="169"/>
      <c r="C12" s="169"/>
      <c r="D12" s="78" t="s">
        <v>204</v>
      </c>
      <c r="E12" s="83">
        <v>0</v>
      </c>
      <c r="F12" s="78"/>
      <c r="G12" s="83">
        <v>0.2</v>
      </c>
      <c r="H12" s="78"/>
      <c r="I12" s="83">
        <v>0.4</v>
      </c>
      <c r="J12" s="78"/>
      <c r="K12" s="83">
        <v>1</v>
      </c>
      <c r="L12" s="78"/>
      <c r="M12" s="78"/>
      <c r="N12" s="78"/>
      <c r="O12" s="77"/>
    </row>
    <row r="13" spans="1:23" s="30" customFormat="1" ht="101.25" customHeight="1" x14ac:dyDescent="0.25">
      <c r="A13" s="168"/>
      <c r="B13" s="167" t="s">
        <v>196</v>
      </c>
      <c r="C13" s="167" t="s">
        <v>200</v>
      </c>
      <c r="D13" s="79" t="s">
        <v>205</v>
      </c>
      <c r="E13" s="84">
        <v>7.0000000000000007E-2</v>
      </c>
      <c r="F13" s="75"/>
      <c r="G13" s="84">
        <v>0.22</v>
      </c>
      <c r="H13" s="75"/>
      <c r="I13" s="84">
        <v>0.46</v>
      </c>
      <c r="J13" s="75"/>
      <c r="K13" s="84">
        <v>0.77</v>
      </c>
      <c r="L13" s="78"/>
      <c r="M13" s="75"/>
      <c r="N13" s="80"/>
      <c r="O13" s="73"/>
    </row>
    <row r="14" spans="1:23" s="30" customFormat="1" ht="105" customHeight="1" x14ac:dyDescent="0.25">
      <c r="A14" s="168"/>
      <c r="B14" s="169"/>
      <c r="C14" s="169"/>
      <c r="D14" s="79" t="s">
        <v>206</v>
      </c>
      <c r="E14" s="84">
        <v>1</v>
      </c>
      <c r="F14" s="78"/>
      <c r="G14" s="84">
        <v>1</v>
      </c>
      <c r="H14" s="78"/>
      <c r="I14" s="84">
        <v>1</v>
      </c>
      <c r="J14" s="78"/>
      <c r="K14" s="84">
        <v>1</v>
      </c>
      <c r="L14" s="78"/>
      <c r="M14" s="78"/>
      <c r="N14" s="80"/>
      <c r="O14" s="77"/>
    </row>
    <row r="15" spans="1:23" s="30" customFormat="1" ht="100.5" customHeight="1" x14ac:dyDescent="0.25">
      <c r="A15" s="168"/>
      <c r="B15" s="170" t="s">
        <v>197</v>
      </c>
      <c r="C15" s="167" t="s">
        <v>202</v>
      </c>
      <c r="D15" s="79" t="s">
        <v>207</v>
      </c>
      <c r="E15" s="85">
        <v>0</v>
      </c>
      <c r="F15" s="78"/>
      <c r="G15" s="85">
        <v>1</v>
      </c>
      <c r="H15" s="78"/>
      <c r="I15" s="85">
        <v>3</v>
      </c>
      <c r="J15" s="78"/>
      <c r="K15" s="85">
        <v>11</v>
      </c>
      <c r="L15" s="78"/>
      <c r="M15" s="75"/>
      <c r="N15" s="80"/>
      <c r="O15" s="73"/>
    </row>
    <row r="16" spans="1:23" s="30" customFormat="1" ht="72.75" customHeight="1" x14ac:dyDescent="0.25">
      <c r="A16" s="168"/>
      <c r="B16" s="172"/>
      <c r="C16" s="169"/>
      <c r="D16" s="79" t="s">
        <v>208</v>
      </c>
      <c r="E16" s="85">
        <v>0</v>
      </c>
      <c r="F16" s="78"/>
      <c r="G16" s="85">
        <v>0</v>
      </c>
      <c r="H16" s="78"/>
      <c r="I16" s="85">
        <v>0</v>
      </c>
      <c r="J16" s="78"/>
      <c r="K16" s="85">
        <v>23</v>
      </c>
      <c r="L16" s="78"/>
      <c r="M16" s="78"/>
      <c r="N16" s="80"/>
      <c r="O16" s="77"/>
    </row>
    <row r="17" spans="1:19" s="30" customFormat="1" ht="74.25" customHeight="1" x14ac:dyDescent="0.25">
      <c r="A17" s="168"/>
      <c r="B17" s="170" t="s">
        <v>198</v>
      </c>
      <c r="C17" s="167" t="s">
        <v>201</v>
      </c>
      <c r="D17" s="78" t="s">
        <v>209</v>
      </c>
      <c r="E17" s="83">
        <v>0</v>
      </c>
      <c r="F17" s="42"/>
      <c r="G17" s="83">
        <v>0.2</v>
      </c>
      <c r="H17" s="42"/>
      <c r="I17" s="83">
        <v>0.2</v>
      </c>
      <c r="J17" s="42"/>
      <c r="K17" s="83">
        <v>1</v>
      </c>
      <c r="L17" s="42"/>
      <c r="M17" s="75"/>
      <c r="N17" s="36"/>
      <c r="O17" s="77"/>
    </row>
    <row r="18" spans="1:19" s="30" customFormat="1" ht="106.5" customHeight="1" x14ac:dyDescent="0.25">
      <c r="A18" s="169"/>
      <c r="B18" s="172"/>
      <c r="C18" s="169"/>
      <c r="D18" s="78" t="s">
        <v>210</v>
      </c>
      <c r="E18" s="86">
        <v>0</v>
      </c>
      <c r="F18" s="42"/>
      <c r="G18" s="87">
        <v>0.2</v>
      </c>
      <c r="H18" s="42"/>
      <c r="I18" s="87">
        <v>0.2</v>
      </c>
      <c r="J18" s="42"/>
      <c r="K18" s="86">
        <v>1</v>
      </c>
      <c r="L18" s="42"/>
      <c r="M18" s="78"/>
      <c r="N18" s="36"/>
      <c r="O18" s="77"/>
    </row>
    <row r="19" spans="1:19" s="30" customFormat="1" ht="63" customHeight="1" x14ac:dyDescent="0.25">
      <c r="A19" s="167" t="s">
        <v>193</v>
      </c>
      <c r="B19" s="170" t="s">
        <v>211</v>
      </c>
      <c r="C19" s="167" t="s">
        <v>212</v>
      </c>
      <c r="D19" s="78" t="s">
        <v>213</v>
      </c>
      <c r="E19" s="85">
        <v>0</v>
      </c>
      <c r="F19" s="75"/>
      <c r="G19" s="85">
        <v>0</v>
      </c>
      <c r="H19" s="75"/>
      <c r="I19" s="85">
        <v>0</v>
      </c>
      <c r="J19" s="75"/>
      <c r="K19" s="85">
        <v>178</v>
      </c>
      <c r="L19" s="78"/>
      <c r="M19" s="75"/>
      <c r="N19" s="80"/>
      <c r="O19" s="43"/>
    </row>
    <row r="20" spans="1:19" s="30" customFormat="1" ht="62.25" customHeight="1" x14ac:dyDescent="0.25">
      <c r="A20" s="168"/>
      <c r="B20" s="171"/>
      <c r="C20" s="168"/>
      <c r="D20" s="88" t="s">
        <v>214</v>
      </c>
      <c r="E20" s="85"/>
      <c r="F20" s="75"/>
      <c r="G20" s="85"/>
      <c r="H20" s="75"/>
      <c r="I20" s="85"/>
      <c r="J20" s="75"/>
      <c r="K20" s="85"/>
      <c r="L20" s="78"/>
      <c r="M20" s="75"/>
      <c r="N20" s="80"/>
      <c r="O20" s="73"/>
    </row>
    <row r="21" spans="1:19" s="30" customFormat="1" ht="79.5" customHeight="1" x14ac:dyDescent="0.25">
      <c r="A21" s="168"/>
      <c r="B21" s="78" t="s">
        <v>215</v>
      </c>
      <c r="C21" s="168"/>
      <c r="D21" s="78" t="s">
        <v>216</v>
      </c>
      <c r="E21" s="85">
        <v>0</v>
      </c>
      <c r="F21" s="75"/>
      <c r="G21" s="85">
        <v>0</v>
      </c>
      <c r="H21" s="75"/>
      <c r="I21" s="85">
        <v>0</v>
      </c>
      <c r="J21" s="75"/>
      <c r="K21" s="85">
        <v>15</v>
      </c>
      <c r="L21" s="78"/>
      <c r="M21" s="75"/>
      <c r="N21" s="80"/>
      <c r="O21" s="73"/>
    </row>
    <row r="22" spans="1:19" s="30" customFormat="1" ht="96" customHeight="1" x14ac:dyDescent="0.25">
      <c r="A22" s="168"/>
      <c r="B22" s="167" t="s">
        <v>217</v>
      </c>
      <c r="C22" s="168"/>
      <c r="D22" s="78" t="s">
        <v>218</v>
      </c>
      <c r="E22" s="85">
        <v>1920</v>
      </c>
      <c r="F22" s="75"/>
      <c r="G22" s="85">
        <v>4800</v>
      </c>
      <c r="H22" s="75"/>
      <c r="I22" s="85">
        <v>9840</v>
      </c>
      <c r="J22" s="75"/>
      <c r="K22" s="85">
        <v>12000</v>
      </c>
      <c r="L22" s="78"/>
      <c r="M22" s="75"/>
      <c r="N22" s="44"/>
      <c r="O22" s="125"/>
    </row>
    <row r="23" spans="1:19" s="30" customFormat="1" ht="65.25" customHeight="1" x14ac:dyDescent="0.25">
      <c r="A23" s="169"/>
      <c r="B23" s="169"/>
      <c r="C23" s="169"/>
      <c r="D23" s="78" t="s">
        <v>219</v>
      </c>
      <c r="E23" s="85">
        <v>0</v>
      </c>
      <c r="F23" s="75"/>
      <c r="G23" s="85">
        <v>0</v>
      </c>
      <c r="H23" s="75"/>
      <c r="I23" s="85">
        <v>0</v>
      </c>
      <c r="J23" s="75"/>
      <c r="K23" s="85">
        <v>0.88</v>
      </c>
      <c r="L23" s="78"/>
      <c r="M23" s="75"/>
      <c r="N23" s="80"/>
      <c r="O23" s="125"/>
    </row>
    <row r="24" spans="1:19" s="30" customFormat="1" ht="139.5" customHeight="1" x14ac:dyDescent="0.25">
      <c r="A24" s="167" t="s">
        <v>220</v>
      </c>
      <c r="B24" s="79" t="s">
        <v>222</v>
      </c>
      <c r="C24" s="167" t="s">
        <v>221</v>
      </c>
      <c r="D24" s="78" t="s">
        <v>223</v>
      </c>
      <c r="E24" s="85">
        <v>0</v>
      </c>
      <c r="F24" s="75"/>
      <c r="G24" s="85">
        <v>0</v>
      </c>
      <c r="H24" s="75"/>
      <c r="I24" s="85">
        <v>0</v>
      </c>
      <c r="J24" s="75"/>
      <c r="K24" s="85">
        <v>3500</v>
      </c>
      <c r="L24" s="78"/>
      <c r="M24" s="75"/>
      <c r="N24" s="44"/>
      <c r="O24" s="73"/>
      <c r="P24" s="123"/>
    </row>
    <row r="25" spans="1:19" s="30" customFormat="1" ht="107.25" customHeight="1" x14ac:dyDescent="0.25">
      <c r="A25" s="168"/>
      <c r="B25" s="79" t="s">
        <v>224</v>
      </c>
      <c r="C25" s="169"/>
      <c r="D25" s="78" t="s">
        <v>225</v>
      </c>
      <c r="E25" s="85">
        <v>0</v>
      </c>
      <c r="F25" s="75"/>
      <c r="G25" s="85">
        <v>0</v>
      </c>
      <c r="H25" s="75"/>
      <c r="I25" s="85">
        <v>70</v>
      </c>
      <c r="J25" s="75"/>
      <c r="K25" s="85">
        <v>680</v>
      </c>
      <c r="L25" s="78"/>
      <c r="M25" s="75"/>
      <c r="N25" s="44"/>
      <c r="O25" s="73"/>
      <c r="P25" s="123"/>
    </row>
    <row r="26" spans="1:19" s="30" customFormat="1" ht="80.25" customHeight="1" x14ac:dyDescent="0.25">
      <c r="A26" s="168"/>
      <c r="B26" s="167" t="s">
        <v>226</v>
      </c>
      <c r="C26" s="167" t="s">
        <v>5</v>
      </c>
      <c r="D26" s="78" t="s">
        <v>227</v>
      </c>
      <c r="E26" s="85">
        <v>0</v>
      </c>
      <c r="F26" s="75"/>
      <c r="G26" s="85">
        <v>160</v>
      </c>
      <c r="H26" s="75"/>
      <c r="I26" s="85">
        <v>160</v>
      </c>
      <c r="J26" s="75"/>
      <c r="K26" s="85">
        <v>930</v>
      </c>
      <c r="L26" s="78"/>
      <c r="M26" s="75"/>
      <c r="N26" s="80"/>
      <c r="O26" s="73"/>
    </row>
    <row r="27" spans="1:19" s="30" customFormat="1" ht="80.25" customHeight="1" x14ac:dyDescent="0.25">
      <c r="A27" s="168"/>
      <c r="B27" s="168"/>
      <c r="C27" s="168"/>
      <c r="D27" s="78" t="s">
        <v>228</v>
      </c>
      <c r="E27" s="86">
        <v>0</v>
      </c>
      <c r="F27" s="42"/>
      <c r="G27" s="86">
        <v>1404</v>
      </c>
      <c r="H27" s="42"/>
      <c r="I27" s="86">
        <v>1404</v>
      </c>
      <c r="J27" s="42"/>
      <c r="K27" s="86">
        <v>1965</v>
      </c>
      <c r="L27" s="78"/>
      <c r="M27" s="75"/>
      <c r="N27" s="44"/>
      <c r="O27" s="136"/>
      <c r="S27" s="31"/>
    </row>
    <row r="28" spans="1:19" s="16" customFormat="1" ht="91.5" customHeight="1" x14ac:dyDescent="0.3">
      <c r="A28" s="169"/>
      <c r="B28" s="169"/>
      <c r="C28" s="169"/>
      <c r="D28" s="78" t="s">
        <v>229</v>
      </c>
      <c r="E28" s="86">
        <v>0</v>
      </c>
      <c r="F28" s="42"/>
      <c r="G28" s="86">
        <v>0</v>
      </c>
      <c r="H28" s="42"/>
      <c r="I28" s="86">
        <v>0</v>
      </c>
      <c r="J28" s="42"/>
      <c r="K28" s="86">
        <v>200</v>
      </c>
      <c r="L28" s="78"/>
      <c r="M28" s="75"/>
      <c r="N28" s="44"/>
      <c r="O28" s="137"/>
      <c r="S28" s="17"/>
    </row>
    <row r="29" spans="1:19" s="16" customFormat="1" ht="99" customHeight="1" x14ac:dyDescent="0.3">
      <c r="A29" s="167" t="s">
        <v>230</v>
      </c>
      <c r="B29" s="167" t="s">
        <v>231</v>
      </c>
      <c r="C29" s="167" t="s">
        <v>16</v>
      </c>
      <c r="D29" s="78" t="s">
        <v>232</v>
      </c>
      <c r="E29" s="86">
        <v>0</v>
      </c>
      <c r="F29" s="42"/>
      <c r="G29" s="86">
        <v>0</v>
      </c>
      <c r="H29" s="75"/>
      <c r="I29" s="86">
        <v>0</v>
      </c>
      <c r="J29" s="75"/>
      <c r="K29" s="86">
        <v>600</v>
      </c>
      <c r="L29" s="78"/>
      <c r="M29" s="42"/>
      <c r="N29" s="44"/>
      <c r="O29" s="45"/>
      <c r="S29" s="17"/>
    </row>
    <row r="30" spans="1:19" s="16" customFormat="1" ht="64.5" customHeight="1" x14ac:dyDescent="0.3">
      <c r="A30" s="168"/>
      <c r="B30" s="169"/>
      <c r="C30" s="168"/>
      <c r="D30" s="78" t="s">
        <v>233</v>
      </c>
      <c r="E30" s="86">
        <v>0</v>
      </c>
      <c r="F30" s="42"/>
      <c r="G30" s="86">
        <v>0</v>
      </c>
      <c r="H30" s="46"/>
      <c r="I30" s="86">
        <v>0</v>
      </c>
      <c r="J30" s="46"/>
      <c r="K30" s="86">
        <v>479</v>
      </c>
      <c r="L30" s="47"/>
      <c r="M30" s="75"/>
      <c r="N30" s="44"/>
      <c r="O30" s="45"/>
      <c r="S30" s="17"/>
    </row>
    <row r="31" spans="1:19" s="16" customFormat="1" ht="132" customHeight="1" x14ac:dyDescent="0.3">
      <c r="A31" s="168"/>
      <c r="B31" s="167" t="s">
        <v>234</v>
      </c>
      <c r="C31" s="168"/>
      <c r="D31" s="78" t="s">
        <v>235</v>
      </c>
      <c r="E31" s="85">
        <v>0</v>
      </c>
      <c r="F31" s="75"/>
      <c r="G31" s="85">
        <v>0</v>
      </c>
      <c r="H31" s="75"/>
      <c r="I31" s="85">
        <v>0</v>
      </c>
      <c r="J31" s="75"/>
      <c r="K31" s="85">
        <v>10</v>
      </c>
      <c r="L31" s="78"/>
      <c r="M31" s="75"/>
      <c r="N31" s="80"/>
      <c r="O31" s="73"/>
      <c r="S31" s="17"/>
    </row>
    <row r="32" spans="1:19" s="16" customFormat="1" ht="85.5" customHeight="1" x14ac:dyDescent="0.3">
      <c r="A32" s="168"/>
      <c r="B32" s="168"/>
      <c r="C32" s="168"/>
      <c r="D32" s="88" t="s">
        <v>214</v>
      </c>
      <c r="E32" s="85"/>
      <c r="F32" s="75"/>
      <c r="G32" s="85"/>
      <c r="H32" s="75"/>
      <c r="I32" s="85"/>
      <c r="J32" s="75"/>
      <c r="K32" s="85"/>
      <c r="L32" s="78"/>
      <c r="M32" s="75"/>
      <c r="N32" s="80"/>
      <c r="O32" s="125"/>
      <c r="S32" s="17"/>
    </row>
    <row r="33" spans="1:19" s="16" customFormat="1" ht="59.25" customHeight="1" x14ac:dyDescent="0.3">
      <c r="A33" s="168"/>
      <c r="B33" s="169"/>
      <c r="C33" s="168"/>
      <c r="D33" s="78" t="s">
        <v>236</v>
      </c>
      <c r="E33" s="85">
        <v>0</v>
      </c>
      <c r="F33" s="75"/>
      <c r="G33" s="85">
        <v>0</v>
      </c>
      <c r="H33" s="75"/>
      <c r="I33" s="85">
        <v>0</v>
      </c>
      <c r="J33" s="75"/>
      <c r="K33" s="85">
        <v>5</v>
      </c>
      <c r="L33" s="78"/>
      <c r="M33" s="75"/>
      <c r="N33" s="80"/>
      <c r="O33" s="125"/>
      <c r="S33" s="17"/>
    </row>
    <row r="34" spans="1:19" s="23" customFormat="1" ht="80.25" customHeight="1" x14ac:dyDescent="0.25">
      <c r="A34" s="168"/>
      <c r="B34" s="78" t="s">
        <v>237</v>
      </c>
      <c r="C34" s="168"/>
      <c r="D34" s="78" t="s">
        <v>238</v>
      </c>
      <c r="E34" s="85">
        <v>0</v>
      </c>
      <c r="F34" s="75"/>
      <c r="G34" s="85">
        <v>0</v>
      </c>
      <c r="H34" s="75"/>
      <c r="I34" s="85">
        <v>0</v>
      </c>
      <c r="J34" s="75"/>
      <c r="K34" s="85">
        <v>500</v>
      </c>
      <c r="L34" s="78"/>
      <c r="M34" s="75"/>
      <c r="N34" s="80"/>
      <c r="O34" s="73"/>
    </row>
    <row r="35" spans="1:19" s="16" customFormat="1" ht="101.25" customHeight="1" x14ac:dyDescent="0.3">
      <c r="A35" s="168"/>
      <c r="B35" s="167" t="s">
        <v>239</v>
      </c>
      <c r="C35" s="168"/>
      <c r="D35" s="78" t="s">
        <v>240</v>
      </c>
      <c r="E35" s="85">
        <v>0</v>
      </c>
      <c r="F35" s="75"/>
      <c r="G35" s="85">
        <v>0</v>
      </c>
      <c r="H35" s="75"/>
      <c r="I35" s="85">
        <v>0</v>
      </c>
      <c r="J35" s="75"/>
      <c r="K35" s="85">
        <v>12</v>
      </c>
      <c r="L35" s="78"/>
      <c r="M35" s="75"/>
      <c r="N35" s="80"/>
      <c r="O35" s="73"/>
    </row>
    <row r="36" spans="1:19" s="16" customFormat="1" ht="105.75" customHeight="1" x14ac:dyDescent="0.3">
      <c r="A36" s="169"/>
      <c r="B36" s="169"/>
      <c r="C36" s="169"/>
      <c r="D36" s="78" t="s">
        <v>241</v>
      </c>
      <c r="E36" s="85">
        <v>0</v>
      </c>
      <c r="F36" s="75"/>
      <c r="G36" s="85">
        <v>0</v>
      </c>
      <c r="H36" s="75"/>
      <c r="I36" s="85">
        <v>0</v>
      </c>
      <c r="J36" s="75"/>
      <c r="K36" s="85">
        <v>6</v>
      </c>
      <c r="L36" s="78"/>
      <c r="M36" s="75"/>
      <c r="N36" s="80"/>
      <c r="O36" s="45"/>
    </row>
    <row r="37" spans="1:19" s="16" customFormat="1" ht="68.25" customHeight="1" x14ac:dyDescent="0.3">
      <c r="A37" s="167" t="s">
        <v>242</v>
      </c>
      <c r="B37" s="167" t="s">
        <v>243</v>
      </c>
      <c r="C37" s="167" t="s">
        <v>221</v>
      </c>
      <c r="D37" s="78" t="s">
        <v>244</v>
      </c>
      <c r="E37" s="85">
        <v>1</v>
      </c>
      <c r="F37" s="75"/>
      <c r="G37" s="85">
        <v>11</v>
      </c>
      <c r="H37" s="75"/>
      <c r="I37" s="85">
        <v>17</v>
      </c>
      <c r="J37" s="75"/>
      <c r="K37" s="85">
        <v>25</v>
      </c>
      <c r="L37" s="78"/>
      <c r="M37" s="75"/>
      <c r="N37" s="44"/>
      <c r="O37" s="73"/>
    </row>
    <row r="38" spans="1:19" s="23" customFormat="1" ht="41.25" customHeight="1" x14ac:dyDescent="0.25">
      <c r="A38" s="168"/>
      <c r="B38" s="168"/>
      <c r="C38" s="168"/>
      <c r="D38" s="78" t="s">
        <v>245</v>
      </c>
      <c r="E38" s="85">
        <v>125</v>
      </c>
      <c r="F38" s="75"/>
      <c r="G38" s="85">
        <v>2250</v>
      </c>
      <c r="H38" s="75"/>
      <c r="I38" s="85">
        <v>3000</v>
      </c>
      <c r="J38" s="75"/>
      <c r="K38" s="85">
        <v>4000</v>
      </c>
      <c r="L38" s="78"/>
      <c r="M38" s="75"/>
      <c r="N38" s="80"/>
      <c r="O38" s="125"/>
      <c r="P38" s="34"/>
    </row>
    <row r="39" spans="1:19" s="23" customFormat="1" ht="78.75" customHeight="1" x14ac:dyDescent="0.25">
      <c r="A39" s="168"/>
      <c r="B39" s="169"/>
      <c r="C39" s="168"/>
      <c r="D39" s="78" t="s">
        <v>246</v>
      </c>
      <c r="E39" s="83">
        <v>0</v>
      </c>
      <c r="F39" s="41"/>
      <c r="G39" s="83">
        <v>0.25</v>
      </c>
      <c r="H39" s="75"/>
      <c r="I39" s="83">
        <v>0.25</v>
      </c>
      <c r="J39" s="75"/>
      <c r="K39" s="83">
        <v>0.65</v>
      </c>
      <c r="L39" s="78"/>
      <c r="M39" s="75"/>
      <c r="N39" s="80"/>
      <c r="O39" s="125"/>
    </row>
    <row r="40" spans="1:19" s="16" customFormat="1" ht="79.5" customHeight="1" x14ac:dyDescent="0.3">
      <c r="A40" s="168"/>
      <c r="B40" s="167" t="s">
        <v>247</v>
      </c>
      <c r="C40" s="168"/>
      <c r="D40" s="78" t="s">
        <v>248</v>
      </c>
      <c r="E40" s="85">
        <v>0</v>
      </c>
      <c r="F40" s="75"/>
      <c r="G40" s="85">
        <v>0</v>
      </c>
      <c r="H40" s="75"/>
      <c r="I40" s="85">
        <v>0</v>
      </c>
      <c r="J40" s="75"/>
      <c r="K40" s="85">
        <v>10</v>
      </c>
      <c r="L40" s="78"/>
      <c r="M40" s="75"/>
      <c r="N40" s="44"/>
      <c r="O40" s="49"/>
    </row>
    <row r="41" spans="1:19" s="16" customFormat="1" ht="71.25" customHeight="1" x14ac:dyDescent="0.3">
      <c r="A41" s="169"/>
      <c r="B41" s="169"/>
      <c r="C41" s="169"/>
      <c r="D41" s="78" t="s">
        <v>249</v>
      </c>
      <c r="E41" s="84">
        <v>1</v>
      </c>
      <c r="F41" s="65"/>
      <c r="G41" s="84">
        <v>1</v>
      </c>
      <c r="H41" s="41"/>
      <c r="I41" s="84">
        <v>1</v>
      </c>
      <c r="J41" s="41"/>
      <c r="K41" s="84">
        <v>1</v>
      </c>
      <c r="L41" s="78"/>
      <c r="M41" s="75"/>
      <c r="N41" s="80"/>
      <c r="O41" s="45"/>
    </row>
    <row r="42" spans="1:19" s="16" customFormat="1" ht="114" customHeight="1" x14ac:dyDescent="0.3">
      <c r="A42" s="167" t="s">
        <v>250</v>
      </c>
      <c r="B42" s="167" t="s">
        <v>252</v>
      </c>
      <c r="C42" s="167" t="s">
        <v>251</v>
      </c>
      <c r="D42" s="78" t="s">
        <v>253</v>
      </c>
      <c r="E42" s="85">
        <v>0</v>
      </c>
      <c r="F42" s="78">
        <v>0</v>
      </c>
      <c r="G42" s="85">
        <v>0</v>
      </c>
      <c r="H42" s="78"/>
      <c r="I42" s="85">
        <v>0</v>
      </c>
      <c r="J42" s="78"/>
      <c r="K42" s="85">
        <v>4</v>
      </c>
      <c r="L42" s="78"/>
      <c r="M42" s="75"/>
      <c r="N42" s="80"/>
      <c r="O42" s="164" t="s">
        <v>283</v>
      </c>
    </row>
    <row r="43" spans="1:19" s="16" customFormat="1" ht="102.75" customHeight="1" x14ac:dyDescent="0.3">
      <c r="A43" s="168"/>
      <c r="B43" s="168"/>
      <c r="C43" s="168"/>
      <c r="D43" s="78" t="s">
        <v>254</v>
      </c>
      <c r="E43" s="85">
        <v>0</v>
      </c>
      <c r="F43" s="75">
        <v>0</v>
      </c>
      <c r="G43" s="85">
        <v>5</v>
      </c>
      <c r="H43" s="41"/>
      <c r="I43" s="85">
        <v>5</v>
      </c>
      <c r="J43" s="41"/>
      <c r="K43" s="85">
        <v>10</v>
      </c>
      <c r="L43" s="41"/>
      <c r="M43" s="75"/>
      <c r="N43" s="80"/>
      <c r="O43" s="165"/>
    </row>
    <row r="44" spans="1:19" s="16" customFormat="1" ht="95.25" customHeight="1" x14ac:dyDescent="0.3">
      <c r="A44" s="169"/>
      <c r="B44" s="169"/>
      <c r="C44" s="169"/>
      <c r="D44" s="78" t="s">
        <v>255</v>
      </c>
      <c r="E44" s="85">
        <v>23750</v>
      </c>
      <c r="F44" s="78">
        <v>100813</v>
      </c>
      <c r="G44" s="85">
        <v>47500</v>
      </c>
      <c r="H44" s="78"/>
      <c r="I44" s="85">
        <v>71250</v>
      </c>
      <c r="J44" s="78"/>
      <c r="K44" s="85">
        <v>95000</v>
      </c>
      <c r="L44" s="85"/>
      <c r="M44" s="44"/>
      <c r="N44" s="64"/>
      <c r="O44" s="166"/>
    </row>
    <row r="45" spans="1:19" s="23" customFormat="1" ht="117.75" customHeight="1" x14ac:dyDescent="0.25">
      <c r="A45" s="167" t="s">
        <v>256</v>
      </c>
      <c r="B45" s="167" t="s">
        <v>257</v>
      </c>
      <c r="C45" s="167" t="s">
        <v>125</v>
      </c>
      <c r="D45" s="78" t="s">
        <v>258</v>
      </c>
      <c r="E45" s="84">
        <v>1</v>
      </c>
      <c r="F45" s="65">
        <v>1</v>
      </c>
      <c r="G45" s="84">
        <v>1</v>
      </c>
      <c r="H45" s="41"/>
      <c r="I45" s="84">
        <v>1</v>
      </c>
      <c r="J45" s="41"/>
      <c r="K45" s="84">
        <v>1</v>
      </c>
      <c r="L45" s="41"/>
      <c r="M45" s="44"/>
      <c r="N45" s="64"/>
      <c r="O45" s="164" t="s">
        <v>277</v>
      </c>
    </row>
    <row r="46" spans="1:19" s="23" customFormat="1" ht="147.75" customHeight="1" x14ac:dyDescent="0.25">
      <c r="A46" s="168"/>
      <c r="B46" s="169"/>
      <c r="C46" s="169"/>
      <c r="D46" s="78" t="s">
        <v>259</v>
      </c>
      <c r="E46" s="84">
        <v>1</v>
      </c>
      <c r="F46" s="65">
        <v>1</v>
      </c>
      <c r="G46" s="84">
        <v>1</v>
      </c>
      <c r="H46" s="41"/>
      <c r="I46" s="84">
        <v>1</v>
      </c>
      <c r="J46" s="41"/>
      <c r="K46" s="84">
        <v>1</v>
      </c>
      <c r="L46" s="78"/>
      <c r="M46" s="44"/>
      <c r="N46" s="64"/>
      <c r="O46" s="173"/>
    </row>
    <row r="47" spans="1:19" s="16" customFormat="1" ht="157.5" customHeight="1" x14ac:dyDescent="0.3">
      <c r="A47" s="168"/>
      <c r="B47" s="167" t="s">
        <v>260</v>
      </c>
      <c r="C47" s="167" t="s">
        <v>261</v>
      </c>
      <c r="D47" s="78" t="s">
        <v>262</v>
      </c>
      <c r="E47" s="84">
        <v>0.3</v>
      </c>
      <c r="F47" s="71">
        <v>0.45</v>
      </c>
      <c r="G47" s="84">
        <v>0.35</v>
      </c>
      <c r="H47" s="42"/>
      <c r="I47" s="84">
        <v>0.4</v>
      </c>
      <c r="J47" s="42"/>
      <c r="K47" s="84">
        <v>0.45</v>
      </c>
      <c r="L47" s="78"/>
      <c r="M47" s="75"/>
      <c r="N47" s="80"/>
      <c r="O47" s="164" t="s">
        <v>278</v>
      </c>
    </row>
    <row r="48" spans="1:19" s="23" customFormat="1" ht="157.5" customHeight="1" x14ac:dyDescent="0.25">
      <c r="A48" s="168"/>
      <c r="B48" s="168"/>
      <c r="C48" s="168"/>
      <c r="D48" s="78" t="s">
        <v>263</v>
      </c>
      <c r="E48" s="84">
        <v>1</v>
      </c>
      <c r="F48" s="65">
        <v>1</v>
      </c>
      <c r="G48" s="84">
        <v>1</v>
      </c>
      <c r="H48" s="41"/>
      <c r="I48" s="84">
        <v>1</v>
      </c>
      <c r="J48" s="41"/>
      <c r="K48" s="84">
        <v>1</v>
      </c>
      <c r="L48" s="78"/>
      <c r="M48" s="44"/>
      <c r="N48" s="44"/>
      <c r="O48" s="165"/>
    </row>
    <row r="49" spans="1:87" s="16" customFormat="1" ht="150.75" customHeight="1" x14ac:dyDescent="0.3">
      <c r="A49" s="168"/>
      <c r="B49" s="169"/>
      <c r="C49" s="169"/>
      <c r="D49" s="78" t="s">
        <v>259</v>
      </c>
      <c r="E49" s="84">
        <v>1</v>
      </c>
      <c r="F49" s="90">
        <v>0.94</v>
      </c>
      <c r="G49" s="84">
        <v>1</v>
      </c>
      <c r="H49" s="41"/>
      <c r="I49" s="84">
        <v>1</v>
      </c>
      <c r="J49" s="41"/>
      <c r="K49" s="84">
        <v>1</v>
      </c>
      <c r="L49" s="78"/>
      <c r="M49" s="44"/>
      <c r="N49" s="44"/>
      <c r="O49" s="166"/>
    </row>
    <row r="50" spans="1:87" s="23" customFormat="1" ht="108.75" customHeight="1" x14ac:dyDescent="0.25">
      <c r="A50" s="168"/>
      <c r="B50" s="167" t="s">
        <v>264</v>
      </c>
      <c r="C50" s="167" t="s">
        <v>122</v>
      </c>
      <c r="D50" s="78" t="s">
        <v>265</v>
      </c>
      <c r="E50" s="84">
        <v>0.25</v>
      </c>
      <c r="F50" s="41">
        <v>0.28000000000000003</v>
      </c>
      <c r="G50" s="84">
        <v>0.5</v>
      </c>
      <c r="H50" s="75"/>
      <c r="I50" s="84">
        <v>0.75</v>
      </c>
      <c r="J50" s="75"/>
      <c r="K50" s="84">
        <v>1</v>
      </c>
      <c r="L50" s="78"/>
      <c r="M50" s="75"/>
      <c r="N50" s="44"/>
      <c r="O50" s="164" t="s">
        <v>279</v>
      </c>
    </row>
    <row r="51" spans="1:87" s="25" customFormat="1" ht="70.5" customHeight="1" x14ac:dyDescent="0.25">
      <c r="A51" s="168"/>
      <c r="B51" s="168"/>
      <c r="C51" s="168"/>
      <c r="D51" s="78" t="s">
        <v>249</v>
      </c>
      <c r="E51" s="84">
        <v>1</v>
      </c>
      <c r="F51" s="41">
        <v>1</v>
      </c>
      <c r="G51" s="84">
        <v>1</v>
      </c>
      <c r="H51" s="41"/>
      <c r="I51" s="84">
        <v>1</v>
      </c>
      <c r="J51" s="41"/>
      <c r="K51" s="84">
        <v>1</v>
      </c>
      <c r="L51" s="41"/>
      <c r="M51" s="44"/>
      <c r="N51" s="44"/>
      <c r="O51" s="165"/>
    </row>
    <row r="52" spans="1:87" s="23" customFormat="1" ht="78.75" customHeight="1" x14ac:dyDescent="0.25">
      <c r="A52" s="168"/>
      <c r="B52" s="169"/>
      <c r="C52" s="169"/>
      <c r="D52" s="78" t="s">
        <v>266</v>
      </c>
      <c r="E52" s="84">
        <v>1</v>
      </c>
      <c r="F52" s="41">
        <v>1</v>
      </c>
      <c r="G52" s="84">
        <v>1</v>
      </c>
      <c r="H52" s="41"/>
      <c r="I52" s="84">
        <v>1</v>
      </c>
      <c r="J52" s="41"/>
      <c r="K52" s="84">
        <v>1</v>
      </c>
      <c r="L52" s="41"/>
      <c r="M52" s="44"/>
      <c r="N52" s="44"/>
      <c r="O52" s="165"/>
    </row>
    <row r="53" spans="1:87" s="23" customFormat="1" ht="78" customHeight="1" x14ac:dyDescent="0.25">
      <c r="A53" s="168"/>
      <c r="B53" s="167" t="s">
        <v>89</v>
      </c>
      <c r="C53" s="167" t="s">
        <v>121</v>
      </c>
      <c r="D53" s="78" t="s">
        <v>90</v>
      </c>
      <c r="E53" s="84">
        <v>0</v>
      </c>
      <c r="F53" s="41">
        <v>0</v>
      </c>
      <c r="G53" s="84">
        <v>0.84</v>
      </c>
      <c r="H53" s="41"/>
      <c r="I53" s="84">
        <v>0.84</v>
      </c>
      <c r="J53" s="41"/>
      <c r="K53" s="84">
        <v>0.85</v>
      </c>
      <c r="L53" s="41"/>
      <c r="M53" s="44"/>
      <c r="N53" s="44"/>
      <c r="O53" s="165" t="s">
        <v>280</v>
      </c>
    </row>
    <row r="54" spans="1:87" s="23" customFormat="1" ht="30.75" customHeight="1" x14ac:dyDescent="0.25">
      <c r="A54" s="168"/>
      <c r="B54" s="168"/>
      <c r="C54" s="168"/>
      <c r="D54" s="78" t="s">
        <v>249</v>
      </c>
      <c r="E54" s="84">
        <v>1</v>
      </c>
      <c r="F54" s="71">
        <v>0.97</v>
      </c>
      <c r="G54" s="84">
        <v>1</v>
      </c>
      <c r="H54" s="41"/>
      <c r="I54" s="84">
        <v>1</v>
      </c>
      <c r="J54" s="41"/>
      <c r="K54" s="84">
        <v>1</v>
      </c>
      <c r="L54" s="41"/>
      <c r="M54" s="44"/>
      <c r="N54" s="44"/>
      <c r="O54" s="16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30.75" customHeight="1" x14ac:dyDescent="0.25">
      <c r="A55" s="168"/>
      <c r="B55" s="169"/>
      <c r="C55" s="168"/>
      <c r="D55" s="78" t="s">
        <v>266</v>
      </c>
      <c r="E55" s="84">
        <v>1</v>
      </c>
      <c r="F55" s="41">
        <v>1</v>
      </c>
      <c r="G55" s="84">
        <v>1</v>
      </c>
      <c r="H55" s="41"/>
      <c r="I55" s="84">
        <v>1</v>
      </c>
      <c r="J55" s="41"/>
      <c r="K55" s="84">
        <v>1</v>
      </c>
      <c r="L55" s="41"/>
      <c r="M55" s="44"/>
      <c r="N55" s="44"/>
      <c r="O55" s="16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30.75" customHeight="1" x14ac:dyDescent="0.3">
      <c r="A56" s="168"/>
      <c r="B56" s="78" t="s">
        <v>267</v>
      </c>
      <c r="C56" s="168"/>
      <c r="D56" s="78" t="s">
        <v>268</v>
      </c>
      <c r="E56" s="84">
        <v>1</v>
      </c>
      <c r="F56" s="41">
        <v>1</v>
      </c>
      <c r="G56" s="84">
        <v>1</v>
      </c>
      <c r="H56" s="41"/>
      <c r="I56" s="84">
        <v>1</v>
      </c>
      <c r="J56" s="41"/>
      <c r="K56" s="84">
        <v>1</v>
      </c>
      <c r="L56" s="41"/>
      <c r="M56" s="44"/>
      <c r="N56" s="44"/>
      <c r="O56" s="165"/>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30.75" customHeight="1" x14ac:dyDescent="0.3">
      <c r="A57" s="168"/>
      <c r="B57" s="167" t="s">
        <v>269</v>
      </c>
      <c r="C57" s="168"/>
      <c r="D57" s="78" t="s">
        <v>270</v>
      </c>
      <c r="E57" s="89">
        <v>0.89549999999999996</v>
      </c>
      <c r="F57" s="72"/>
      <c r="G57" s="89">
        <v>0.89800000000000002</v>
      </c>
      <c r="H57" s="75"/>
      <c r="I57" s="89">
        <v>0.90049999999999997</v>
      </c>
      <c r="J57" s="75"/>
      <c r="K57" s="89">
        <v>0.90300000000000002</v>
      </c>
      <c r="L57" s="41"/>
      <c r="M57" s="75"/>
      <c r="N57" s="80"/>
      <c r="O57" s="165"/>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243.75" customHeight="1" x14ac:dyDescent="0.3">
      <c r="A58" s="168"/>
      <c r="B58" s="169"/>
      <c r="C58" s="169"/>
      <c r="D58" s="78" t="s">
        <v>249</v>
      </c>
      <c r="E58" s="84">
        <v>1</v>
      </c>
      <c r="F58" s="41">
        <v>1</v>
      </c>
      <c r="G58" s="84">
        <v>1</v>
      </c>
      <c r="H58" s="41"/>
      <c r="I58" s="84">
        <v>1</v>
      </c>
      <c r="J58" s="41"/>
      <c r="K58" s="84">
        <v>1</v>
      </c>
      <c r="L58" s="41"/>
      <c r="M58" s="44"/>
      <c r="N58" s="44"/>
      <c r="O58" s="166"/>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30.75" customHeight="1" x14ac:dyDescent="0.3">
      <c r="A59" s="168"/>
      <c r="B59" s="167" t="s">
        <v>271</v>
      </c>
      <c r="C59" s="167" t="s">
        <v>123</v>
      </c>
      <c r="D59" s="78" t="s">
        <v>272</v>
      </c>
      <c r="E59" s="84">
        <v>1</v>
      </c>
      <c r="F59" s="41">
        <v>1</v>
      </c>
      <c r="G59" s="84">
        <v>1</v>
      </c>
      <c r="H59" s="41"/>
      <c r="I59" s="84">
        <v>1</v>
      </c>
      <c r="J59" s="41"/>
      <c r="K59" s="84">
        <v>1</v>
      </c>
      <c r="L59" s="41"/>
      <c r="M59" s="75"/>
      <c r="N59" s="80"/>
      <c r="O59" s="165" t="s">
        <v>281</v>
      </c>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30.75" customHeight="1" x14ac:dyDescent="0.3">
      <c r="A60" s="168"/>
      <c r="B60" s="168"/>
      <c r="C60" s="168"/>
      <c r="D60" s="78" t="s">
        <v>273</v>
      </c>
      <c r="E60" s="84">
        <v>0</v>
      </c>
      <c r="F60" s="41">
        <v>0</v>
      </c>
      <c r="G60" s="84">
        <v>0</v>
      </c>
      <c r="H60" s="41"/>
      <c r="I60" s="84">
        <v>0</v>
      </c>
      <c r="J60" s="41"/>
      <c r="K60" s="84">
        <v>0.66</v>
      </c>
      <c r="L60" s="41"/>
      <c r="M60" s="44"/>
      <c r="N60" s="44"/>
      <c r="O60" s="165"/>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30.75" customHeight="1" x14ac:dyDescent="0.3">
      <c r="A61" s="168"/>
      <c r="B61" s="168"/>
      <c r="C61" s="168"/>
      <c r="D61" s="78" t="s">
        <v>129</v>
      </c>
      <c r="E61" s="84">
        <v>0.25</v>
      </c>
      <c r="F61" s="71">
        <v>0.34</v>
      </c>
      <c r="G61" s="84">
        <v>0.5</v>
      </c>
      <c r="H61" s="41"/>
      <c r="I61" s="84">
        <v>0.75</v>
      </c>
      <c r="J61" s="41"/>
      <c r="K61" s="84">
        <v>1</v>
      </c>
      <c r="L61" s="41"/>
      <c r="M61" s="44"/>
      <c r="N61" s="44"/>
      <c r="O61" s="165"/>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30.75" customHeight="1" x14ac:dyDescent="0.25">
      <c r="A62" s="168"/>
      <c r="B62" s="168"/>
      <c r="C62" s="168"/>
      <c r="D62" s="78" t="s">
        <v>128</v>
      </c>
      <c r="E62" s="84">
        <v>0.25</v>
      </c>
      <c r="F62" s="71">
        <v>0.19</v>
      </c>
      <c r="G62" s="84">
        <v>0.5</v>
      </c>
      <c r="H62" s="41"/>
      <c r="I62" s="84">
        <v>0.75</v>
      </c>
      <c r="J62" s="41"/>
      <c r="K62" s="84">
        <v>1</v>
      </c>
      <c r="L62" s="41"/>
      <c r="M62" s="44"/>
      <c r="N62" s="44"/>
      <c r="O62" s="16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30.75" customHeight="1" x14ac:dyDescent="0.25">
      <c r="A63" s="168"/>
      <c r="B63" s="168"/>
      <c r="C63" s="168"/>
      <c r="D63" s="78" t="s">
        <v>249</v>
      </c>
      <c r="E63" s="84">
        <v>1</v>
      </c>
      <c r="F63" s="41">
        <v>1</v>
      </c>
      <c r="G63" s="84">
        <v>1</v>
      </c>
      <c r="H63" s="41"/>
      <c r="I63" s="84">
        <v>1</v>
      </c>
      <c r="J63" s="41"/>
      <c r="K63" s="84">
        <v>1</v>
      </c>
      <c r="L63" s="41"/>
      <c r="M63" s="44"/>
      <c r="N63" s="44"/>
      <c r="O63" s="16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30.75" customHeight="1" x14ac:dyDescent="0.25">
      <c r="A64" s="168"/>
      <c r="B64" s="169"/>
      <c r="C64" s="169"/>
      <c r="D64" s="23" t="s">
        <v>266</v>
      </c>
      <c r="E64" s="84">
        <v>1</v>
      </c>
      <c r="F64" s="41">
        <v>1</v>
      </c>
      <c r="G64" s="84">
        <v>1</v>
      </c>
      <c r="H64" s="41"/>
      <c r="I64" s="84">
        <v>1</v>
      </c>
      <c r="J64" s="41"/>
      <c r="K64" s="84">
        <v>1</v>
      </c>
      <c r="L64" s="41"/>
      <c r="M64" s="44"/>
      <c r="N64" s="44"/>
      <c r="O64" s="166"/>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93" customHeight="1" x14ac:dyDescent="0.25">
      <c r="A65" s="168"/>
      <c r="B65" s="167" t="s">
        <v>274</v>
      </c>
      <c r="C65" s="167" t="s">
        <v>124</v>
      </c>
      <c r="D65" s="78" t="s">
        <v>275</v>
      </c>
      <c r="E65" s="84">
        <v>0.14000000000000001</v>
      </c>
      <c r="F65" s="41">
        <v>0.14000000000000001</v>
      </c>
      <c r="G65" s="84">
        <v>0.36</v>
      </c>
      <c r="H65" s="41"/>
      <c r="I65" s="84">
        <v>0.67</v>
      </c>
      <c r="J65" s="41"/>
      <c r="K65" s="84">
        <v>1</v>
      </c>
      <c r="L65" s="41"/>
      <c r="M65" s="44"/>
      <c r="N65" s="44"/>
      <c r="O65" s="165" t="s">
        <v>282</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69.75" customHeight="1" x14ac:dyDescent="0.25">
      <c r="A66" s="169"/>
      <c r="B66" s="169"/>
      <c r="C66" s="169"/>
      <c r="D66" s="78" t="s">
        <v>249</v>
      </c>
      <c r="E66" s="84">
        <v>1</v>
      </c>
      <c r="F66" s="41">
        <v>1</v>
      </c>
      <c r="G66" s="84">
        <v>1</v>
      </c>
      <c r="H66" s="41"/>
      <c r="I66" s="84">
        <v>1</v>
      </c>
      <c r="J66" s="41"/>
      <c r="K66" s="84">
        <v>1</v>
      </c>
      <c r="L66" s="78"/>
      <c r="M66" s="44"/>
      <c r="N66" s="44"/>
      <c r="O66" s="16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6" customFormat="1" x14ac:dyDescent="0.3">
      <c r="B67" s="27"/>
      <c r="C67" s="27"/>
      <c r="D67" s="32"/>
      <c r="E67" s="27"/>
      <c r="F67" s="27"/>
      <c r="G67" s="27"/>
      <c r="H67" s="27"/>
      <c r="I67" s="27"/>
      <c r="J67" s="27"/>
      <c r="K67" s="27"/>
      <c r="L67" s="27"/>
      <c r="M67" s="27"/>
      <c r="N67" s="27"/>
    </row>
    <row r="68" spans="1:87" ht="15" customHeight="1" x14ac:dyDescent="0.3">
      <c r="A68" s="132" t="s">
        <v>8</v>
      </c>
      <c r="B68" s="132"/>
      <c r="C68" s="132"/>
      <c r="D68" s="132"/>
      <c r="E68" s="132"/>
      <c r="F68" s="132"/>
      <c r="G68" s="132"/>
      <c r="H68" s="132"/>
      <c r="I68" s="132"/>
      <c r="J68" s="132"/>
      <c r="K68" s="132"/>
      <c r="L68" s="132"/>
      <c r="M68" s="132"/>
      <c r="N68" s="132"/>
      <c r="O68" s="132"/>
    </row>
    <row r="69" spans="1:87" ht="15" customHeight="1" x14ac:dyDescent="0.3">
      <c r="A69" s="132" t="s">
        <v>9</v>
      </c>
      <c r="B69" s="132"/>
      <c r="C69" s="132"/>
      <c r="D69" s="132"/>
      <c r="E69" s="132"/>
      <c r="F69" s="132"/>
      <c r="G69" s="132"/>
      <c r="H69" s="132"/>
      <c r="I69" s="132"/>
      <c r="J69" s="132"/>
      <c r="K69" s="132"/>
      <c r="L69" s="132"/>
      <c r="M69" s="132"/>
      <c r="N69" s="132"/>
      <c r="O69" s="132"/>
    </row>
    <row r="70" spans="1:87" x14ac:dyDescent="0.3">
      <c r="A70" s="131" t="s">
        <v>37</v>
      </c>
      <c r="B70" s="131"/>
      <c r="C70" s="131"/>
      <c r="D70" s="131"/>
      <c r="E70" s="131"/>
      <c r="F70" s="131"/>
      <c r="G70" s="131"/>
      <c r="H70" s="131"/>
      <c r="I70" s="131"/>
      <c r="J70" s="131"/>
      <c r="K70" s="131"/>
      <c r="L70" s="131"/>
      <c r="M70" s="131"/>
      <c r="N70" s="131"/>
      <c r="O70" s="131"/>
    </row>
    <row r="71" spans="1:87" s="28" customFormat="1" x14ac:dyDescent="0.3">
      <c r="A71" s="126" t="s">
        <v>38</v>
      </c>
      <c r="B71" s="126"/>
      <c r="C71" s="126"/>
      <c r="D71" s="126"/>
      <c r="E71" s="126"/>
      <c r="F71" s="126"/>
      <c r="G71" s="126"/>
      <c r="H71" s="126"/>
      <c r="I71" s="126"/>
      <c r="J71" s="126"/>
      <c r="K71" s="126"/>
      <c r="L71" s="126"/>
      <c r="M71" s="126"/>
      <c r="N71" s="126"/>
      <c r="O71" s="126"/>
    </row>
  </sheetData>
  <autoFilter ref="A10:CI66" xr:uid="{00000000-0009-0000-0000-000004000000}"/>
  <mergeCells count="72">
    <mergeCell ref="A1:B3"/>
    <mergeCell ref="C1:N3"/>
    <mergeCell ref="B4:O4"/>
    <mergeCell ref="A5:O5"/>
    <mergeCell ref="A7:W7"/>
    <mergeCell ref="M9:M10"/>
    <mergeCell ref="N9:N10"/>
    <mergeCell ref="O9:O10"/>
    <mergeCell ref="A9:A10"/>
    <mergeCell ref="B9:B10"/>
    <mergeCell ref="C9:C10"/>
    <mergeCell ref="D9:D10"/>
    <mergeCell ref="E9:L9"/>
    <mergeCell ref="P24:P25"/>
    <mergeCell ref="O27:O28"/>
    <mergeCell ref="O32:O33"/>
    <mergeCell ref="B22:B23"/>
    <mergeCell ref="O22:O23"/>
    <mergeCell ref="B26:B28"/>
    <mergeCell ref="O38:O39"/>
    <mergeCell ref="O45:O46"/>
    <mergeCell ref="O47:O49"/>
    <mergeCell ref="O50:O52"/>
    <mergeCell ref="O53:O58"/>
    <mergeCell ref="O42:O44"/>
    <mergeCell ref="O59:O64"/>
    <mergeCell ref="C59:C64"/>
    <mergeCell ref="B59:B64"/>
    <mergeCell ref="C65:C66"/>
    <mergeCell ref="B65:B66"/>
    <mergeCell ref="O65:O66"/>
    <mergeCell ref="A70:O70"/>
    <mergeCell ref="A71:O71"/>
    <mergeCell ref="A68:O68"/>
    <mergeCell ref="A69:O69"/>
    <mergeCell ref="C15:C16"/>
    <mergeCell ref="B15:B16"/>
    <mergeCell ref="C17:C18"/>
    <mergeCell ref="B17:B18"/>
    <mergeCell ref="A11:A18"/>
    <mergeCell ref="B11:B12"/>
    <mergeCell ref="C11:C12"/>
    <mergeCell ref="C13:C14"/>
    <mergeCell ref="B13:B14"/>
    <mergeCell ref="C19:C23"/>
    <mergeCell ref="C24:C25"/>
    <mergeCell ref="C26:C28"/>
    <mergeCell ref="A24:A28"/>
    <mergeCell ref="B19:B20"/>
    <mergeCell ref="A19:A23"/>
    <mergeCell ref="B35:B36"/>
    <mergeCell ref="C29:C36"/>
    <mergeCell ref="A29:A36"/>
    <mergeCell ref="B37:B39"/>
    <mergeCell ref="B40:B41"/>
    <mergeCell ref="C37:C41"/>
    <mergeCell ref="A37:A41"/>
    <mergeCell ref="B29:B30"/>
    <mergeCell ref="B31:B33"/>
    <mergeCell ref="C42:C44"/>
    <mergeCell ref="B42:B44"/>
    <mergeCell ref="A42:A44"/>
    <mergeCell ref="C45:C46"/>
    <mergeCell ref="B45:B46"/>
    <mergeCell ref="A45:A66"/>
    <mergeCell ref="C47:C49"/>
    <mergeCell ref="B47:B49"/>
    <mergeCell ref="C50:C52"/>
    <mergeCell ref="B50:B52"/>
    <mergeCell ref="B53:B55"/>
    <mergeCell ref="C53:C58"/>
    <mergeCell ref="B57:B58"/>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6" max="12" man="1"/>
    <brk id="23" max="12" man="1"/>
    <brk id="29" max="12" man="1"/>
    <brk id="43" max="12" man="1"/>
    <brk id="49" max="14" man="1"/>
  </rowBreaks>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I71"/>
  <sheetViews>
    <sheetView showGridLines="0" topLeftCell="E1" zoomScale="64" zoomScaleNormal="64" zoomScaleSheetLayoutView="75" workbookViewId="0">
      <pane ySplit="10" topLeftCell="A11" activePane="bottomLeft" state="frozen"/>
      <selection activeCell="B1" sqref="B1"/>
      <selection pane="bottomLeft" activeCell="O59" sqref="O59:O64"/>
    </sheetView>
  </sheetViews>
  <sheetFormatPr baseColWidth="10" defaultColWidth="11.5703125" defaultRowHeight="17.25" x14ac:dyDescent="0.3"/>
  <cols>
    <col min="1" max="1" width="23.5703125" style="11" customWidth="1"/>
    <col min="2" max="2" width="30" style="22" customWidth="1"/>
    <col min="3" max="3" width="32.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38"/>
      <c r="B1" s="139"/>
      <c r="C1" s="148" t="s">
        <v>130</v>
      </c>
      <c r="D1" s="149"/>
      <c r="E1" s="149"/>
      <c r="F1" s="149"/>
      <c r="G1" s="149"/>
      <c r="H1" s="149"/>
      <c r="I1" s="149"/>
      <c r="J1" s="149"/>
      <c r="K1" s="149"/>
      <c r="L1" s="149"/>
      <c r="M1" s="149"/>
      <c r="N1" s="150"/>
      <c r="O1" s="63" t="s">
        <v>26</v>
      </c>
    </row>
    <row r="2" spans="1:23" s="12" customFormat="1" ht="24.75" customHeight="1" x14ac:dyDescent="0.3">
      <c r="A2" s="140"/>
      <c r="B2" s="141"/>
      <c r="C2" s="151"/>
      <c r="D2" s="152"/>
      <c r="E2" s="152"/>
      <c r="F2" s="152"/>
      <c r="G2" s="152"/>
      <c r="H2" s="152"/>
      <c r="I2" s="152"/>
      <c r="J2" s="152"/>
      <c r="K2" s="152"/>
      <c r="L2" s="152"/>
      <c r="M2" s="152"/>
      <c r="N2" s="153"/>
      <c r="O2" s="10" t="s">
        <v>41</v>
      </c>
    </row>
    <row r="3" spans="1:23" s="12" customFormat="1" ht="22.5" customHeight="1" x14ac:dyDescent="0.3">
      <c r="A3" s="142"/>
      <c r="B3" s="143"/>
      <c r="C3" s="154"/>
      <c r="D3" s="155"/>
      <c r="E3" s="155"/>
      <c r="F3" s="155"/>
      <c r="G3" s="155"/>
      <c r="H3" s="155"/>
      <c r="I3" s="155"/>
      <c r="J3" s="155"/>
      <c r="K3" s="155"/>
      <c r="L3" s="155"/>
      <c r="M3" s="155"/>
      <c r="N3" s="156"/>
      <c r="O3" s="13" t="s">
        <v>40</v>
      </c>
    </row>
    <row r="4" spans="1:23" s="12" customFormat="1" ht="15.75" customHeight="1" x14ac:dyDescent="0.3">
      <c r="B4" s="127"/>
      <c r="C4" s="127"/>
      <c r="D4" s="127"/>
      <c r="E4" s="127"/>
      <c r="F4" s="127"/>
      <c r="G4" s="127"/>
      <c r="H4" s="127"/>
      <c r="I4" s="127"/>
      <c r="J4" s="127"/>
      <c r="K4" s="127"/>
      <c r="L4" s="127"/>
      <c r="M4" s="127"/>
      <c r="N4" s="127"/>
      <c r="O4" s="127"/>
    </row>
    <row r="5" spans="1:23" s="12" customFormat="1" ht="29.45" customHeight="1" x14ac:dyDescent="0.3">
      <c r="A5" s="181" t="s">
        <v>159</v>
      </c>
      <c r="B5" s="181"/>
      <c r="C5" s="181"/>
      <c r="D5" s="181"/>
      <c r="E5" s="181"/>
      <c r="F5" s="181"/>
      <c r="G5" s="181"/>
      <c r="H5" s="181"/>
      <c r="I5" s="181"/>
      <c r="J5" s="181"/>
      <c r="K5" s="181"/>
      <c r="L5" s="181"/>
      <c r="M5" s="181"/>
      <c r="N5" s="181"/>
      <c r="O5" s="181"/>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29" t="s">
        <v>276</v>
      </c>
      <c r="B7" s="129"/>
      <c r="C7" s="129"/>
      <c r="D7" s="129"/>
      <c r="E7" s="129"/>
      <c r="F7" s="129"/>
      <c r="G7" s="129"/>
      <c r="H7" s="129"/>
      <c r="I7" s="129"/>
      <c r="J7" s="129"/>
      <c r="K7" s="129"/>
      <c r="L7" s="129"/>
      <c r="M7" s="129"/>
      <c r="N7" s="129"/>
      <c r="O7" s="129"/>
      <c r="P7" s="129"/>
      <c r="Q7" s="129"/>
      <c r="R7" s="129"/>
      <c r="S7" s="129"/>
      <c r="T7" s="129"/>
      <c r="U7" s="129"/>
      <c r="V7" s="129"/>
      <c r="W7" s="129"/>
    </row>
    <row r="8" spans="1:23" s="12" customFormat="1" ht="25.5" x14ac:dyDescent="0.3">
      <c r="A8" s="94"/>
      <c r="B8" s="21"/>
      <c r="C8" s="21"/>
      <c r="D8" s="21"/>
      <c r="E8" s="20"/>
      <c r="F8" s="20"/>
      <c r="G8" s="20"/>
      <c r="H8" s="20"/>
      <c r="I8" s="20"/>
      <c r="J8" s="20"/>
      <c r="K8" s="20"/>
      <c r="L8" s="20"/>
      <c r="M8" s="21"/>
      <c r="N8" s="21"/>
      <c r="O8" s="94"/>
      <c r="P8" s="94"/>
      <c r="Q8" s="94"/>
      <c r="R8" s="94"/>
      <c r="S8" s="94"/>
      <c r="T8" s="94"/>
      <c r="U8" s="94"/>
      <c r="V8" s="94"/>
      <c r="W8" s="94"/>
    </row>
    <row r="9" spans="1:23" s="15" customFormat="1" ht="28.5" customHeight="1" x14ac:dyDescent="0.3">
      <c r="A9" s="178" t="s">
        <v>0</v>
      </c>
      <c r="B9" s="178" t="s">
        <v>1</v>
      </c>
      <c r="C9" s="178" t="s">
        <v>2</v>
      </c>
      <c r="D9" s="178" t="s">
        <v>27</v>
      </c>
      <c r="E9" s="180" t="s">
        <v>28</v>
      </c>
      <c r="F9" s="180"/>
      <c r="G9" s="180"/>
      <c r="H9" s="180"/>
      <c r="I9" s="180"/>
      <c r="J9" s="180"/>
      <c r="K9" s="180"/>
      <c r="L9" s="180"/>
      <c r="M9" s="174" t="s">
        <v>10</v>
      </c>
      <c r="N9" s="174" t="s">
        <v>160</v>
      </c>
      <c r="O9" s="176" t="s">
        <v>192</v>
      </c>
    </row>
    <row r="10" spans="1:23" ht="36.75" customHeight="1" x14ac:dyDescent="0.3">
      <c r="A10" s="179"/>
      <c r="B10" s="179"/>
      <c r="C10" s="179"/>
      <c r="D10" s="179"/>
      <c r="E10" s="81" t="s">
        <v>29</v>
      </c>
      <c r="F10" s="95" t="s">
        <v>30</v>
      </c>
      <c r="G10" s="81" t="s">
        <v>31</v>
      </c>
      <c r="H10" s="95" t="s">
        <v>32</v>
      </c>
      <c r="I10" s="81" t="s">
        <v>33</v>
      </c>
      <c r="J10" s="95" t="s">
        <v>34</v>
      </c>
      <c r="K10" s="81" t="s">
        <v>35</v>
      </c>
      <c r="L10" s="95" t="s">
        <v>36</v>
      </c>
      <c r="M10" s="175"/>
      <c r="N10" s="175"/>
      <c r="O10" s="177"/>
    </row>
    <row r="11" spans="1:23" s="30" customFormat="1" ht="45.75" customHeight="1" x14ac:dyDescent="0.25">
      <c r="A11" s="167" t="s">
        <v>194</v>
      </c>
      <c r="B11" s="167" t="s">
        <v>195</v>
      </c>
      <c r="C11" s="167" t="s">
        <v>199</v>
      </c>
      <c r="D11" s="93" t="s">
        <v>203</v>
      </c>
      <c r="E11" s="83">
        <v>0</v>
      </c>
      <c r="F11" s="93"/>
      <c r="G11" s="83">
        <v>0.2</v>
      </c>
      <c r="H11" s="93"/>
      <c r="I11" s="83">
        <v>0.4</v>
      </c>
      <c r="J11" s="93"/>
      <c r="K11" s="83">
        <v>1</v>
      </c>
      <c r="L11" s="93"/>
      <c r="M11" s="93"/>
      <c r="N11" s="93"/>
      <c r="O11" s="92"/>
    </row>
    <row r="12" spans="1:23" s="30" customFormat="1" ht="45.75" customHeight="1" x14ac:dyDescent="0.25">
      <c r="A12" s="168"/>
      <c r="B12" s="169"/>
      <c r="C12" s="169"/>
      <c r="D12" s="93" t="s">
        <v>204</v>
      </c>
      <c r="E12" s="83">
        <v>0</v>
      </c>
      <c r="F12" s="93"/>
      <c r="G12" s="83">
        <v>0.2</v>
      </c>
      <c r="H12" s="93"/>
      <c r="I12" s="83">
        <v>0.4</v>
      </c>
      <c r="J12" s="93"/>
      <c r="K12" s="83">
        <v>1</v>
      </c>
      <c r="L12" s="93"/>
      <c r="M12" s="93"/>
      <c r="N12" s="93"/>
      <c r="O12" s="92"/>
    </row>
    <row r="13" spans="1:23" s="30" customFormat="1" ht="101.25" customHeight="1" x14ac:dyDescent="0.25">
      <c r="A13" s="168"/>
      <c r="B13" s="167" t="s">
        <v>196</v>
      </c>
      <c r="C13" s="167" t="s">
        <v>200</v>
      </c>
      <c r="D13" s="91" t="s">
        <v>205</v>
      </c>
      <c r="E13" s="84">
        <v>7.0000000000000007E-2</v>
      </c>
      <c r="F13" s="93"/>
      <c r="G13" s="84">
        <v>0.22</v>
      </c>
      <c r="H13" s="93"/>
      <c r="I13" s="84">
        <v>0.46</v>
      </c>
      <c r="J13" s="93"/>
      <c r="K13" s="84">
        <v>0.77</v>
      </c>
      <c r="L13" s="93"/>
      <c r="M13" s="93"/>
      <c r="N13" s="93"/>
      <c r="O13" s="92"/>
    </row>
    <row r="14" spans="1:23" s="30" customFormat="1" ht="105" customHeight="1" x14ac:dyDescent="0.25">
      <c r="A14" s="168"/>
      <c r="B14" s="169"/>
      <c r="C14" s="169"/>
      <c r="D14" s="91" t="s">
        <v>206</v>
      </c>
      <c r="E14" s="84">
        <v>1</v>
      </c>
      <c r="F14" s="93"/>
      <c r="G14" s="84">
        <v>1</v>
      </c>
      <c r="H14" s="93"/>
      <c r="I14" s="84">
        <v>1</v>
      </c>
      <c r="J14" s="93"/>
      <c r="K14" s="84">
        <v>1</v>
      </c>
      <c r="L14" s="93"/>
      <c r="M14" s="93"/>
      <c r="N14" s="93"/>
      <c r="O14" s="92"/>
    </row>
    <row r="15" spans="1:23" s="30" customFormat="1" ht="100.5" customHeight="1" x14ac:dyDescent="0.25">
      <c r="A15" s="168"/>
      <c r="B15" s="170" t="s">
        <v>197</v>
      </c>
      <c r="C15" s="167" t="s">
        <v>202</v>
      </c>
      <c r="D15" s="91" t="s">
        <v>207</v>
      </c>
      <c r="E15" s="85">
        <v>0</v>
      </c>
      <c r="F15" s="93"/>
      <c r="G15" s="85">
        <v>1</v>
      </c>
      <c r="H15" s="93"/>
      <c r="I15" s="85">
        <v>3</v>
      </c>
      <c r="J15" s="93"/>
      <c r="K15" s="85">
        <v>11</v>
      </c>
      <c r="L15" s="93"/>
      <c r="M15" s="93"/>
      <c r="N15" s="93"/>
      <c r="O15" s="92"/>
    </row>
    <row r="16" spans="1:23" s="30" customFormat="1" ht="72.75" customHeight="1" x14ac:dyDescent="0.25">
      <c r="A16" s="168"/>
      <c r="B16" s="172"/>
      <c r="C16" s="169"/>
      <c r="D16" s="91" t="s">
        <v>208</v>
      </c>
      <c r="E16" s="85">
        <v>0</v>
      </c>
      <c r="F16" s="93"/>
      <c r="G16" s="85">
        <v>0</v>
      </c>
      <c r="H16" s="93"/>
      <c r="I16" s="85">
        <v>0</v>
      </c>
      <c r="J16" s="93"/>
      <c r="K16" s="85">
        <v>23</v>
      </c>
      <c r="L16" s="93"/>
      <c r="M16" s="93"/>
      <c r="N16" s="93"/>
      <c r="O16" s="92"/>
    </row>
    <row r="17" spans="1:19" s="30" customFormat="1" ht="74.25" customHeight="1" x14ac:dyDescent="0.25">
      <c r="A17" s="168"/>
      <c r="B17" s="170" t="s">
        <v>198</v>
      </c>
      <c r="C17" s="167" t="s">
        <v>201</v>
      </c>
      <c r="D17" s="93" t="s">
        <v>209</v>
      </c>
      <c r="E17" s="83">
        <v>0</v>
      </c>
      <c r="F17" s="42"/>
      <c r="G17" s="83">
        <v>0.2</v>
      </c>
      <c r="H17" s="42"/>
      <c r="I17" s="83">
        <v>0.2</v>
      </c>
      <c r="J17" s="42"/>
      <c r="K17" s="83">
        <v>1</v>
      </c>
      <c r="L17" s="42"/>
      <c r="M17" s="93"/>
      <c r="N17" s="36"/>
      <c r="O17" s="92"/>
    </row>
    <row r="18" spans="1:19" s="30" customFormat="1" ht="106.5" customHeight="1" x14ac:dyDescent="0.25">
      <c r="A18" s="169"/>
      <c r="B18" s="172"/>
      <c r="C18" s="169"/>
      <c r="D18" s="93" t="s">
        <v>210</v>
      </c>
      <c r="E18" s="86">
        <v>0</v>
      </c>
      <c r="F18" s="42"/>
      <c r="G18" s="87">
        <v>0.2</v>
      </c>
      <c r="H18" s="42"/>
      <c r="I18" s="87">
        <v>0.2</v>
      </c>
      <c r="J18" s="42"/>
      <c r="K18" s="86">
        <v>1</v>
      </c>
      <c r="L18" s="42"/>
      <c r="M18" s="93"/>
      <c r="N18" s="36"/>
      <c r="O18" s="92"/>
    </row>
    <row r="19" spans="1:19" s="30" customFormat="1" ht="63" customHeight="1" x14ac:dyDescent="0.25">
      <c r="A19" s="167" t="s">
        <v>193</v>
      </c>
      <c r="B19" s="170" t="s">
        <v>211</v>
      </c>
      <c r="C19" s="167" t="s">
        <v>212</v>
      </c>
      <c r="D19" s="93" t="s">
        <v>213</v>
      </c>
      <c r="E19" s="85">
        <v>0</v>
      </c>
      <c r="F19" s="93"/>
      <c r="G19" s="85">
        <v>0</v>
      </c>
      <c r="H19" s="93"/>
      <c r="I19" s="85">
        <v>0</v>
      </c>
      <c r="J19" s="93"/>
      <c r="K19" s="85">
        <v>178</v>
      </c>
      <c r="L19" s="93"/>
      <c r="M19" s="93"/>
      <c r="N19" s="93"/>
      <c r="O19" s="43"/>
    </row>
    <row r="20" spans="1:19" s="30" customFormat="1" ht="62.25" customHeight="1" x14ac:dyDescent="0.25">
      <c r="A20" s="168"/>
      <c r="B20" s="171"/>
      <c r="C20" s="168"/>
      <c r="D20" s="88" t="s">
        <v>214</v>
      </c>
      <c r="E20" s="85"/>
      <c r="F20" s="93"/>
      <c r="G20" s="85"/>
      <c r="H20" s="93"/>
      <c r="I20" s="85"/>
      <c r="J20" s="93"/>
      <c r="K20" s="85"/>
      <c r="L20" s="93"/>
      <c r="M20" s="93"/>
      <c r="N20" s="93"/>
      <c r="O20" s="92"/>
    </row>
    <row r="21" spans="1:19" s="30" customFormat="1" ht="79.5" customHeight="1" x14ac:dyDescent="0.25">
      <c r="A21" s="168"/>
      <c r="B21" s="93" t="s">
        <v>215</v>
      </c>
      <c r="C21" s="168"/>
      <c r="D21" s="93" t="s">
        <v>216</v>
      </c>
      <c r="E21" s="85">
        <v>0</v>
      </c>
      <c r="F21" s="93"/>
      <c r="G21" s="85">
        <v>0</v>
      </c>
      <c r="H21" s="93"/>
      <c r="I21" s="85">
        <v>0</v>
      </c>
      <c r="J21" s="93"/>
      <c r="K21" s="85">
        <v>15</v>
      </c>
      <c r="L21" s="93"/>
      <c r="M21" s="93"/>
      <c r="N21" s="93"/>
      <c r="O21" s="92"/>
    </row>
    <row r="22" spans="1:19" s="30" customFormat="1" ht="96" customHeight="1" x14ac:dyDescent="0.25">
      <c r="A22" s="168"/>
      <c r="B22" s="167" t="s">
        <v>217</v>
      </c>
      <c r="C22" s="168"/>
      <c r="D22" s="93" t="s">
        <v>218</v>
      </c>
      <c r="E22" s="85">
        <v>1920</v>
      </c>
      <c r="F22" s="93"/>
      <c r="G22" s="85">
        <v>4800</v>
      </c>
      <c r="H22" s="93"/>
      <c r="I22" s="85">
        <v>9840</v>
      </c>
      <c r="J22" s="93"/>
      <c r="K22" s="85">
        <v>12000</v>
      </c>
      <c r="L22" s="93"/>
      <c r="M22" s="93"/>
      <c r="N22" s="44"/>
      <c r="O22" s="125"/>
    </row>
    <row r="23" spans="1:19" s="30" customFormat="1" ht="65.25" customHeight="1" x14ac:dyDescent="0.25">
      <c r="A23" s="169"/>
      <c r="B23" s="169"/>
      <c r="C23" s="169"/>
      <c r="D23" s="93" t="s">
        <v>219</v>
      </c>
      <c r="E23" s="85">
        <v>0</v>
      </c>
      <c r="F23" s="93"/>
      <c r="G23" s="85">
        <v>0</v>
      </c>
      <c r="H23" s="93"/>
      <c r="I23" s="85">
        <v>0</v>
      </c>
      <c r="J23" s="93"/>
      <c r="K23" s="85">
        <v>0.88</v>
      </c>
      <c r="L23" s="93"/>
      <c r="M23" s="93"/>
      <c r="N23" s="93"/>
      <c r="O23" s="125"/>
    </row>
    <row r="24" spans="1:19" s="30" customFormat="1" ht="139.5" customHeight="1" x14ac:dyDescent="0.25">
      <c r="A24" s="167" t="s">
        <v>220</v>
      </c>
      <c r="B24" s="91" t="s">
        <v>222</v>
      </c>
      <c r="C24" s="167" t="s">
        <v>221</v>
      </c>
      <c r="D24" s="93" t="s">
        <v>223</v>
      </c>
      <c r="E24" s="85">
        <v>0</v>
      </c>
      <c r="F24" s="93"/>
      <c r="G24" s="85">
        <v>0</v>
      </c>
      <c r="H24" s="93"/>
      <c r="I24" s="85">
        <v>0</v>
      </c>
      <c r="J24" s="93"/>
      <c r="K24" s="85">
        <v>3500</v>
      </c>
      <c r="L24" s="93"/>
      <c r="M24" s="93"/>
      <c r="N24" s="44"/>
      <c r="O24" s="92"/>
      <c r="P24" s="123"/>
    </row>
    <row r="25" spans="1:19" s="30" customFormat="1" ht="107.25" customHeight="1" x14ac:dyDescent="0.25">
      <c r="A25" s="168"/>
      <c r="B25" s="91" t="s">
        <v>224</v>
      </c>
      <c r="C25" s="169"/>
      <c r="D25" s="93" t="s">
        <v>225</v>
      </c>
      <c r="E25" s="85">
        <v>0</v>
      </c>
      <c r="F25" s="93"/>
      <c r="G25" s="85">
        <v>0</v>
      </c>
      <c r="H25" s="93"/>
      <c r="I25" s="85">
        <v>70</v>
      </c>
      <c r="J25" s="93"/>
      <c r="K25" s="85">
        <v>680</v>
      </c>
      <c r="L25" s="93"/>
      <c r="M25" s="93"/>
      <c r="N25" s="44"/>
      <c r="O25" s="92"/>
      <c r="P25" s="123"/>
    </row>
    <row r="26" spans="1:19" s="30" customFormat="1" ht="80.25" customHeight="1" x14ac:dyDescent="0.25">
      <c r="A26" s="168"/>
      <c r="B26" s="167" t="s">
        <v>226</v>
      </c>
      <c r="C26" s="167" t="s">
        <v>5</v>
      </c>
      <c r="D26" s="93" t="s">
        <v>227</v>
      </c>
      <c r="E26" s="85">
        <v>0</v>
      </c>
      <c r="F26" s="93"/>
      <c r="G26" s="85">
        <v>160</v>
      </c>
      <c r="H26" s="93"/>
      <c r="I26" s="85">
        <v>160</v>
      </c>
      <c r="J26" s="93"/>
      <c r="K26" s="85">
        <v>930</v>
      </c>
      <c r="L26" s="93"/>
      <c r="M26" s="93"/>
      <c r="N26" s="93"/>
      <c r="O26" s="92"/>
    </row>
    <row r="27" spans="1:19" s="30" customFormat="1" ht="80.25" customHeight="1" x14ac:dyDescent="0.25">
      <c r="A27" s="168"/>
      <c r="B27" s="168"/>
      <c r="C27" s="168"/>
      <c r="D27" s="93" t="s">
        <v>228</v>
      </c>
      <c r="E27" s="86">
        <v>0</v>
      </c>
      <c r="F27" s="42"/>
      <c r="G27" s="86">
        <v>1404</v>
      </c>
      <c r="H27" s="42"/>
      <c r="I27" s="86">
        <v>1404</v>
      </c>
      <c r="J27" s="42"/>
      <c r="K27" s="86">
        <v>1965</v>
      </c>
      <c r="L27" s="93"/>
      <c r="M27" s="93"/>
      <c r="N27" s="44"/>
      <c r="O27" s="136"/>
      <c r="S27" s="31"/>
    </row>
    <row r="28" spans="1:19" s="16" customFormat="1" ht="91.5" customHeight="1" x14ac:dyDescent="0.3">
      <c r="A28" s="169"/>
      <c r="B28" s="169"/>
      <c r="C28" s="169"/>
      <c r="D28" s="93" t="s">
        <v>229</v>
      </c>
      <c r="E28" s="86">
        <v>0</v>
      </c>
      <c r="F28" s="42"/>
      <c r="G28" s="86">
        <v>0</v>
      </c>
      <c r="H28" s="42"/>
      <c r="I28" s="86">
        <v>0</v>
      </c>
      <c r="J28" s="42"/>
      <c r="K28" s="86">
        <v>200</v>
      </c>
      <c r="L28" s="93"/>
      <c r="M28" s="93"/>
      <c r="N28" s="44"/>
      <c r="O28" s="137"/>
      <c r="S28" s="17"/>
    </row>
    <row r="29" spans="1:19" s="16" customFormat="1" ht="99" customHeight="1" x14ac:dyDescent="0.3">
      <c r="A29" s="167" t="s">
        <v>230</v>
      </c>
      <c r="B29" s="167" t="s">
        <v>231</v>
      </c>
      <c r="C29" s="167" t="s">
        <v>16</v>
      </c>
      <c r="D29" s="93" t="s">
        <v>232</v>
      </c>
      <c r="E29" s="86">
        <v>0</v>
      </c>
      <c r="F29" s="42"/>
      <c r="G29" s="86">
        <v>0</v>
      </c>
      <c r="H29" s="93"/>
      <c r="I29" s="86">
        <v>0</v>
      </c>
      <c r="J29" s="93"/>
      <c r="K29" s="86">
        <v>600</v>
      </c>
      <c r="L29" s="93"/>
      <c r="M29" s="42"/>
      <c r="N29" s="44"/>
      <c r="O29" s="45"/>
      <c r="S29" s="17"/>
    </row>
    <row r="30" spans="1:19" s="16" customFormat="1" ht="64.5" customHeight="1" x14ac:dyDescent="0.3">
      <c r="A30" s="168"/>
      <c r="B30" s="169"/>
      <c r="C30" s="168"/>
      <c r="D30" s="93" t="s">
        <v>233</v>
      </c>
      <c r="E30" s="86">
        <v>0</v>
      </c>
      <c r="F30" s="42"/>
      <c r="G30" s="86">
        <v>0</v>
      </c>
      <c r="H30" s="46"/>
      <c r="I30" s="86">
        <v>0</v>
      </c>
      <c r="J30" s="46"/>
      <c r="K30" s="86">
        <v>479</v>
      </c>
      <c r="L30" s="47"/>
      <c r="M30" s="93"/>
      <c r="N30" s="44"/>
      <c r="O30" s="45"/>
      <c r="S30" s="17"/>
    </row>
    <row r="31" spans="1:19" s="16" customFormat="1" ht="132" customHeight="1" x14ac:dyDescent="0.3">
      <c r="A31" s="168"/>
      <c r="B31" s="167" t="s">
        <v>234</v>
      </c>
      <c r="C31" s="168"/>
      <c r="D31" s="93" t="s">
        <v>235</v>
      </c>
      <c r="E31" s="85">
        <v>0</v>
      </c>
      <c r="F31" s="93"/>
      <c r="G31" s="85">
        <v>0</v>
      </c>
      <c r="H31" s="93"/>
      <c r="I31" s="85">
        <v>0</v>
      </c>
      <c r="J31" s="93"/>
      <c r="K31" s="85">
        <v>10</v>
      </c>
      <c r="L31" s="93"/>
      <c r="M31" s="93"/>
      <c r="N31" s="93"/>
      <c r="O31" s="92"/>
      <c r="S31" s="17"/>
    </row>
    <row r="32" spans="1:19" s="16" customFormat="1" ht="85.5" customHeight="1" x14ac:dyDescent="0.3">
      <c r="A32" s="168"/>
      <c r="B32" s="168"/>
      <c r="C32" s="168"/>
      <c r="D32" s="88" t="s">
        <v>214</v>
      </c>
      <c r="E32" s="85"/>
      <c r="F32" s="93"/>
      <c r="G32" s="85"/>
      <c r="H32" s="93"/>
      <c r="I32" s="85"/>
      <c r="J32" s="93"/>
      <c r="K32" s="85"/>
      <c r="L32" s="93"/>
      <c r="M32" s="93"/>
      <c r="N32" s="93"/>
      <c r="O32" s="125"/>
      <c r="S32" s="17"/>
    </row>
    <row r="33" spans="1:19" s="16" customFormat="1" ht="59.25" customHeight="1" x14ac:dyDescent="0.3">
      <c r="A33" s="168"/>
      <c r="B33" s="169"/>
      <c r="C33" s="168"/>
      <c r="D33" s="93" t="s">
        <v>236</v>
      </c>
      <c r="E33" s="85">
        <v>0</v>
      </c>
      <c r="F33" s="93"/>
      <c r="G33" s="85">
        <v>0</v>
      </c>
      <c r="H33" s="93"/>
      <c r="I33" s="85">
        <v>0</v>
      </c>
      <c r="J33" s="93"/>
      <c r="K33" s="85">
        <v>5</v>
      </c>
      <c r="L33" s="93"/>
      <c r="M33" s="93"/>
      <c r="N33" s="93"/>
      <c r="O33" s="125"/>
      <c r="S33" s="17"/>
    </row>
    <row r="34" spans="1:19" s="23" customFormat="1" ht="80.25" customHeight="1" x14ac:dyDescent="0.25">
      <c r="A34" s="168"/>
      <c r="B34" s="93" t="s">
        <v>237</v>
      </c>
      <c r="C34" s="168"/>
      <c r="D34" s="93" t="s">
        <v>238</v>
      </c>
      <c r="E34" s="85">
        <v>0</v>
      </c>
      <c r="F34" s="93"/>
      <c r="G34" s="85">
        <v>0</v>
      </c>
      <c r="H34" s="93"/>
      <c r="I34" s="85">
        <v>0</v>
      </c>
      <c r="J34" s="93"/>
      <c r="K34" s="85">
        <v>500</v>
      </c>
      <c r="L34" s="93"/>
      <c r="M34" s="93"/>
      <c r="N34" s="93"/>
      <c r="O34" s="92"/>
    </row>
    <row r="35" spans="1:19" s="16" customFormat="1" ht="101.25" customHeight="1" x14ac:dyDescent="0.3">
      <c r="A35" s="168"/>
      <c r="B35" s="167" t="s">
        <v>239</v>
      </c>
      <c r="C35" s="168"/>
      <c r="D35" s="93" t="s">
        <v>240</v>
      </c>
      <c r="E35" s="85">
        <v>0</v>
      </c>
      <c r="F35" s="93"/>
      <c r="G35" s="85">
        <v>0</v>
      </c>
      <c r="H35" s="93"/>
      <c r="I35" s="85">
        <v>0</v>
      </c>
      <c r="J35" s="93"/>
      <c r="K35" s="85">
        <v>12</v>
      </c>
      <c r="L35" s="93"/>
      <c r="M35" s="93"/>
      <c r="N35" s="93"/>
      <c r="O35" s="92"/>
    </row>
    <row r="36" spans="1:19" s="16" customFormat="1" ht="105.75" customHeight="1" x14ac:dyDescent="0.3">
      <c r="A36" s="169"/>
      <c r="B36" s="169"/>
      <c r="C36" s="169"/>
      <c r="D36" s="93" t="s">
        <v>241</v>
      </c>
      <c r="E36" s="85">
        <v>0</v>
      </c>
      <c r="F36" s="93"/>
      <c r="G36" s="85">
        <v>0</v>
      </c>
      <c r="H36" s="93"/>
      <c r="I36" s="85">
        <v>0</v>
      </c>
      <c r="J36" s="93"/>
      <c r="K36" s="85">
        <v>6</v>
      </c>
      <c r="L36" s="93"/>
      <c r="M36" s="93"/>
      <c r="N36" s="93"/>
      <c r="O36" s="45"/>
    </row>
    <row r="37" spans="1:19" s="16" customFormat="1" ht="68.25" customHeight="1" x14ac:dyDescent="0.3">
      <c r="A37" s="167" t="s">
        <v>242</v>
      </c>
      <c r="B37" s="167" t="s">
        <v>243</v>
      </c>
      <c r="C37" s="167" t="s">
        <v>221</v>
      </c>
      <c r="D37" s="93" t="s">
        <v>244</v>
      </c>
      <c r="E37" s="85">
        <v>1</v>
      </c>
      <c r="F37" s="93"/>
      <c r="G37" s="85">
        <v>11</v>
      </c>
      <c r="H37" s="93"/>
      <c r="I37" s="85">
        <v>17</v>
      </c>
      <c r="J37" s="93"/>
      <c r="K37" s="85">
        <v>25</v>
      </c>
      <c r="L37" s="93"/>
      <c r="M37" s="93"/>
      <c r="N37" s="44"/>
      <c r="O37" s="92"/>
    </row>
    <row r="38" spans="1:19" s="23" customFormat="1" ht="41.25" customHeight="1" x14ac:dyDescent="0.25">
      <c r="A38" s="168"/>
      <c r="B38" s="168"/>
      <c r="C38" s="168"/>
      <c r="D38" s="93" t="s">
        <v>245</v>
      </c>
      <c r="E38" s="85">
        <v>125</v>
      </c>
      <c r="F38" s="93"/>
      <c r="G38" s="85">
        <v>2250</v>
      </c>
      <c r="H38" s="93"/>
      <c r="I38" s="85">
        <v>3000</v>
      </c>
      <c r="J38" s="93"/>
      <c r="K38" s="85">
        <v>4000</v>
      </c>
      <c r="L38" s="93"/>
      <c r="M38" s="93"/>
      <c r="N38" s="93"/>
      <c r="O38" s="125"/>
      <c r="P38" s="34"/>
    </row>
    <row r="39" spans="1:19" s="23" customFormat="1" ht="78.75" customHeight="1" x14ac:dyDescent="0.25">
      <c r="A39" s="168"/>
      <c r="B39" s="169"/>
      <c r="C39" s="168"/>
      <c r="D39" s="93" t="s">
        <v>246</v>
      </c>
      <c r="E39" s="83">
        <v>0</v>
      </c>
      <c r="F39" s="41"/>
      <c r="G39" s="83">
        <v>0.25</v>
      </c>
      <c r="H39" s="93"/>
      <c r="I39" s="83">
        <v>0.25</v>
      </c>
      <c r="J39" s="93"/>
      <c r="K39" s="83">
        <v>0.65</v>
      </c>
      <c r="L39" s="93"/>
      <c r="M39" s="93"/>
      <c r="N39" s="93"/>
      <c r="O39" s="125"/>
    </row>
    <row r="40" spans="1:19" s="16" customFormat="1" ht="79.5" customHeight="1" x14ac:dyDescent="0.3">
      <c r="A40" s="168"/>
      <c r="B40" s="167" t="s">
        <v>247</v>
      </c>
      <c r="C40" s="168"/>
      <c r="D40" s="93" t="s">
        <v>248</v>
      </c>
      <c r="E40" s="85">
        <v>0</v>
      </c>
      <c r="F40" s="93"/>
      <c r="G40" s="85">
        <v>0</v>
      </c>
      <c r="H40" s="93"/>
      <c r="I40" s="85">
        <v>0</v>
      </c>
      <c r="J40" s="93"/>
      <c r="K40" s="85">
        <v>10</v>
      </c>
      <c r="L40" s="93"/>
      <c r="M40" s="93"/>
      <c r="N40" s="44"/>
      <c r="O40" s="49"/>
    </row>
    <row r="41" spans="1:19" s="16" customFormat="1" ht="71.25" customHeight="1" x14ac:dyDescent="0.3">
      <c r="A41" s="169"/>
      <c r="B41" s="169"/>
      <c r="C41" s="169"/>
      <c r="D41" s="93" t="s">
        <v>249</v>
      </c>
      <c r="E41" s="84">
        <v>1</v>
      </c>
      <c r="F41" s="65"/>
      <c r="G41" s="84">
        <v>1</v>
      </c>
      <c r="H41" s="41"/>
      <c r="I41" s="84">
        <v>1</v>
      </c>
      <c r="J41" s="41"/>
      <c r="K41" s="84">
        <v>1</v>
      </c>
      <c r="L41" s="93"/>
      <c r="M41" s="93"/>
      <c r="N41" s="93"/>
      <c r="O41" s="45"/>
    </row>
    <row r="42" spans="1:19" s="16" customFormat="1" ht="114" customHeight="1" x14ac:dyDescent="0.3">
      <c r="A42" s="167" t="s">
        <v>250</v>
      </c>
      <c r="B42" s="167" t="s">
        <v>252</v>
      </c>
      <c r="C42" s="167" t="s">
        <v>251</v>
      </c>
      <c r="D42" s="93" t="s">
        <v>253</v>
      </c>
      <c r="E42" s="85">
        <v>0</v>
      </c>
      <c r="F42" s="93">
        <v>0</v>
      </c>
      <c r="G42" s="85">
        <v>0</v>
      </c>
      <c r="H42" s="93"/>
      <c r="I42" s="85">
        <v>0</v>
      </c>
      <c r="J42" s="93"/>
      <c r="K42" s="85">
        <v>4</v>
      </c>
      <c r="L42" s="93"/>
      <c r="M42" s="93"/>
      <c r="N42" s="93"/>
      <c r="O42" s="164"/>
    </row>
    <row r="43" spans="1:19" s="16" customFormat="1" ht="102.75" customHeight="1" x14ac:dyDescent="0.3">
      <c r="A43" s="168"/>
      <c r="B43" s="168"/>
      <c r="C43" s="168"/>
      <c r="D43" s="93" t="s">
        <v>254</v>
      </c>
      <c r="E43" s="85">
        <v>0</v>
      </c>
      <c r="F43" s="93">
        <v>0</v>
      </c>
      <c r="G43" s="85">
        <v>5</v>
      </c>
      <c r="H43" s="41"/>
      <c r="I43" s="85">
        <v>5</v>
      </c>
      <c r="J43" s="41"/>
      <c r="K43" s="85">
        <v>10</v>
      </c>
      <c r="L43" s="41"/>
      <c r="M43" s="93"/>
      <c r="N43" s="93"/>
      <c r="O43" s="165"/>
    </row>
    <row r="44" spans="1:19" s="16" customFormat="1" ht="95.25" customHeight="1" x14ac:dyDescent="0.3">
      <c r="A44" s="169"/>
      <c r="B44" s="169"/>
      <c r="C44" s="169"/>
      <c r="D44" s="93" t="s">
        <v>255</v>
      </c>
      <c r="E44" s="85">
        <v>23750</v>
      </c>
      <c r="F44" s="93">
        <v>100813</v>
      </c>
      <c r="G44" s="85">
        <v>47500</v>
      </c>
      <c r="H44" s="93"/>
      <c r="I44" s="85">
        <v>71250</v>
      </c>
      <c r="J44" s="93"/>
      <c r="K44" s="85">
        <v>95000</v>
      </c>
      <c r="L44" s="85"/>
      <c r="M44" s="44"/>
      <c r="N44" s="64"/>
      <c r="O44" s="166"/>
    </row>
    <row r="45" spans="1:19" s="23" customFormat="1" ht="194.25" customHeight="1" x14ac:dyDescent="0.25">
      <c r="A45" s="182" t="s">
        <v>256</v>
      </c>
      <c r="B45" s="167" t="s">
        <v>257</v>
      </c>
      <c r="C45" s="167" t="s">
        <v>125</v>
      </c>
      <c r="D45" s="93" t="s">
        <v>258</v>
      </c>
      <c r="E45" s="84">
        <v>1</v>
      </c>
      <c r="F45" s="65">
        <v>1</v>
      </c>
      <c r="G45" s="84">
        <v>1</v>
      </c>
      <c r="H45" s="41">
        <v>1</v>
      </c>
      <c r="I45" s="84">
        <v>1</v>
      </c>
      <c r="J45" s="41"/>
      <c r="K45" s="84">
        <v>1</v>
      </c>
      <c r="L45" s="41"/>
      <c r="M45" s="44"/>
      <c r="N45" s="64"/>
      <c r="O45" s="164" t="s">
        <v>284</v>
      </c>
    </row>
    <row r="46" spans="1:19" s="23" customFormat="1" ht="260.25" customHeight="1" x14ac:dyDescent="0.25">
      <c r="A46" s="183"/>
      <c r="B46" s="169"/>
      <c r="C46" s="169"/>
      <c r="D46" s="93" t="s">
        <v>259</v>
      </c>
      <c r="E46" s="84">
        <v>1</v>
      </c>
      <c r="F46" s="65">
        <v>1</v>
      </c>
      <c r="G46" s="84">
        <v>1</v>
      </c>
      <c r="H46" s="65">
        <v>1</v>
      </c>
      <c r="I46" s="84">
        <v>1</v>
      </c>
      <c r="J46" s="41"/>
      <c r="K46" s="84">
        <v>1</v>
      </c>
      <c r="L46" s="93"/>
      <c r="M46" s="44"/>
      <c r="N46" s="64"/>
      <c r="O46" s="173"/>
    </row>
    <row r="47" spans="1:19" s="16" customFormat="1" ht="157.5" customHeight="1" x14ac:dyDescent="0.3">
      <c r="A47" s="183"/>
      <c r="B47" s="167" t="s">
        <v>260</v>
      </c>
      <c r="C47" s="167" t="s">
        <v>261</v>
      </c>
      <c r="D47" s="93" t="s">
        <v>262</v>
      </c>
      <c r="E47" s="84">
        <v>0.3</v>
      </c>
      <c r="F47" s="41">
        <v>0.3</v>
      </c>
      <c r="G47" s="84">
        <v>0.35</v>
      </c>
      <c r="H47" s="96"/>
      <c r="I47" s="84">
        <v>0.4</v>
      </c>
      <c r="J47" s="42"/>
      <c r="K47" s="84">
        <v>0.45</v>
      </c>
      <c r="L47" s="93"/>
      <c r="M47" s="93"/>
      <c r="N47" s="93"/>
      <c r="O47" s="164" t="s">
        <v>285</v>
      </c>
    </row>
    <row r="48" spans="1:19" s="23" customFormat="1" ht="157.5" customHeight="1" x14ac:dyDescent="0.25">
      <c r="A48" s="183"/>
      <c r="B48" s="168"/>
      <c r="C48" s="168"/>
      <c r="D48" s="93" t="s">
        <v>263</v>
      </c>
      <c r="E48" s="84">
        <v>1</v>
      </c>
      <c r="F48" s="65">
        <v>1</v>
      </c>
      <c r="G48" s="84">
        <v>1</v>
      </c>
      <c r="H48" s="97"/>
      <c r="I48" s="84">
        <v>1</v>
      </c>
      <c r="J48" s="41"/>
      <c r="K48" s="84">
        <v>1</v>
      </c>
      <c r="L48" s="93"/>
      <c r="M48" s="44"/>
      <c r="N48" s="44"/>
      <c r="O48" s="165"/>
    </row>
    <row r="49" spans="1:87" s="16" customFormat="1" ht="150.75" customHeight="1" x14ac:dyDescent="0.3">
      <c r="A49" s="183"/>
      <c r="B49" s="169"/>
      <c r="C49" s="169"/>
      <c r="D49" s="93" t="s">
        <v>259</v>
      </c>
      <c r="E49" s="84">
        <v>1</v>
      </c>
      <c r="F49" s="65">
        <v>0.94</v>
      </c>
      <c r="G49" s="84">
        <v>1</v>
      </c>
      <c r="H49" s="41">
        <v>0.94</v>
      </c>
      <c r="I49" s="84">
        <v>1</v>
      </c>
      <c r="J49" s="41"/>
      <c r="K49" s="84">
        <v>1</v>
      </c>
      <c r="L49" s="93"/>
      <c r="M49" s="44"/>
      <c r="N49" s="44"/>
      <c r="O49" s="166"/>
    </row>
    <row r="50" spans="1:87" s="23" customFormat="1" ht="108.75" customHeight="1" x14ac:dyDescent="0.25">
      <c r="A50" s="183"/>
      <c r="B50" s="167" t="s">
        <v>264</v>
      </c>
      <c r="C50" s="167" t="s">
        <v>122</v>
      </c>
      <c r="D50" s="93" t="s">
        <v>265</v>
      </c>
      <c r="E50" s="84">
        <v>0.25</v>
      </c>
      <c r="F50" s="41">
        <v>0.28000000000000003</v>
      </c>
      <c r="G50" s="84">
        <v>0.5</v>
      </c>
      <c r="H50" s="41">
        <v>0.5</v>
      </c>
      <c r="I50" s="84">
        <v>0.75</v>
      </c>
      <c r="J50" s="93"/>
      <c r="K50" s="84">
        <v>1</v>
      </c>
      <c r="L50" s="93"/>
      <c r="M50" s="93"/>
      <c r="N50" s="44"/>
      <c r="O50" s="164" t="s">
        <v>288</v>
      </c>
    </row>
    <row r="51" spans="1:87" s="25" customFormat="1" ht="70.5" customHeight="1" x14ac:dyDescent="0.25">
      <c r="A51" s="183"/>
      <c r="B51" s="168"/>
      <c r="C51" s="168"/>
      <c r="D51" s="93" t="s">
        <v>249</v>
      </c>
      <c r="E51" s="84">
        <v>1</v>
      </c>
      <c r="F51" s="41">
        <v>1</v>
      </c>
      <c r="G51" s="84">
        <v>1</v>
      </c>
      <c r="H51" s="41">
        <v>1</v>
      </c>
      <c r="I51" s="84">
        <v>1</v>
      </c>
      <c r="J51" s="41"/>
      <c r="K51" s="84">
        <v>1</v>
      </c>
      <c r="L51" s="41"/>
      <c r="M51" s="44"/>
      <c r="N51" s="44"/>
      <c r="O51" s="165"/>
    </row>
    <row r="52" spans="1:87" s="23" customFormat="1" ht="78.75" customHeight="1" x14ac:dyDescent="0.25">
      <c r="A52" s="183"/>
      <c r="B52" s="169"/>
      <c r="C52" s="169"/>
      <c r="D52" s="93" t="s">
        <v>266</v>
      </c>
      <c r="E52" s="84">
        <v>1</v>
      </c>
      <c r="F52" s="41">
        <v>1</v>
      </c>
      <c r="G52" s="84">
        <v>1</v>
      </c>
      <c r="H52" s="41">
        <v>1</v>
      </c>
      <c r="I52" s="84">
        <v>1</v>
      </c>
      <c r="J52" s="41"/>
      <c r="K52" s="84">
        <v>1</v>
      </c>
      <c r="L52" s="41"/>
      <c r="M52" s="44"/>
      <c r="N52" s="44"/>
      <c r="O52" s="165"/>
    </row>
    <row r="53" spans="1:87" s="23" customFormat="1" ht="78" customHeight="1" x14ac:dyDescent="0.25">
      <c r="A53" s="183"/>
      <c r="B53" s="167" t="s">
        <v>89</v>
      </c>
      <c r="C53" s="167" t="s">
        <v>121</v>
      </c>
      <c r="D53" s="93" t="s">
        <v>90</v>
      </c>
      <c r="E53" s="84">
        <v>0</v>
      </c>
      <c r="F53" s="41">
        <v>0</v>
      </c>
      <c r="G53" s="84">
        <v>0.84</v>
      </c>
      <c r="H53" s="41">
        <v>0.83</v>
      </c>
      <c r="I53" s="84">
        <v>0.84</v>
      </c>
      <c r="J53" s="41"/>
      <c r="K53" s="84">
        <v>0.85</v>
      </c>
      <c r="L53" s="41"/>
      <c r="M53" s="44"/>
      <c r="N53" s="44"/>
      <c r="O53" s="165" t="s">
        <v>286</v>
      </c>
    </row>
    <row r="54" spans="1:87" s="23" customFormat="1" ht="30.75" customHeight="1" x14ac:dyDescent="0.25">
      <c r="A54" s="183"/>
      <c r="B54" s="168"/>
      <c r="C54" s="168"/>
      <c r="D54" s="93" t="s">
        <v>249</v>
      </c>
      <c r="E54" s="84">
        <v>1</v>
      </c>
      <c r="F54" s="41">
        <v>0.97</v>
      </c>
      <c r="G54" s="84">
        <v>1</v>
      </c>
      <c r="H54" s="41">
        <v>0.97</v>
      </c>
      <c r="I54" s="84">
        <v>1</v>
      </c>
      <c r="J54" s="41"/>
      <c r="K54" s="84">
        <v>1</v>
      </c>
      <c r="L54" s="41"/>
      <c r="M54" s="44"/>
      <c r="N54" s="44"/>
      <c r="O54" s="16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30.75" customHeight="1" x14ac:dyDescent="0.25">
      <c r="A55" s="183"/>
      <c r="B55" s="169"/>
      <c r="C55" s="168"/>
      <c r="D55" s="93" t="s">
        <v>266</v>
      </c>
      <c r="E55" s="84">
        <v>1</v>
      </c>
      <c r="F55" s="41">
        <v>1</v>
      </c>
      <c r="G55" s="84">
        <v>1</v>
      </c>
      <c r="H55" s="41">
        <v>1</v>
      </c>
      <c r="I55" s="84">
        <v>1</v>
      </c>
      <c r="J55" s="41"/>
      <c r="K55" s="84">
        <v>1</v>
      </c>
      <c r="L55" s="41"/>
      <c r="M55" s="44"/>
      <c r="N55" s="44"/>
      <c r="O55" s="16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30.75" customHeight="1" x14ac:dyDescent="0.3">
      <c r="A56" s="183"/>
      <c r="B56" s="93" t="s">
        <v>267</v>
      </c>
      <c r="C56" s="168"/>
      <c r="D56" s="93" t="s">
        <v>268</v>
      </c>
      <c r="E56" s="84">
        <v>1</v>
      </c>
      <c r="F56" s="41">
        <v>1</v>
      </c>
      <c r="G56" s="84">
        <v>1</v>
      </c>
      <c r="H56" s="41">
        <v>1</v>
      </c>
      <c r="I56" s="84">
        <v>1</v>
      </c>
      <c r="J56" s="41"/>
      <c r="K56" s="84">
        <v>1</v>
      </c>
      <c r="L56" s="41"/>
      <c r="M56" s="44"/>
      <c r="N56" s="44"/>
      <c r="O56" s="165"/>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30.75" customHeight="1" x14ac:dyDescent="0.3">
      <c r="A57" s="183"/>
      <c r="B57" s="167" t="s">
        <v>269</v>
      </c>
      <c r="C57" s="168"/>
      <c r="D57" s="93" t="s">
        <v>270</v>
      </c>
      <c r="E57" s="89">
        <v>0.89549999999999996</v>
      </c>
      <c r="F57" s="40">
        <v>0.89549999999999996</v>
      </c>
      <c r="G57" s="89">
        <v>0.89800000000000002</v>
      </c>
      <c r="H57" s="40">
        <v>0.89800000000000002</v>
      </c>
      <c r="I57" s="89">
        <v>0.90049999999999997</v>
      </c>
      <c r="J57" s="93"/>
      <c r="K57" s="89">
        <v>0.90300000000000002</v>
      </c>
      <c r="L57" s="41"/>
      <c r="M57" s="93"/>
      <c r="N57" s="93"/>
      <c r="O57" s="165"/>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97.5" customHeight="1" x14ac:dyDescent="0.3">
      <c r="A58" s="183"/>
      <c r="B58" s="169"/>
      <c r="C58" s="169"/>
      <c r="D58" s="93" t="s">
        <v>249</v>
      </c>
      <c r="E58" s="84">
        <v>1</v>
      </c>
      <c r="F58" s="41">
        <v>1</v>
      </c>
      <c r="G58" s="84">
        <v>1</v>
      </c>
      <c r="H58" s="41">
        <v>1</v>
      </c>
      <c r="I58" s="84">
        <v>1</v>
      </c>
      <c r="J58" s="41"/>
      <c r="K58" s="84">
        <v>1</v>
      </c>
      <c r="L58" s="41"/>
      <c r="M58" s="44"/>
      <c r="N58" s="44"/>
      <c r="O58" s="166"/>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30.75" customHeight="1" x14ac:dyDescent="0.3">
      <c r="A59" s="183"/>
      <c r="B59" s="167" t="s">
        <v>271</v>
      </c>
      <c r="C59" s="167" t="s">
        <v>123</v>
      </c>
      <c r="D59" s="93" t="s">
        <v>272</v>
      </c>
      <c r="E59" s="84">
        <v>1</v>
      </c>
      <c r="F59" s="41">
        <v>1</v>
      </c>
      <c r="G59" s="84">
        <v>1</v>
      </c>
      <c r="H59" s="71"/>
      <c r="I59" s="84">
        <v>1</v>
      </c>
      <c r="J59" s="41"/>
      <c r="K59" s="84">
        <v>1</v>
      </c>
      <c r="L59" s="41"/>
      <c r="M59" s="93"/>
      <c r="N59" s="93"/>
      <c r="O59" s="165"/>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30.75" customHeight="1" x14ac:dyDescent="0.3">
      <c r="A60" s="183"/>
      <c r="B60" s="168"/>
      <c r="C60" s="168"/>
      <c r="D60" s="93" t="s">
        <v>273</v>
      </c>
      <c r="E60" s="84">
        <v>0</v>
      </c>
      <c r="F60" s="41">
        <v>0</v>
      </c>
      <c r="G60" s="84">
        <v>0</v>
      </c>
      <c r="H60" s="41">
        <v>0</v>
      </c>
      <c r="I60" s="84">
        <v>0</v>
      </c>
      <c r="J60" s="41"/>
      <c r="K60" s="84">
        <v>0.66</v>
      </c>
      <c r="L60" s="41"/>
      <c r="M60" s="44"/>
      <c r="N60" s="44"/>
      <c r="O60" s="165"/>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30.75" customHeight="1" x14ac:dyDescent="0.3">
      <c r="A61" s="183"/>
      <c r="B61" s="168"/>
      <c r="C61" s="168"/>
      <c r="D61" s="93" t="s">
        <v>129</v>
      </c>
      <c r="E61" s="84">
        <v>0.25</v>
      </c>
      <c r="F61" s="41">
        <v>0.34</v>
      </c>
      <c r="G61" s="84">
        <v>0.5</v>
      </c>
      <c r="H61" s="41">
        <v>0.5</v>
      </c>
      <c r="I61" s="84">
        <v>0.75</v>
      </c>
      <c r="J61" s="41"/>
      <c r="K61" s="84">
        <v>1</v>
      </c>
      <c r="L61" s="41"/>
      <c r="M61" s="44"/>
      <c r="N61" s="44"/>
      <c r="O61" s="165"/>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30.75" customHeight="1" x14ac:dyDescent="0.25">
      <c r="A62" s="183"/>
      <c r="B62" s="168"/>
      <c r="C62" s="168"/>
      <c r="D62" s="93" t="s">
        <v>128</v>
      </c>
      <c r="E62" s="84">
        <v>0.25</v>
      </c>
      <c r="F62" s="41">
        <v>0.19</v>
      </c>
      <c r="G62" s="84">
        <v>0.5</v>
      </c>
      <c r="H62" s="41">
        <v>0.4</v>
      </c>
      <c r="I62" s="84">
        <v>0.75</v>
      </c>
      <c r="J62" s="41"/>
      <c r="K62" s="84">
        <v>1</v>
      </c>
      <c r="L62" s="41"/>
      <c r="M62" s="44"/>
      <c r="N62" s="44"/>
      <c r="O62" s="16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30.75" customHeight="1" x14ac:dyDescent="0.25">
      <c r="A63" s="183"/>
      <c r="B63" s="168"/>
      <c r="C63" s="168"/>
      <c r="D63" s="93" t="s">
        <v>249</v>
      </c>
      <c r="E63" s="84">
        <v>1</v>
      </c>
      <c r="F63" s="41">
        <v>1</v>
      </c>
      <c r="G63" s="84">
        <v>1</v>
      </c>
      <c r="H63" s="41">
        <v>1</v>
      </c>
      <c r="I63" s="84">
        <v>1</v>
      </c>
      <c r="J63" s="41"/>
      <c r="K63" s="84">
        <v>1</v>
      </c>
      <c r="L63" s="41"/>
      <c r="M63" s="44"/>
      <c r="N63" s="44"/>
      <c r="O63" s="16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30.75" customHeight="1" x14ac:dyDescent="0.25">
      <c r="A64" s="183"/>
      <c r="B64" s="169"/>
      <c r="C64" s="169"/>
      <c r="D64" s="23" t="s">
        <v>266</v>
      </c>
      <c r="E64" s="84">
        <v>1</v>
      </c>
      <c r="F64" s="41">
        <v>1</v>
      </c>
      <c r="G64" s="84">
        <v>1</v>
      </c>
      <c r="H64" s="41">
        <v>1</v>
      </c>
      <c r="I64" s="84">
        <v>1</v>
      </c>
      <c r="J64" s="41"/>
      <c r="K64" s="84">
        <v>1</v>
      </c>
      <c r="L64" s="41"/>
      <c r="M64" s="44"/>
      <c r="N64" s="44"/>
      <c r="O64" s="166"/>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93" customHeight="1" x14ac:dyDescent="0.25">
      <c r="A65" s="183"/>
      <c r="B65" s="167" t="s">
        <v>274</v>
      </c>
      <c r="C65" s="167" t="s">
        <v>124</v>
      </c>
      <c r="D65" s="93" t="s">
        <v>275</v>
      </c>
      <c r="E65" s="84">
        <v>0.14000000000000001</v>
      </c>
      <c r="F65" s="41">
        <v>0.14000000000000001</v>
      </c>
      <c r="G65" s="84">
        <v>0.36</v>
      </c>
      <c r="H65" s="41"/>
      <c r="I65" s="84">
        <v>0.67</v>
      </c>
      <c r="J65" s="41"/>
      <c r="K65" s="84">
        <v>1</v>
      </c>
      <c r="L65" s="41"/>
      <c r="M65" s="44"/>
      <c r="N65" s="44"/>
      <c r="O65" s="164" t="s">
        <v>287</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69.75" customHeight="1" x14ac:dyDescent="0.25">
      <c r="A66" s="184"/>
      <c r="B66" s="169"/>
      <c r="C66" s="169"/>
      <c r="D66" s="93" t="s">
        <v>249</v>
      </c>
      <c r="E66" s="84">
        <v>1</v>
      </c>
      <c r="F66" s="41">
        <v>1</v>
      </c>
      <c r="G66" s="84">
        <v>1</v>
      </c>
      <c r="H66" s="41">
        <v>1</v>
      </c>
      <c r="I66" s="84">
        <v>1</v>
      </c>
      <c r="J66" s="41"/>
      <c r="K66" s="84">
        <v>1</v>
      </c>
      <c r="L66" s="93"/>
      <c r="M66" s="44"/>
      <c r="N66" s="44"/>
      <c r="O66" s="166"/>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6" customFormat="1" x14ac:dyDescent="0.3">
      <c r="B67" s="27"/>
      <c r="C67" s="27"/>
      <c r="D67" s="32"/>
      <c r="E67" s="27"/>
      <c r="F67" s="27"/>
      <c r="G67" s="27"/>
      <c r="H67" s="27"/>
      <c r="I67" s="27"/>
      <c r="J67" s="27"/>
      <c r="K67" s="27"/>
      <c r="L67" s="27"/>
      <c r="M67" s="27"/>
      <c r="N67" s="27"/>
    </row>
    <row r="68" spans="1:87" ht="15" customHeight="1" x14ac:dyDescent="0.3">
      <c r="A68" s="132" t="s">
        <v>8</v>
      </c>
      <c r="B68" s="132"/>
      <c r="C68" s="132"/>
      <c r="D68" s="132"/>
      <c r="E68" s="132"/>
      <c r="F68" s="132"/>
      <c r="G68" s="132"/>
      <c r="H68" s="132"/>
      <c r="I68" s="132"/>
      <c r="J68" s="132"/>
      <c r="K68" s="132"/>
      <c r="L68" s="132"/>
      <c r="M68" s="132"/>
      <c r="N68" s="132"/>
      <c r="O68" s="132"/>
    </row>
    <row r="69" spans="1:87" ht="15" customHeight="1" x14ac:dyDescent="0.3">
      <c r="A69" s="132" t="s">
        <v>9</v>
      </c>
      <c r="B69" s="132"/>
      <c r="C69" s="132"/>
      <c r="D69" s="132"/>
      <c r="E69" s="132"/>
      <c r="F69" s="132"/>
      <c r="G69" s="132"/>
      <c r="H69" s="132"/>
      <c r="I69" s="132"/>
      <c r="J69" s="132"/>
      <c r="K69" s="132"/>
      <c r="L69" s="132"/>
      <c r="M69" s="132"/>
      <c r="N69" s="132"/>
      <c r="O69" s="132"/>
    </row>
    <row r="70" spans="1:87" x14ac:dyDescent="0.3">
      <c r="A70" s="131" t="s">
        <v>37</v>
      </c>
      <c r="B70" s="131"/>
      <c r="C70" s="131"/>
      <c r="D70" s="131"/>
      <c r="E70" s="131"/>
      <c r="F70" s="131"/>
      <c r="G70" s="131"/>
      <c r="H70" s="131"/>
      <c r="I70" s="131"/>
      <c r="J70" s="131"/>
      <c r="K70" s="131"/>
      <c r="L70" s="131"/>
      <c r="M70" s="131"/>
      <c r="N70" s="131"/>
      <c r="O70" s="131"/>
    </row>
    <row r="71" spans="1:87" s="28" customFormat="1" x14ac:dyDescent="0.3">
      <c r="A71" s="126" t="s">
        <v>38</v>
      </c>
      <c r="B71" s="126"/>
      <c r="C71" s="126"/>
      <c r="D71" s="126"/>
      <c r="E71" s="126"/>
      <c r="F71" s="126"/>
      <c r="G71" s="126"/>
      <c r="H71" s="126"/>
      <c r="I71" s="126"/>
      <c r="J71" s="126"/>
      <c r="K71" s="126"/>
      <c r="L71" s="126"/>
      <c r="M71" s="126"/>
      <c r="N71" s="126"/>
      <c r="O71" s="126"/>
    </row>
  </sheetData>
  <autoFilter ref="A10:CI66" xr:uid="{00000000-0009-0000-0000-000005000000}"/>
  <mergeCells count="72">
    <mergeCell ref="A71:O71"/>
    <mergeCell ref="B65:B66"/>
    <mergeCell ref="C65:C66"/>
    <mergeCell ref="O65:O66"/>
    <mergeCell ref="A68:O68"/>
    <mergeCell ref="A69:O69"/>
    <mergeCell ref="A70:O70"/>
    <mergeCell ref="A45:A66"/>
    <mergeCell ref="B45:B46"/>
    <mergeCell ref="C45:C46"/>
    <mergeCell ref="O45:O46"/>
    <mergeCell ref="B47:B49"/>
    <mergeCell ref="C47:C49"/>
    <mergeCell ref="O47:O49"/>
    <mergeCell ref="B50:B52"/>
    <mergeCell ref="C50:C52"/>
    <mergeCell ref="B53:B55"/>
    <mergeCell ref="C53:C58"/>
    <mergeCell ref="O53:O58"/>
    <mergeCell ref="B57:B58"/>
    <mergeCell ref="B59:B64"/>
    <mergeCell ref="C59:C64"/>
    <mergeCell ref="O59:O64"/>
    <mergeCell ref="O50:O52"/>
    <mergeCell ref="A37:A41"/>
    <mergeCell ref="B37:B39"/>
    <mergeCell ref="C37:C41"/>
    <mergeCell ref="O38:O39"/>
    <mergeCell ref="B40:B41"/>
    <mergeCell ref="A42:A44"/>
    <mergeCell ref="B42:B44"/>
    <mergeCell ref="C42:C44"/>
    <mergeCell ref="O42:O44"/>
    <mergeCell ref="A29:A36"/>
    <mergeCell ref="B29:B30"/>
    <mergeCell ref="C29:C36"/>
    <mergeCell ref="B31:B33"/>
    <mergeCell ref="O32:O33"/>
    <mergeCell ref="B35:B36"/>
    <mergeCell ref="O22:O23"/>
    <mergeCell ref="A24:A28"/>
    <mergeCell ref="C24:C25"/>
    <mergeCell ref="P24:P25"/>
    <mergeCell ref="B26:B28"/>
    <mergeCell ref="C26:C28"/>
    <mergeCell ref="O27:O28"/>
    <mergeCell ref="C17:C18"/>
    <mergeCell ref="A19:A23"/>
    <mergeCell ref="B19:B20"/>
    <mergeCell ref="C19:C23"/>
    <mergeCell ref="B22:B23"/>
    <mergeCell ref="M9:M10"/>
    <mergeCell ref="N9:N10"/>
    <mergeCell ref="O9:O10"/>
    <mergeCell ref="A11:A18"/>
    <mergeCell ref="B11:B12"/>
    <mergeCell ref="C11:C12"/>
    <mergeCell ref="B13:B14"/>
    <mergeCell ref="C13:C14"/>
    <mergeCell ref="B15:B16"/>
    <mergeCell ref="C15:C16"/>
    <mergeCell ref="A9:A10"/>
    <mergeCell ref="B9:B10"/>
    <mergeCell ref="C9:C10"/>
    <mergeCell ref="D9:D10"/>
    <mergeCell ref="E9:L9"/>
    <mergeCell ref="B17:B18"/>
    <mergeCell ref="A1:B3"/>
    <mergeCell ref="C1:N3"/>
    <mergeCell ref="B4:O4"/>
    <mergeCell ref="A5:O5"/>
    <mergeCell ref="A7:W7"/>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6" max="12" man="1"/>
    <brk id="23" max="12" man="1"/>
    <brk id="29" max="12" man="1"/>
    <brk id="43" max="12" man="1"/>
    <brk id="49" max="14"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I71"/>
  <sheetViews>
    <sheetView showGridLines="0" tabSelected="1" zoomScale="66" zoomScaleNormal="66" zoomScaleSheetLayoutView="75" workbookViewId="0">
      <pane ySplit="10" topLeftCell="A11" activePane="bottomLeft" state="frozen"/>
      <selection activeCell="B1" sqref="B1"/>
      <selection pane="bottomLeft" activeCell="B11" sqref="B11:B12"/>
    </sheetView>
  </sheetViews>
  <sheetFormatPr baseColWidth="10" defaultColWidth="11.5703125" defaultRowHeight="17.25" x14ac:dyDescent="0.3"/>
  <cols>
    <col min="1" max="1" width="23.5703125" style="11" customWidth="1"/>
    <col min="2" max="2" width="30" style="22" customWidth="1"/>
    <col min="3" max="3" width="32.85546875" style="22" customWidth="1"/>
    <col min="4" max="4" width="28.85546875" style="33" customWidth="1"/>
    <col min="5" max="6" width="15.140625" style="22" hidden="1" customWidth="1"/>
    <col min="7" max="7" width="16.28515625" style="22" hidden="1" customWidth="1"/>
    <col min="8" max="8" width="13.7109375" style="22" hidden="1" customWidth="1"/>
    <col min="9" max="9" width="13" style="22" hidden="1" customWidth="1"/>
    <col min="10" max="10" width="12.7109375" style="22" hidden="1" customWidth="1"/>
    <col min="11" max="11" width="12.5703125" style="22" customWidth="1"/>
    <col min="12" max="12" width="15.42578125" style="22" customWidth="1"/>
    <col min="13" max="13" width="21.140625" style="22" customWidth="1"/>
    <col min="14" max="14" width="25.140625" style="22" customWidth="1"/>
    <col min="15" max="15" width="163"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38"/>
      <c r="B1" s="139"/>
      <c r="C1" s="148" t="s">
        <v>130</v>
      </c>
      <c r="D1" s="149"/>
      <c r="E1" s="149"/>
      <c r="F1" s="149"/>
      <c r="G1" s="149"/>
      <c r="H1" s="149"/>
      <c r="I1" s="149"/>
      <c r="J1" s="149"/>
      <c r="K1" s="149"/>
      <c r="L1" s="149"/>
      <c r="M1" s="149"/>
      <c r="N1" s="150"/>
      <c r="O1" s="63" t="s">
        <v>26</v>
      </c>
    </row>
    <row r="2" spans="1:23" s="12" customFormat="1" ht="24.75" customHeight="1" x14ac:dyDescent="0.3">
      <c r="A2" s="140"/>
      <c r="B2" s="141"/>
      <c r="C2" s="151"/>
      <c r="D2" s="152"/>
      <c r="E2" s="152"/>
      <c r="F2" s="152"/>
      <c r="G2" s="152"/>
      <c r="H2" s="152"/>
      <c r="I2" s="152"/>
      <c r="J2" s="152"/>
      <c r="K2" s="152"/>
      <c r="L2" s="152"/>
      <c r="M2" s="152"/>
      <c r="N2" s="153"/>
      <c r="O2" s="10" t="s">
        <v>41</v>
      </c>
    </row>
    <row r="3" spans="1:23" s="12" customFormat="1" ht="22.5" customHeight="1" x14ac:dyDescent="0.3">
      <c r="A3" s="142"/>
      <c r="B3" s="143"/>
      <c r="C3" s="154"/>
      <c r="D3" s="155"/>
      <c r="E3" s="155"/>
      <c r="F3" s="155"/>
      <c r="G3" s="155"/>
      <c r="H3" s="155"/>
      <c r="I3" s="155"/>
      <c r="J3" s="155"/>
      <c r="K3" s="155"/>
      <c r="L3" s="155"/>
      <c r="M3" s="155"/>
      <c r="N3" s="156"/>
      <c r="O3" s="13" t="s">
        <v>40</v>
      </c>
    </row>
    <row r="4" spans="1:23" s="12" customFormat="1" ht="15.75" customHeight="1" x14ac:dyDescent="0.3">
      <c r="B4" s="127"/>
      <c r="C4" s="127"/>
      <c r="D4" s="127"/>
      <c r="E4" s="127"/>
      <c r="F4" s="127"/>
      <c r="G4" s="127"/>
      <c r="H4" s="127"/>
      <c r="I4" s="127"/>
      <c r="J4" s="127"/>
      <c r="K4" s="127"/>
      <c r="L4" s="127"/>
      <c r="M4" s="127"/>
      <c r="N4" s="127"/>
      <c r="O4" s="127"/>
    </row>
    <row r="5" spans="1:23" s="12" customFormat="1" ht="29.45" customHeight="1" x14ac:dyDescent="0.3">
      <c r="A5" s="181" t="s">
        <v>294</v>
      </c>
      <c r="B5" s="181"/>
      <c r="C5" s="181"/>
      <c r="D5" s="181"/>
      <c r="E5" s="181"/>
      <c r="F5" s="181"/>
      <c r="G5" s="181"/>
      <c r="H5" s="181"/>
      <c r="I5" s="181"/>
      <c r="J5" s="181"/>
      <c r="K5" s="181"/>
      <c r="L5" s="181"/>
      <c r="M5" s="181"/>
      <c r="N5" s="181"/>
      <c r="O5" s="181"/>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29" t="s">
        <v>293</v>
      </c>
      <c r="B7" s="129"/>
      <c r="C7" s="129"/>
      <c r="D7" s="129"/>
      <c r="E7" s="129"/>
      <c r="F7" s="129"/>
      <c r="G7" s="129"/>
      <c r="H7" s="129"/>
      <c r="I7" s="129"/>
      <c r="J7" s="129"/>
      <c r="K7" s="129"/>
      <c r="L7" s="129"/>
      <c r="M7" s="129"/>
      <c r="N7" s="129"/>
      <c r="O7" s="129"/>
      <c r="P7" s="129"/>
      <c r="Q7" s="129"/>
      <c r="R7" s="129"/>
      <c r="S7" s="129"/>
      <c r="T7" s="129"/>
      <c r="U7" s="129"/>
      <c r="V7" s="129"/>
      <c r="W7" s="129"/>
    </row>
    <row r="8" spans="1:23" s="12" customFormat="1" ht="25.5" x14ac:dyDescent="0.3">
      <c r="A8" s="98"/>
      <c r="B8" s="21"/>
      <c r="C8" s="21"/>
      <c r="D8" s="21"/>
      <c r="E8" s="20"/>
      <c r="F8" s="20"/>
      <c r="G8" s="20"/>
      <c r="H8" s="20"/>
      <c r="I8" s="20"/>
      <c r="J8" s="20"/>
      <c r="K8" s="20"/>
      <c r="L8" s="20"/>
      <c r="M8" s="21"/>
      <c r="N8" s="21"/>
      <c r="O8" s="98"/>
      <c r="P8" s="98"/>
      <c r="Q8" s="98"/>
      <c r="R8" s="98"/>
      <c r="S8" s="98"/>
      <c r="T8" s="98"/>
      <c r="U8" s="98"/>
      <c r="V8" s="98"/>
      <c r="W8" s="98"/>
    </row>
    <row r="9" spans="1:23" s="15" customFormat="1" ht="45.75" customHeight="1" x14ac:dyDescent="0.3">
      <c r="A9" s="178" t="s">
        <v>0</v>
      </c>
      <c r="B9" s="178" t="s">
        <v>1</v>
      </c>
      <c r="C9" s="178" t="s">
        <v>2</v>
      </c>
      <c r="D9" s="178" t="s">
        <v>27</v>
      </c>
      <c r="E9" s="180" t="s">
        <v>28</v>
      </c>
      <c r="F9" s="180"/>
      <c r="G9" s="180"/>
      <c r="H9" s="180"/>
      <c r="I9" s="180"/>
      <c r="J9" s="180"/>
      <c r="K9" s="180"/>
      <c r="L9" s="180"/>
      <c r="M9" s="174" t="s">
        <v>10</v>
      </c>
      <c r="N9" s="174" t="s">
        <v>316</v>
      </c>
      <c r="O9" s="176" t="s">
        <v>295</v>
      </c>
    </row>
    <row r="10" spans="1:23" ht="36.75" customHeight="1" x14ac:dyDescent="0.3">
      <c r="A10" s="179"/>
      <c r="B10" s="179"/>
      <c r="C10" s="179"/>
      <c r="D10" s="179"/>
      <c r="E10" s="81" t="s">
        <v>29</v>
      </c>
      <c r="F10" s="99" t="s">
        <v>30</v>
      </c>
      <c r="G10" s="81" t="s">
        <v>31</v>
      </c>
      <c r="H10" s="99" t="s">
        <v>32</v>
      </c>
      <c r="I10" s="81" t="s">
        <v>33</v>
      </c>
      <c r="J10" s="99" t="s">
        <v>34</v>
      </c>
      <c r="K10" s="81" t="s">
        <v>35</v>
      </c>
      <c r="L10" s="99" t="s">
        <v>36</v>
      </c>
      <c r="M10" s="175"/>
      <c r="N10" s="175"/>
      <c r="O10" s="177"/>
    </row>
    <row r="11" spans="1:23" s="30" customFormat="1" ht="172.5" customHeight="1" x14ac:dyDescent="0.25">
      <c r="A11" s="167" t="s">
        <v>194</v>
      </c>
      <c r="B11" s="167" t="s">
        <v>195</v>
      </c>
      <c r="C11" s="167" t="s">
        <v>199</v>
      </c>
      <c r="D11" s="101" t="s">
        <v>203</v>
      </c>
      <c r="E11" s="83">
        <v>0</v>
      </c>
      <c r="F11" s="101"/>
      <c r="G11" s="83">
        <v>0.2</v>
      </c>
      <c r="H11" s="101"/>
      <c r="I11" s="83">
        <v>0.4</v>
      </c>
      <c r="J11" s="101"/>
      <c r="K11" s="83">
        <v>1</v>
      </c>
      <c r="L11" s="41">
        <v>1</v>
      </c>
      <c r="M11" s="41">
        <f t="shared" ref="M11:M42" si="0">+L11</f>
        <v>1</v>
      </c>
      <c r="N11" s="111">
        <f t="shared" ref="N11:N19" si="1">IF(M11/K11&gt;100%,100%,M11/K11)</f>
        <v>1</v>
      </c>
      <c r="O11" s="164" t="s">
        <v>291</v>
      </c>
    </row>
    <row r="12" spans="1:23" s="30" customFormat="1" ht="169.5" customHeight="1" x14ac:dyDescent="0.25">
      <c r="A12" s="168"/>
      <c r="B12" s="169"/>
      <c r="C12" s="169"/>
      <c r="D12" s="101" t="s">
        <v>204</v>
      </c>
      <c r="E12" s="83">
        <v>0</v>
      </c>
      <c r="F12" s="101"/>
      <c r="G12" s="83">
        <v>0.2</v>
      </c>
      <c r="H12" s="101"/>
      <c r="I12" s="83">
        <v>0.4</v>
      </c>
      <c r="J12" s="101"/>
      <c r="K12" s="83">
        <v>1</v>
      </c>
      <c r="L12" s="41">
        <v>1</v>
      </c>
      <c r="M12" s="41">
        <f t="shared" si="0"/>
        <v>1</v>
      </c>
      <c r="N12" s="111">
        <f t="shared" si="1"/>
        <v>1</v>
      </c>
      <c r="O12" s="166"/>
    </row>
    <row r="13" spans="1:23" s="30" customFormat="1" ht="101.25" customHeight="1" x14ac:dyDescent="0.25">
      <c r="A13" s="168"/>
      <c r="B13" s="167" t="s">
        <v>196</v>
      </c>
      <c r="C13" s="167" t="s">
        <v>200</v>
      </c>
      <c r="D13" s="102" t="s">
        <v>205</v>
      </c>
      <c r="E13" s="84">
        <v>7.0000000000000007E-2</v>
      </c>
      <c r="F13" s="101"/>
      <c r="G13" s="84">
        <v>0.22</v>
      </c>
      <c r="H13" s="101"/>
      <c r="I13" s="84">
        <v>0.46</v>
      </c>
      <c r="J13" s="101"/>
      <c r="K13" s="84">
        <v>0.77</v>
      </c>
      <c r="L13" s="116">
        <v>0.98</v>
      </c>
      <c r="M13" s="41">
        <f t="shared" si="0"/>
        <v>0.98</v>
      </c>
      <c r="N13" s="111">
        <f t="shared" si="1"/>
        <v>1</v>
      </c>
      <c r="O13" s="164" t="s">
        <v>305</v>
      </c>
    </row>
    <row r="14" spans="1:23" s="30" customFormat="1" ht="207" customHeight="1" x14ac:dyDescent="0.25">
      <c r="A14" s="168"/>
      <c r="B14" s="169"/>
      <c r="C14" s="169"/>
      <c r="D14" s="102" t="s">
        <v>206</v>
      </c>
      <c r="E14" s="84">
        <v>1</v>
      </c>
      <c r="F14" s="101"/>
      <c r="G14" s="84">
        <v>1</v>
      </c>
      <c r="H14" s="101"/>
      <c r="I14" s="84">
        <v>1</v>
      </c>
      <c r="J14" s="101"/>
      <c r="K14" s="84">
        <v>1</v>
      </c>
      <c r="L14" s="41">
        <v>1</v>
      </c>
      <c r="M14" s="41">
        <f t="shared" si="0"/>
        <v>1</v>
      </c>
      <c r="N14" s="111">
        <f t="shared" si="1"/>
        <v>1</v>
      </c>
      <c r="O14" s="166"/>
    </row>
    <row r="15" spans="1:23" s="30" customFormat="1" ht="100.5" customHeight="1" x14ac:dyDescent="0.25">
      <c r="A15" s="168"/>
      <c r="B15" s="170" t="s">
        <v>197</v>
      </c>
      <c r="C15" s="167" t="s">
        <v>202</v>
      </c>
      <c r="D15" s="102" t="s">
        <v>207</v>
      </c>
      <c r="E15" s="85">
        <v>0</v>
      </c>
      <c r="F15" s="101"/>
      <c r="G15" s="85">
        <v>1</v>
      </c>
      <c r="H15" s="101"/>
      <c r="I15" s="85">
        <v>3</v>
      </c>
      <c r="J15" s="101"/>
      <c r="K15" s="85">
        <v>11</v>
      </c>
      <c r="L15" s="101">
        <v>11</v>
      </c>
      <c r="M15" s="105">
        <f t="shared" si="0"/>
        <v>11</v>
      </c>
      <c r="N15" s="111">
        <f t="shared" si="1"/>
        <v>1</v>
      </c>
      <c r="O15" s="164" t="s">
        <v>317</v>
      </c>
    </row>
    <row r="16" spans="1:23" s="30" customFormat="1" ht="72.75" customHeight="1" x14ac:dyDescent="0.25">
      <c r="A16" s="168"/>
      <c r="B16" s="172"/>
      <c r="C16" s="169"/>
      <c r="D16" s="102" t="s">
        <v>208</v>
      </c>
      <c r="E16" s="85">
        <v>0</v>
      </c>
      <c r="F16" s="101"/>
      <c r="G16" s="85">
        <v>0</v>
      </c>
      <c r="H16" s="101"/>
      <c r="I16" s="85">
        <v>0</v>
      </c>
      <c r="J16" s="101"/>
      <c r="K16" s="85">
        <v>23</v>
      </c>
      <c r="L16" s="195">
        <v>20</v>
      </c>
      <c r="M16" s="119">
        <f t="shared" si="0"/>
        <v>20</v>
      </c>
      <c r="N16" s="111">
        <f t="shared" si="1"/>
        <v>0.86956521739130432</v>
      </c>
      <c r="O16" s="166"/>
    </row>
    <row r="17" spans="1:19" s="30" customFormat="1" ht="74.25" customHeight="1" x14ac:dyDescent="0.25">
      <c r="A17" s="168"/>
      <c r="B17" s="170" t="s">
        <v>198</v>
      </c>
      <c r="C17" s="167" t="s">
        <v>201</v>
      </c>
      <c r="D17" s="101" t="s">
        <v>209</v>
      </c>
      <c r="E17" s="83">
        <v>0</v>
      </c>
      <c r="F17" s="42"/>
      <c r="G17" s="83">
        <v>0.2</v>
      </c>
      <c r="H17" s="42"/>
      <c r="I17" s="83">
        <v>0.2</v>
      </c>
      <c r="J17" s="42"/>
      <c r="K17" s="83">
        <v>1</v>
      </c>
      <c r="L17" s="41">
        <v>1</v>
      </c>
      <c r="M17" s="44">
        <f t="shared" si="0"/>
        <v>1</v>
      </c>
      <c r="N17" s="111">
        <f t="shared" si="1"/>
        <v>1</v>
      </c>
      <c r="O17" s="164" t="s">
        <v>306</v>
      </c>
    </row>
    <row r="18" spans="1:19" s="30" customFormat="1" ht="106.5" customHeight="1" x14ac:dyDescent="0.25">
      <c r="A18" s="169"/>
      <c r="B18" s="172"/>
      <c r="C18" s="169"/>
      <c r="D18" s="101" t="s">
        <v>210</v>
      </c>
      <c r="E18" s="86">
        <v>0</v>
      </c>
      <c r="F18" s="42"/>
      <c r="G18" s="87">
        <v>0.2</v>
      </c>
      <c r="H18" s="42"/>
      <c r="I18" s="87">
        <v>0.2</v>
      </c>
      <c r="J18" s="42"/>
      <c r="K18" s="86">
        <v>1</v>
      </c>
      <c r="L18" s="42">
        <v>1</v>
      </c>
      <c r="M18" s="105">
        <f t="shared" si="0"/>
        <v>1</v>
      </c>
      <c r="N18" s="111">
        <f t="shared" si="1"/>
        <v>1</v>
      </c>
      <c r="O18" s="166"/>
    </row>
    <row r="19" spans="1:19" s="30" customFormat="1" ht="63" customHeight="1" x14ac:dyDescent="0.25">
      <c r="A19" s="167" t="s">
        <v>193</v>
      </c>
      <c r="B19" s="170" t="s">
        <v>211</v>
      </c>
      <c r="C19" s="167" t="s">
        <v>212</v>
      </c>
      <c r="D19" s="101" t="s">
        <v>213</v>
      </c>
      <c r="E19" s="85">
        <v>0</v>
      </c>
      <c r="F19" s="101"/>
      <c r="G19" s="85">
        <v>0</v>
      </c>
      <c r="H19" s="101"/>
      <c r="I19" s="85">
        <v>0</v>
      </c>
      <c r="J19" s="101"/>
      <c r="K19" s="85">
        <v>178</v>
      </c>
      <c r="L19" s="101">
        <v>183</v>
      </c>
      <c r="M19" s="105">
        <f t="shared" si="0"/>
        <v>183</v>
      </c>
      <c r="N19" s="111">
        <f t="shared" si="1"/>
        <v>1</v>
      </c>
      <c r="O19" s="164" t="s">
        <v>307</v>
      </c>
    </row>
    <row r="20" spans="1:19" s="30" customFormat="1" ht="117" customHeight="1" x14ac:dyDescent="0.25">
      <c r="A20" s="168"/>
      <c r="B20" s="171"/>
      <c r="C20" s="168"/>
      <c r="D20" s="101" t="s">
        <v>214</v>
      </c>
      <c r="E20" s="85"/>
      <c r="F20" s="101"/>
      <c r="G20" s="85"/>
      <c r="H20" s="101"/>
      <c r="I20" s="85"/>
      <c r="J20" s="101"/>
      <c r="K20" s="108">
        <v>0.5</v>
      </c>
      <c r="L20" s="107">
        <v>1.41</v>
      </c>
      <c r="M20" s="105">
        <f t="shared" si="0"/>
        <v>1.41</v>
      </c>
      <c r="N20" s="111">
        <f>IF(M20/K20&gt;100%,100%,M20/K20)</f>
        <v>1</v>
      </c>
      <c r="O20" s="165"/>
    </row>
    <row r="21" spans="1:19" s="30" customFormat="1" ht="99.75" customHeight="1" x14ac:dyDescent="0.25">
      <c r="A21" s="168"/>
      <c r="B21" s="101" t="s">
        <v>215</v>
      </c>
      <c r="C21" s="168"/>
      <c r="D21" s="101" t="s">
        <v>216</v>
      </c>
      <c r="E21" s="85">
        <v>0</v>
      </c>
      <c r="F21" s="101"/>
      <c r="G21" s="85">
        <v>0</v>
      </c>
      <c r="H21" s="101"/>
      <c r="I21" s="85">
        <v>0</v>
      </c>
      <c r="J21" s="101"/>
      <c r="K21" s="85">
        <v>15</v>
      </c>
      <c r="L21" s="101">
        <v>14</v>
      </c>
      <c r="M21" s="105">
        <f t="shared" si="0"/>
        <v>14</v>
      </c>
      <c r="N21" s="111">
        <f t="shared" ref="N21:N31" si="2">IF(M21/K21&gt;100%,100%,M21/K21)</f>
        <v>0.93333333333333335</v>
      </c>
      <c r="O21" s="118" t="s">
        <v>304</v>
      </c>
    </row>
    <row r="22" spans="1:19" s="30" customFormat="1" ht="96" customHeight="1" x14ac:dyDescent="0.25">
      <c r="A22" s="168"/>
      <c r="B22" s="167" t="s">
        <v>217</v>
      </c>
      <c r="C22" s="168"/>
      <c r="D22" s="101" t="s">
        <v>218</v>
      </c>
      <c r="E22" s="85">
        <v>1920</v>
      </c>
      <c r="F22" s="101"/>
      <c r="G22" s="85">
        <v>4800</v>
      </c>
      <c r="H22" s="101"/>
      <c r="I22" s="85">
        <v>9840</v>
      </c>
      <c r="J22" s="101"/>
      <c r="K22" s="85">
        <v>12000</v>
      </c>
      <c r="L22" s="107">
        <v>12388</v>
      </c>
      <c r="M22" s="101">
        <f t="shared" si="0"/>
        <v>12388</v>
      </c>
      <c r="N22" s="111">
        <f t="shared" si="2"/>
        <v>1</v>
      </c>
      <c r="O22" s="165" t="s">
        <v>296</v>
      </c>
    </row>
    <row r="23" spans="1:19" s="30" customFormat="1" ht="162.75" customHeight="1" x14ac:dyDescent="0.25">
      <c r="A23" s="169"/>
      <c r="B23" s="169"/>
      <c r="C23" s="169"/>
      <c r="D23" s="101" t="s">
        <v>219</v>
      </c>
      <c r="E23" s="85">
        <v>0</v>
      </c>
      <c r="F23" s="101"/>
      <c r="G23" s="85">
        <v>0</v>
      </c>
      <c r="H23" s="101"/>
      <c r="I23" s="85">
        <v>0</v>
      </c>
      <c r="J23" s="101"/>
      <c r="K23" s="85">
        <v>0.88</v>
      </c>
      <c r="L23" s="101">
        <v>0.89</v>
      </c>
      <c r="M23" s="105">
        <f t="shared" si="0"/>
        <v>0.89</v>
      </c>
      <c r="N23" s="111">
        <f t="shared" si="2"/>
        <v>1</v>
      </c>
      <c r="O23" s="166"/>
    </row>
    <row r="24" spans="1:19" s="30" customFormat="1" ht="166.5" customHeight="1" x14ac:dyDescent="0.25">
      <c r="A24" s="167" t="s">
        <v>220</v>
      </c>
      <c r="B24" s="102" t="s">
        <v>222</v>
      </c>
      <c r="C24" s="167" t="s">
        <v>221</v>
      </c>
      <c r="D24" s="101" t="s">
        <v>223</v>
      </c>
      <c r="E24" s="85">
        <v>0</v>
      </c>
      <c r="F24" s="101"/>
      <c r="G24" s="85">
        <v>0</v>
      </c>
      <c r="H24" s="101"/>
      <c r="I24" s="85">
        <v>0</v>
      </c>
      <c r="J24" s="101"/>
      <c r="K24" s="85">
        <v>3500</v>
      </c>
      <c r="L24" s="101">
        <v>3776</v>
      </c>
      <c r="M24" s="105">
        <f t="shared" si="0"/>
        <v>3776</v>
      </c>
      <c r="N24" s="111">
        <f t="shared" si="2"/>
        <v>1</v>
      </c>
      <c r="O24" s="100" t="s">
        <v>303</v>
      </c>
      <c r="P24" s="123"/>
    </row>
    <row r="25" spans="1:19" s="30" customFormat="1" ht="142.5" customHeight="1" x14ac:dyDescent="0.25">
      <c r="A25" s="168"/>
      <c r="B25" s="103" t="s">
        <v>289</v>
      </c>
      <c r="C25" s="169"/>
      <c r="D25" s="104" t="s">
        <v>290</v>
      </c>
      <c r="E25" s="85">
        <v>0</v>
      </c>
      <c r="F25" s="101"/>
      <c r="G25" s="85">
        <v>0</v>
      </c>
      <c r="H25" s="101"/>
      <c r="I25" s="85">
        <v>70</v>
      </c>
      <c r="J25" s="101"/>
      <c r="K25" s="85">
        <v>680</v>
      </c>
      <c r="L25" s="106">
        <v>641</v>
      </c>
      <c r="M25" s="105">
        <f t="shared" si="0"/>
        <v>641</v>
      </c>
      <c r="N25" s="111">
        <f t="shared" si="2"/>
        <v>0.94264705882352939</v>
      </c>
      <c r="O25" s="100" t="s">
        <v>302</v>
      </c>
      <c r="P25" s="123"/>
    </row>
    <row r="26" spans="1:19" s="30" customFormat="1" ht="80.25" customHeight="1" x14ac:dyDescent="0.25">
      <c r="A26" s="168"/>
      <c r="B26" s="167" t="s">
        <v>226</v>
      </c>
      <c r="C26" s="167" t="s">
        <v>5</v>
      </c>
      <c r="D26" s="101" t="s">
        <v>227</v>
      </c>
      <c r="E26" s="85">
        <v>0</v>
      </c>
      <c r="F26" s="101"/>
      <c r="G26" s="85">
        <v>160</v>
      </c>
      <c r="H26" s="101"/>
      <c r="I26" s="85">
        <v>160</v>
      </c>
      <c r="J26" s="101"/>
      <c r="K26" s="85">
        <v>930</v>
      </c>
      <c r="L26" s="101">
        <v>953</v>
      </c>
      <c r="M26" s="105">
        <f t="shared" si="0"/>
        <v>953</v>
      </c>
      <c r="N26" s="111">
        <f t="shared" si="2"/>
        <v>1</v>
      </c>
      <c r="O26" s="164" t="s">
        <v>292</v>
      </c>
    </row>
    <row r="27" spans="1:19" s="30" customFormat="1" ht="80.25" customHeight="1" x14ac:dyDescent="0.25">
      <c r="A27" s="168"/>
      <c r="B27" s="168"/>
      <c r="C27" s="168"/>
      <c r="D27" s="101" t="s">
        <v>228</v>
      </c>
      <c r="E27" s="86">
        <v>0</v>
      </c>
      <c r="F27" s="42"/>
      <c r="G27" s="86">
        <v>1404</v>
      </c>
      <c r="H27" s="42"/>
      <c r="I27" s="86">
        <v>1404</v>
      </c>
      <c r="J27" s="42"/>
      <c r="K27" s="86">
        <v>1965</v>
      </c>
      <c r="L27" s="101">
        <v>1927</v>
      </c>
      <c r="M27" s="105">
        <f t="shared" si="0"/>
        <v>1927</v>
      </c>
      <c r="N27" s="111">
        <f t="shared" si="2"/>
        <v>0.98066157760814254</v>
      </c>
      <c r="O27" s="165"/>
      <c r="S27" s="31"/>
    </row>
    <row r="28" spans="1:19" s="16" customFormat="1" ht="91.5" customHeight="1" x14ac:dyDescent="0.3">
      <c r="A28" s="169"/>
      <c r="B28" s="169"/>
      <c r="C28" s="169"/>
      <c r="D28" s="101" t="s">
        <v>229</v>
      </c>
      <c r="E28" s="86">
        <v>0</v>
      </c>
      <c r="F28" s="42"/>
      <c r="G28" s="86">
        <v>0</v>
      </c>
      <c r="H28" s="42"/>
      <c r="I28" s="86">
        <v>0</v>
      </c>
      <c r="J28" s="42"/>
      <c r="K28" s="86">
        <v>200</v>
      </c>
      <c r="L28" s="101">
        <v>201</v>
      </c>
      <c r="M28" s="105">
        <f t="shared" si="0"/>
        <v>201</v>
      </c>
      <c r="N28" s="111">
        <f t="shared" si="2"/>
        <v>1</v>
      </c>
      <c r="O28" s="166"/>
      <c r="S28" s="17"/>
    </row>
    <row r="29" spans="1:19" s="16" customFormat="1" ht="99" customHeight="1" x14ac:dyDescent="0.3">
      <c r="A29" s="167" t="s">
        <v>230</v>
      </c>
      <c r="B29" s="167" t="s">
        <v>231</v>
      </c>
      <c r="C29" s="167" t="s">
        <v>16</v>
      </c>
      <c r="D29" s="101" t="s">
        <v>232</v>
      </c>
      <c r="E29" s="86">
        <v>0</v>
      </c>
      <c r="F29" s="42"/>
      <c r="G29" s="86">
        <v>0</v>
      </c>
      <c r="H29" s="101"/>
      <c r="I29" s="86">
        <v>0</v>
      </c>
      <c r="J29" s="101"/>
      <c r="K29" s="86">
        <v>600</v>
      </c>
      <c r="L29" s="101">
        <v>600</v>
      </c>
      <c r="M29" s="105">
        <f t="shared" si="0"/>
        <v>600</v>
      </c>
      <c r="N29" s="111">
        <f t="shared" si="2"/>
        <v>1</v>
      </c>
      <c r="O29" s="185" t="s">
        <v>314</v>
      </c>
      <c r="S29" s="17"/>
    </row>
    <row r="30" spans="1:19" s="16" customFormat="1" ht="64.5" customHeight="1" x14ac:dyDescent="0.3">
      <c r="A30" s="168"/>
      <c r="B30" s="169"/>
      <c r="C30" s="168"/>
      <c r="D30" s="101" t="s">
        <v>233</v>
      </c>
      <c r="E30" s="86">
        <v>0</v>
      </c>
      <c r="F30" s="42"/>
      <c r="G30" s="86">
        <v>0</v>
      </c>
      <c r="H30" s="46"/>
      <c r="I30" s="86">
        <v>0</v>
      </c>
      <c r="J30" s="46"/>
      <c r="K30" s="86">
        <v>479</v>
      </c>
      <c r="L30" s="101">
        <f>39+359+34+55</f>
        <v>487</v>
      </c>
      <c r="M30" s="105">
        <f t="shared" si="0"/>
        <v>487</v>
      </c>
      <c r="N30" s="111">
        <f t="shared" si="2"/>
        <v>1</v>
      </c>
      <c r="O30" s="186"/>
      <c r="S30" s="17"/>
    </row>
    <row r="31" spans="1:19" s="16" customFormat="1" ht="132" customHeight="1" x14ac:dyDescent="0.3">
      <c r="A31" s="168"/>
      <c r="B31" s="167" t="s">
        <v>234</v>
      </c>
      <c r="C31" s="168"/>
      <c r="D31" s="101" t="s">
        <v>235</v>
      </c>
      <c r="E31" s="85">
        <v>0</v>
      </c>
      <c r="F31" s="101"/>
      <c r="G31" s="85">
        <v>0</v>
      </c>
      <c r="H31" s="101"/>
      <c r="I31" s="85">
        <v>0</v>
      </c>
      <c r="J31" s="101"/>
      <c r="K31" s="85">
        <v>10</v>
      </c>
      <c r="L31" s="101">
        <v>15</v>
      </c>
      <c r="M31" s="105">
        <f t="shared" si="0"/>
        <v>15</v>
      </c>
      <c r="N31" s="111">
        <f t="shared" si="2"/>
        <v>1</v>
      </c>
      <c r="O31" s="164" t="s">
        <v>315</v>
      </c>
      <c r="S31" s="17"/>
    </row>
    <row r="32" spans="1:19" s="16" customFormat="1" ht="85.5" customHeight="1" x14ac:dyDescent="0.3">
      <c r="A32" s="168"/>
      <c r="B32" s="168"/>
      <c r="C32" s="168"/>
      <c r="D32" s="101" t="s">
        <v>214</v>
      </c>
      <c r="E32" s="85"/>
      <c r="F32" s="101"/>
      <c r="G32" s="85"/>
      <c r="H32" s="101"/>
      <c r="I32" s="85"/>
      <c r="J32" s="101"/>
      <c r="K32" s="85">
        <v>0.5</v>
      </c>
      <c r="L32" s="107">
        <v>0.73</v>
      </c>
      <c r="M32" s="105">
        <f t="shared" si="0"/>
        <v>0.73</v>
      </c>
      <c r="N32" s="111">
        <f>IF(M32/K32&gt;100%,100%,M32/K32)</f>
        <v>1</v>
      </c>
      <c r="O32" s="165"/>
      <c r="S32" s="17"/>
    </row>
    <row r="33" spans="1:19" s="16" customFormat="1" ht="59.25" customHeight="1" x14ac:dyDescent="0.3">
      <c r="A33" s="168"/>
      <c r="B33" s="169"/>
      <c r="C33" s="168"/>
      <c r="D33" s="101" t="s">
        <v>236</v>
      </c>
      <c r="E33" s="85">
        <v>0</v>
      </c>
      <c r="F33" s="101"/>
      <c r="G33" s="85">
        <v>0</v>
      </c>
      <c r="H33" s="101"/>
      <c r="I33" s="85">
        <v>0</v>
      </c>
      <c r="J33" s="101"/>
      <c r="K33" s="85">
        <v>5</v>
      </c>
      <c r="L33" s="117">
        <v>0</v>
      </c>
      <c r="M33" s="105">
        <f t="shared" si="0"/>
        <v>0</v>
      </c>
      <c r="N33" s="111">
        <f t="shared" ref="N33:N66" si="3">IF(M33/K33&gt;100%,100%,M33/K33)</f>
        <v>0</v>
      </c>
      <c r="O33" s="166"/>
      <c r="S33" s="17"/>
    </row>
    <row r="34" spans="1:19" s="23" customFormat="1" ht="80.25" customHeight="1" x14ac:dyDescent="0.25">
      <c r="A34" s="168"/>
      <c r="B34" s="101" t="s">
        <v>237</v>
      </c>
      <c r="C34" s="168"/>
      <c r="D34" s="101" t="s">
        <v>238</v>
      </c>
      <c r="E34" s="85">
        <v>0</v>
      </c>
      <c r="F34" s="101"/>
      <c r="G34" s="85">
        <v>0</v>
      </c>
      <c r="H34" s="101"/>
      <c r="I34" s="85">
        <v>0</v>
      </c>
      <c r="J34" s="101"/>
      <c r="K34" s="85">
        <v>500</v>
      </c>
      <c r="L34" s="107">
        <v>375</v>
      </c>
      <c r="M34" s="105">
        <f t="shared" si="0"/>
        <v>375</v>
      </c>
      <c r="N34" s="111">
        <f t="shared" si="3"/>
        <v>0.75</v>
      </c>
      <c r="O34" s="100" t="s">
        <v>313</v>
      </c>
    </row>
    <row r="35" spans="1:19" s="16" customFormat="1" ht="51" customHeight="1" x14ac:dyDescent="0.3">
      <c r="A35" s="168"/>
      <c r="B35" s="167" t="s">
        <v>239</v>
      </c>
      <c r="C35" s="168"/>
      <c r="D35" s="101" t="s">
        <v>240</v>
      </c>
      <c r="E35" s="85">
        <v>0</v>
      </c>
      <c r="F35" s="101"/>
      <c r="G35" s="85">
        <v>0</v>
      </c>
      <c r="H35" s="101"/>
      <c r="I35" s="85">
        <v>0</v>
      </c>
      <c r="J35" s="101"/>
      <c r="K35" s="85">
        <v>12</v>
      </c>
      <c r="L35" s="101">
        <v>12</v>
      </c>
      <c r="M35" s="105">
        <f t="shared" si="0"/>
        <v>12</v>
      </c>
      <c r="N35" s="111">
        <f t="shared" si="3"/>
        <v>1</v>
      </c>
      <c r="O35" s="164" t="s">
        <v>312</v>
      </c>
    </row>
    <row r="36" spans="1:19" s="16" customFormat="1" ht="76.5" customHeight="1" x14ac:dyDescent="0.3">
      <c r="A36" s="169"/>
      <c r="B36" s="169"/>
      <c r="C36" s="169"/>
      <c r="D36" s="101" t="s">
        <v>241</v>
      </c>
      <c r="E36" s="85">
        <v>0</v>
      </c>
      <c r="F36" s="101"/>
      <c r="G36" s="85">
        <v>0</v>
      </c>
      <c r="H36" s="101"/>
      <c r="I36" s="85">
        <v>0</v>
      </c>
      <c r="J36" s="101"/>
      <c r="K36" s="85">
        <v>6</v>
      </c>
      <c r="L36" s="101">
        <v>18</v>
      </c>
      <c r="M36" s="105">
        <f t="shared" si="0"/>
        <v>18</v>
      </c>
      <c r="N36" s="111">
        <f t="shared" si="3"/>
        <v>1</v>
      </c>
      <c r="O36" s="166"/>
    </row>
    <row r="37" spans="1:19" s="16" customFormat="1" ht="68.25" customHeight="1" x14ac:dyDescent="0.3">
      <c r="A37" s="167" t="s">
        <v>242</v>
      </c>
      <c r="B37" s="167" t="s">
        <v>243</v>
      </c>
      <c r="C37" s="167" t="s">
        <v>221</v>
      </c>
      <c r="D37" s="101" t="s">
        <v>244</v>
      </c>
      <c r="E37" s="85">
        <v>1</v>
      </c>
      <c r="F37" s="101"/>
      <c r="G37" s="85">
        <v>11</v>
      </c>
      <c r="H37" s="101"/>
      <c r="I37" s="85">
        <v>17</v>
      </c>
      <c r="J37" s="101"/>
      <c r="K37" s="85">
        <v>25</v>
      </c>
      <c r="L37" s="101">
        <f>21+10+12</f>
        <v>43</v>
      </c>
      <c r="M37" s="105">
        <f t="shared" si="0"/>
        <v>43</v>
      </c>
      <c r="N37" s="111">
        <f t="shared" si="3"/>
        <v>1</v>
      </c>
      <c r="O37" s="164" t="s">
        <v>308</v>
      </c>
    </row>
    <row r="38" spans="1:19" s="23" customFormat="1" ht="41.25" customHeight="1" x14ac:dyDescent="0.25">
      <c r="A38" s="168"/>
      <c r="B38" s="168"/>
      <c r="C38" s="168"/>
      <c r="D38" s="101" t="s">
        <v>245</v>
      </c>
      <c r="E38" s="85">
        <v>125</v>
      </c>
      <c r="F38" s="101"/>
      <c r="G38" s="85">
        <v>2250</v>
      </c>
      <c r="H38" s="101"/>
      <c r="I38" s="85">
        <v>3000</v>
      </c>
      <c r="J38" s="101"/>
      <c r="K38" s="85">
        <v>4000</v>
      </c>
      <c r="L38" s="101">
        <f>3005+2957</f>
        <v>5962</v>
      </c>
      <c r="M38" s="105">
        <f t="shared" si="0"/>
        <v>5962</v>
      </c>
      <c r="N38" s="111">
        <f t="shared" si="3"/>
        <v>1</v>
      </c>
      <c r="O38" s="165"/>
      <c r="P38" s="34"/>
    </row>
    <row r="39" spans="1:19" s="23" customFormat="1" ht="78.75" customHeight="1" x14ac:dyDescent="0.25">
      <c r="A39" s="168"/>
      <c r="B39" s="169"/>
      <c r="C39" s="168"/>
      <c r="D39" s="101" t="s">
        <v>246</v>
      </c>
      <c r="E39" s="83">
        <v>0</v>
      </c>
      <c r="F39" s="41"/>
      <c r="G39" s="83">
        <v>0.25</v>
      </c>
      <c r="H39" s="101"/>
      <c r="I39" s="83">
        <v>0.25</v>
      </c>
      <c r="J39" s="101"/>
      <c r="K39" s="83">
        <v>0.65</v>
      </c>
      <c r="L39" s="41">
        <v>0.7</v>
      </c>
      <c r="M39" s="44">
        <f t="shared" si="0"/>
        <v>0.7</v>
      </c>
      <c r="N39" s="111">
        <f t="shared" si="3"/>
        <v>1</v>
      </c>
      <c r="O39" s="166"/>
    </row>
    <row r="40" spans="1:19" s="16" customFormat="1" ht="114.75" customHeight="1" x14ac:dyDescent="0.3">
      <c r="A40" s="168"/>
      <c r="B40" s="167" t="s">
        <v>247</v>
      </c>
      <c r="C40" s="168"/>
      <c r="D40" s="101" t="s">
        <v>248</v>
      </c>
      <c r="E40" s="85">
        <v>0</v>
      </c>
      <c r="F40" s="101"/>
      <c r="G40" s="85">
        <v>0</v>
      </c>
      <c r="H40" s="101"/>
      <c r="I40" s="85">
        <v>0</v>
      </c>
      <c r="J40" s="101"/>
      <c r="K40" s="85">
        <v>10</v>
      </c>
      <c r="L40" s="101">
        <v>13</v>
      </c>
      <c r="M40" s="105">
        <f t="shared" si="0"/>
        <v>13</v>
      </c>
      <c r="N40" s="111">
        <f t="shared" si="3"/>
        <v>1</v>
      </c>
      <c r="O40" s="193" t="s">
        <v>309</v>
      </c>
    </row>
    <row r="41" spans="1:19" s="16" customFormat="1" ht="71.25" customHeight="1" x14ac:dyDescent="0.3">
      <c r="A41" s="169"/>
      <c r="B41" s="169"/>
      <c r="C41" s="169"/>
      <c r="D41" s="101" t="s">
        <v>249</v>
      </c>
      <c r="E41" s="84">
        <v>1</v>
      </c>
      <c r="F41" s="65"/>
      <c r="G41" s="84">
        <v>1</v>
      </c>
      <c r="H41" s="41"/>
      <c r="I41" s="84">
        <v>1</v>
      </c>
      <c r="J41" s="41"/>
      <c r="K41" s="84">
        <v>1</v>
      </c>
      <c r="L41" s="41">
        <v>1</v>
      </c>
      <c r="M41" s="44">
        <f t="shared" si="0"/>
        <v>1</v>
      </c>
      <c r="N41" s="44">
        <f t="shared" si="3"/>
        <v>1</v>
      </c>
      <c r="O41" s="194"/>
    </row>
    <row r="42" spans="1:19" s="16" customFormat="1" ht="114" customHeight="1" x14ac:dyDescent="0.3">
      <c r="A42" s="187" t="s">
        <v>250</v>
      </c>
      <c r="B42" s="187" t="s">
        <v>252</v>
      </c>
      <c r="C42" s="187" t="s">
        <v>251</v>
      </c>
      <c r="D42" s="107" t="s">
        <v>253</v>
      </c>
      <c r="E42" s="108">
        <v>0</v>
      </c>
      <c r="F42" s="107">
        <v>0</v>
      </c>
      <c r="G42" s="108">
        <v>0</v>
      </c>
      <c r="H42" s="107"/>
      <c r="I42" s="108">
        <v>0</v>
      </c>
      <c r="J42" s="107"/>
      <c r="K42" s="108">
        <v>4</v>
      </c>
      <c r="L42" s="107">
        <v>1</v>
      </c>
      <c r="M42" s="114">
        <f t="shared" si="0"/>
        <v>1</v>
      </c>
      <c r="N42" s="44">
        <f t="shared" si="3"/>
        <v>0.25</v>
      </c>
      <c r="O42" s="190" t="s">
        <v>310</v>
      </c>
    </row>
    <row r="43" spans="1:19" s="16" customFormat="1" ht="102.75" customHeight="1" x14ac:dyDescent="0.3">
      <c r="A43" s="188"/>
      <c r="B43" s="188"/>
      <c r="C43" s="188"/>
      <c r="D43" s="107" t="s">
        <v>254</v>
      </c>
      <c r="E43" s="108">
        <v>0</v>
      </c>
      <c r="F43" s="107">
        <v>0</v>
      </c>
      <c r="G43" s="108">
        <v>5</v>
      </c>
      <c r="H43" s="109"/>
      <c r="I43" s="108">
        <v>5</v>
      </c>
      <c r="J43" s="109"/>
      <c r="K43" s="108">
        <v>10</v>
      </c>
      <c r="L43" s="110">
        <v>16</v>
      </c>
      <c r="M43" s="114">
        <f t="shared" ref="M43:M66" si="4">+L43</f>
        <v>16</v>
      </c>
      <c r="N43" s="44">
        <f t="shared" si="3"/>
        <v>1</v>
      </c>
      <c r="O43" s="191"/>
    </row>
    <row r="44" spans="1:19" s="16" customFormat="1" ht="95.25" customHeight="1" x14ac:dyDescent="0.3">
      <c r="A44" s="189"/>
      <c r="B44" s="189"/>
      <c r="C44" s="189"/>
      <c r="D44" s="107" t="s">
        <v>255</v>
      </c>
      <c r="E44" s="108">
        <v>23750</v>
      </c>
      <c r="F44" s="107">
        <v>100813</v>
      </c>
      <c r="G44" s="108">
        <v>47500</v>
      </c>
      <c r="H44" s="107"/>
      <c r="I44" s="108">
        <v>71250</v>
      </c>
      <c r="J44" s="107"/>
      <c r="K44" s="108">
        <v>95000</v>
      </c>
      <c r="L44" s="108">
        <f>195303+65951</f>
        <v>261254</v>
      </c>
      <c r="M44" s="114">
        <f t="shared" si="4"/>
        <v>261254</v>
      </c>
      <c r="N44" s="44">
        <f t="shared" si="3"/>
        <v>1</v>
      </c>
      <c r="O44" s="192"/>
    </row>
    <row r="45" spans="1:19" s="23" customFormat="1" ht="194.25" customHeight="1" x14ac:dyDescent="0.25">
      <c r="A45" s="167" t="s">
        <v>256</v>
      </c>
      <c r="B45" s="167" t="s">
        <v>257</v>
      </c>
      <c r="C45" s="167" t="s">
        <v>125</v>
      </c>
      <c r="D45" s="101" t="s">
        <v>258</v>
      </c>
      <c r="E45" s="84">
        <v>1</v>
      </c>
      <c r="F45" s="65">
        <v>1</v>
      </c>
      <c r="G45" s="84">
        <v>1</v>
      </c>
      <c r="H45" s="41">
        <v>1</v>
      </c>
      <c r="I45" s="84">
        <v>1</v>
      </c>
      <c r="J45" s="41">
        <v>1</v>
      </c>
      <c r="K45" s="84">
        <v>1</v>
      </c>
      <c r="L45" s="41">
        <v>1</v>
      </c>
      <c r="M45" s="44">
        <f t="shared" si="4"/>
        <v>1</v>
      </c>
      <c r="N45" s="44">
        <f t="shared" si="3"/>
        <v>1</v>
      </c>
      <c r="O45" s="164" t="s">
        <v>297</v>
      </c>
    </row>
    <row r="46" spans="1:19" s="23" customFormat="1" ht="260.25" customHeight="1" x14ac:dyDescent="0.25">
      <c r="A46" s="168"/>
      <c r="B46" s="169"/>
      <c r="C46" s="169"/>
      <c r="D46" s="101" t="s">
        <v>259</v>
      </c>
      <c r="E46" s="84">
        <v>1</v>
      </c>
      <c r="F46" s="65">
        <v>1</v>
      </c>
      <c r="G46" s="84">
        <v>1</v>
      </c>
      <c r="H46" s="65">
        <v>1</v>
      </c>
      <c r="I46" s="84">
        <v>1</v>
      </c>
      <c r="J46" s="41">
        <v>1</v>
      </c>
      <c r="K46" s="84">
        <v>1</v>
      </c>
      <c r="L46" s="41">
        <v>1</v>
      </c>
      <c r="M46" s="44">
        <f t="shared" si="4"/>
        <v>1</v>
      </c>
      <c r="N46" s="44">
        <f t="shared" si="3"/>
        <v>1</v>
      </c>
      <c r="O46" s="173"/>
    </row>
    <row r="47" spans="1:19" s="16" customFormat="1" ht="157.5" customHeight="1" x14ac:dyDescent="0.3">
      <c r="A47" s="168"/>
      <c r="B47" s="167" t="s">
        <v>260</v>
      </c>
      <c r="C47" s="167" t="s">
        <v>261</v>
      </c>
      <c r="D47" s="101" t="s">
        <v>262</v>
      </c>
      <c r="E47" s="84">
        <v>0.3</v>
      </c>
      <c r="F47" s="41">
        <v>0.3</v>
      </c>
      <c r="G47" s="84">
        <v>0.35</v>
      </c>
      <c r="H47" s="44"/>
      <c r="I47" s="84">
        <v>0.4</v>
      </c>
      <c r="J47" s="44">
        <v>0.35</v>
      </c>
      <c r="K47" s="84">
        <v>0.45</v>
      </c>
      <c r="L47" s="41">
        <v>0.45</v>
      </c>
      <c r="M47" s="44">
        <f t="shared" si="4"/>
        <v>0.45</v>
      </c>
      <c r="N47" s="44">
        <f t="shared" si="3"/>
        <v>1</v>
      </c>
      <c r="O47" s="164" t="s">
        <v>311</v>
      </c>
    </row>
    <row r="48" spans="1:19" s="23" customFormat="1" ht="157.5" customHeight="1" x14ac:dyDescent="0.25">
      <c r="A48" s="168"/>
      <c r="B48" s="168"/>
      <c r="C48" s="168"/>
      <c r="D48" s="101" t="s">
        <v>263</v>
      </c>
      <c r="E48" s="84">
        <v>1</v>
      </c>
      <c r="F48" s="65">
        <v>1</v>
      </c>
      <c r="G48" s="84">
        <v>1</v>
      </c>
      <c r="H48" s="41"/>
      <c r="I48" s="84">
        <v>1</v>
      </c>
      <c r="J48" s="41">
        <v>1</v>
      </c>
      <c r="K48" s="84">
        <v>1</v>
      </c>
      <c r="L48" s="41">
        <v>1</v>
      </c>
      <c r="M48" s="44">
        <f t="shared" si="4"/>
        <v>1</v>
      </c>
      <c r="N48" s="44">
        <f t="shared" si="3"/>
        <v>1</v>
      </c>
      <c r="O48" s="165"/>
    </row>
    <row r="49" spans="1:87" s="16" customFormat="1" ht="150.75" customHeight="1" x14ac:dyDescent="0.3">
      <c r="A49" s="168"/>
      <c r="B49" s="169"/>
      <c r="C49" s="169"/>
      <c r="D49" s="101" t="s">
        <v>259</v>
      </c>
      <c r="E49" s="84">
        <v>1</v>
      </c>
      <c r="F49" s="65">
        <v>0.94</v>
      </c>
      <c r="G49" s="84">
        <v>1</v>
      </c>
      <c r="H49" s="41">
        <v>0.94</v>
      </c>
      <c r="I49" s="84">
        <v>1</v>
      </c>
      <c r="J49" s="41">
        <v>1</v>
      </c>
      <c r="K49" s="84">
        <v>1</v>
      </c>
      <c r="L49" s="41">
        <v>1</v>
      </c>
      <c r="M49" s="44">
        <f t="shared" si="4"/>
        <v>1</v>
      </c>
      <c r="N49" s="44">
        <f t="shared" si="3"/>
        <v>1</v>
      </c>
      <c r="O49" s="166"/>
    </row>
    <row r="50" spans="1:87" s="23" customFormat="1" ht="108.75" customHeight="1" x14ac:dyDescent="0.25">
      <c r="A50" s="168"/>
      <c r="B50" s="167" t="s">
        <v>264</v>
      </c>
      <c r="C50" s="167" t="s">
        <v>122</v>
      </c>
      <c r="D50" s="101" t="s">
        <v>265</v>
      </c>
      <c r="E50" s="84">
        <v>0.25</v>
      </c>
      <c r="F50" s="41">
        <v>0.28000000000000003</v>
      </c>
      <c r="G50" s="84">
        <v>0.5</v>
      </c>
      <c r="H50" s="41">
        <v>0.5</v>
      </c>
      <c r="I50" s="84">
        <v>0.75</v>
      </c>
      <c r="J50" s="41">
        <v>0.75</v>
      </c>
      <c r="K50" s="84">
        <v>1</v>
      </c>
      <c r="L50" s="41">
        <v>1</v>
      </c>
      <c r="M50" s="44">
        <f t="shared" si="4"/>
        <v>1</v>
      </c>
      <c r="N50" s="44">
        <f t="shared" si="3"/>
        <v>1</v>
      </c>
      <c r="O50" s="164" t="s">
        <v>298</v>
      </c>
    </row>
    <row r="51" spans="1:87" s="25" customFormat="1" ht="70.5" customHeight="1" x14ac:dyDescent="0.25">
      <c r="A51" s="168"/>
      <c r="B51" s="168"/>
      <c r="C51" s="168"/>
      <c r="D51" s="101" t="s">
        <v>249</v>
      </c>
      <c r="E51" s="84">
        <v>1</v>
      </c>
      <c r="F51" s="41">
        <v>1</v>
      </c>
      <c r="G51" s="84">
        <v>1</v>
      </c>
      <c r="H51" s="41">
        <v>1</v>
      </c>
      <c r="I51" s="84">
        <v>1</v>
      </c>
      <c r="J51" s="41">
        <v>1</v>
      </c>
      <c r="K51" s="84">
        <v>1</v>
      </c>
      <c r="L51" s="41">
        <v>1</v>
      </c>
      <c r="M51" s="44">
        <f t="shared" si="4"/>
        <v>1</v>
      </c>
      <c r="N51" s="44">
        <f t="shared" si="3"/>
        <v>1</v>
      </c>
      <c r="O51" s="165"/>
    </row>
    <row r="52" spans="1:87" s="23" customFormat="1" ht="118.5" customHeight="1" x14ac:dyDescent="0.25">
      <c r="A52" s="168"/>
      <c r="B52" s="169"/>
      <c r="C52" s="169"/>
      <c r="D52" s="101" t="s">
        <v>266</v>
      </c>
      <c r="E52" s="84">
        <v>1</v>
      </c>
      <c r="F52" s="41">
        <v>1</v>
      </c>
      <c r="G52" s="84">
        <v>1</v>
      </c>
      <c r="H52" s="41">
        <v>1</v>
      </c>
      <c r="I52" s="84">
        <v>1</v>
      </c>
      <c r="J52" s="41">
        <v>1</v>
      </c>
      <c r="K52" s="84">
        <v>1</v>
      </c>
      <c r="L52" s="41">
        <v>1</v>
      </c>
      <c r="M52" s="44">
        <f t="shared" si="4"/>
        <v>1</v>
      </c>
      <c r="N52" s="44">
        <f t="shared" si="3"/>
        <v>1</v>
      </c>
      <c r="O52" s="165"/>
    </row>
    <row r="53" spans="1:87" s="23" customFormat="1" ht="78" customHeight="1" x14ac:dyDescent="0.25">
      <c r="A53" s="168"/>
      <c r="B53" s="167" t="s">
        <v>89</v>
      </c>
      <c r="C53" s="167" t="s">
        <v>121</v>
      </c>
      <c r="D53" s="101" t="s">
        <v>90</v>
      </c>
      <c r="E53" s="84">
        <v>0</v>
      </c>
      <c r="F53" s="41">
        <v>0</v>
      </c>
      <c r="G53" s="84">
        <v>0.84</v>
      </c>
      <c r="H53" s="41">
        <v>0.83</v>
      </c>
      <c r="I53" s="84">
        <v>0.84</v>
      </c>
      <c r="J53" s="41"/>
      <c r="K53" s="84">
        <v>0.85</v>
      </c>
      <c r="L53" s="41">
        <v>0.84</v>
      </c>
      <c r="M53" s="44">
        <f t="shared" si="4"/>
        <v>0.84</v>
      </c>
      <c r="N53" s="44">
        <f t="shared" si="3"/>
        <v>0.9882352941176471</v>
      </c>
      <c r="O53" s="165" t="s">
        <v>299</v>
      </c>
    </row>
    <row r="54" spans="1:87" s="23" customFormat="1" ht="30.75" customHeight="1" x14ac:dyDescent="0.25">
      <c r="A54" s="168"/>
      <c r="B54" s="168"/>
      <c r="C54" s="168"/>
      <c r="D54" s="101" t="s">
        <v>249</v>
      </c>
      <c r="E54" s="84">
        <v>1</v>
      </c>
      <c r="F54" s="41">
        <v>0.97</v>
      </c>
      <c r="G54" s="84">
        <v>1</v>
      </c>
      <c r="H54" s="41">
        <v>0.97</v>
      </c>
      <c r="I54" s="84">
        <v>1</v>
      </c>
      <c r="J54" s="41">
        <v>0.97</v>
      </c>
      <c r="K54" s="84">
        <v>1</v>
      </c>
      <c r="L54" s="41">
        <v>1</v>
      </c>
      <c r="M54" s="44">
        <f t="shared" si="4"/>
        <v>1</v>
      </c>
      <c r="N54" s="44">
        <f t="shared" si="3"/>
        <v>1</v>
      </c>
      <c r="O54" s="16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30.75" customHeight="1" x14ac:dyDescent="0.25">
      <c r="A55" s="168"/>
      <c r="B55" s="169"/>
      <c r="C55" s="168"/>
      <c r="D55" s="101" t="s">
        <v>266</v>
      </c>
      <c r="E55" s="84">
        <v>1</v>
      </c>
      <c r="F55" s="41">
        <v>1</v>
      </c>
      <c r="G55" s="84">
        <v>1</v>
      </c>
      <c r="H55" s="41">
        <v>1</v>
      </c>
      <c r="I55" s="84">
        <v>1</v>
      </c>
      <c r="J55" s="41">
        <v>1</v>
      </c>
      <c r="K55" s="84">
        <v>1</v>
      </c>
      <c r="L55" s="41">
        <v>1</v>
      </c>
      <c r="M55" s="44">
        <f t="shared" si="4"/>
        <v>1</v>
      </c>
      <c r="N55" s="44">
        <f t="shared" si="3"/>
        <v>1</v>
      </c>
      <c r="O55" s="16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68.25" customHeight="1" x14ac:dyDescent="0.3">
      <c r="A56" s="168"/>
      <c r="B56" s="101" t="s">
        <v>267</v>
      </c>
      <c r="C56" s="168"/>
      <c r="D56" s="101" t="s">
        <v>268</v>
      </c>
      <c r="E56" s="84">
        <v>1</v>
      </c>
      <c r="F56" s="41">
        <v>1</v>
      </c>
      <c r="G56" s="84">
        <v>1</v>
      </c>
      <c r="H56" s="41">
        <v>1</v>
      </c>
      <c r="I56" s="84">
        <v>1</v>
      </c>
      <c r="J56" s="41">
        <v>1</v>
      </c>
      <c r="K56" s="84">
        <v>1</v>
      </c>
      <c r="L56" s="41">
        <v>1</v>
      </c>
      <c r="M56" s="44">
        <f t="shared" si="4"/>
        <v>1</v>
      </c>
      <c r="N56" s="44">
        <f t="shared" si="3"/>
        <v>1</v>
      </c>
      <c r="O56" s="165"/>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66.75" customHeight="1" x14ac:dyDescent="0.3">
      <c r="A57" s="168"/>
      <c r="B57" s="167" t="s">
        <v>269</v>
      </c>
      <c r="C57" s="168"/>
      <c r="D57" s="101" t="s">
        <v>270</v>
      </c>
      <c r="E57" s="89">
        <v>0.89549999999999996</v>
      </c>
      <c r="F57" s="40">
        <v>0.89549999999999996</v>
      </c>
      <c r="G57" s="89">
        <v>0.89800000000000002</v>
      </c>
      <c r="H57" s="40">
        <v>0.89800000000000002</v>
      </c>
      <c r="I57" s="89">
        <v>0.90049999999999997</v>
      </c>
      <c r="J57" s="40">
        <v>0.90029999999999999</v>
      </c>
      <c r="K57" s="89">
        <v>0.90300000000000002</v>
      </c>
      <c r="L57" s="112">
        <v>0.90300000000000002</v>
      </c>
      <c r="M57" s="115">
        <f t="shared" si="4"/>
        <v>0.90300000000000002</v>
      </c>
      <c r="N57" s="44">
        <f t="shared" si="3"/>
        <v>1</v>
      </c>
      <c r="O57" s="165"/>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80.25" customHeight="1" x14ac:dyDescent="0.3">
      <c r="A58" s="168"/>
      <c r="B58" s="169"/>
      <c r="C58" s="169"/>
      <c r="D58" s="101" t="s">
        <v>249</v>
      </c>
      <c r="E58" s="84">
        <v>1</v>
      </c>
      <c r="F58" s="41">
        <v>1</v>
      </c>
      <c r="G58" s="84">
        <v>1</v>
      </c>
      <c r="H58" s="41">
        <v>1</v>
      </c>
      <c r="I58" s="84">
        <v>1</v>
      </c>
      <c r="J58" s="41">
        <v>1</v>
      </c>
      <c r="K58" s="84">
        <v>1</v>
      </c>
      <c r="L58" s="41">
        <v>1</v>
      </c>
      <c r="M58" s="115">
        <f t="shared" si="4"/>
        <v>1</v>
      </c>
      <c r="N58" s="44">
        <f t="shared" si="3"/>
        <v>1</v>
      </c>
      <c r="O58" s="166"/>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6.5" customHeight="1" x14ac:dyDescent="0.3">
      <c r="A59" s="168"/>
      <c r="B59" s="167" t="s">
        <v>271</v>
      </c>
      <c r="C59" s="167" t="s">
        <v>123</v>
      </c>
      <c r="D59" s="101" t="s">
        <v>272</v>
      </c>
      <c r="E59" s="84">
        <v>1</v>
      </c>
      <c r="F59" s="41">
        <v>1</v>
      </c>
      <c r="G59" s="84">
        <v>1</v>
      </c>
      <c r="H59" s="41"/>
      <c r="I59" s="84">
        <v>1</v>
      </c>
      <c r="J59" s="41">
        <v>1</v>
      </c>
      <c r="K59" s="84">
        <v>1</v>
      </c>
      <c r="L59" s="41">
        <v>1</v>
      </c>
      <c r="M59" s="115">
        <f t="shared" si="4"/>
        <v>1</v>
      </c>
      <c r="N59" s="44">
        <f t="shared" si="3"/>
        <v>1</v>
      </c>
      <c r="O59" s="165" t="s">
        <v>300</v>
      </c>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73.5" customHeight="1" x14ac:dyDescent="0.3">
      <c r="A60" s="168"/>
      <c r="B60" s="168"/>
      <c r="C60" s="168"/>
      <c r="D60" s="101" t="s">
        <v>273</v>
      </c>
      <c r="E60" s="84">
        <v>0</v>
      </c>
      <c r="F60" s="41">
        <v>0</v>
      </c>
      <c r="G60" s="84">
        <v>0</v>
      </c>
      <c r="H60" s="41">
        <v>0</v>
      </c>
      <c r="I60" s="84">
        <v>0</v>
      </c>
      <c r="J60" s="41">
        <v>0</v>
      </c>
      <c r="K60" s="84">
        <v>0.66</v>
      </c>
      <c r="L60" s="113">
        <v>0.65200000000000002</v>
      </c>
      <c r="M60" s="115">
        <f t="shared" si="4"/>
        <v>0.65200000000000002</v>
      </c>
      <c r="N60" s="44">
        <f t="shared" si="3"/>
        <v>0.98787878787878791</v>
      </c>
      <c r="O60" s="165"/>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73.5" customHeight="1" x14ac:dyDescent="0.3">
      <c r="A61" s="168"/>
      <c r="B61" s="168"/>
      <c r="C61" s="168"/>
      <c r="D61" s="101" t="s">
        <v>129</v>
      </c>
      <c r="E61" s="84">
        <v>0.25</v>
      </c>
      <c r="F61" s="41">
        <v>0.34</v>
      </c>
      <c r="G61" s="84">
        <v>0.5</v>
      </c>
      <c r="H61" s="41">
        <v>0.5</v>
      </c>
      <c r="I61" s="84">
        <v>0.75</v>
      </c>
      <c r="J61" s="41">
        <v>0.76</v>
      </c>
      <c r="K61" s="84">
        <v>1</v>
      </c>
      <c r="L61" s="41">
        <v>1</v>
      </c>
      <c r="M61" s="115">
        <f t="shared" si="4"/>
        <v>1</v>
      </c>
      <c r="N61" s="44">
        <f t="shared" si="3"/>
        <v>1</v>
      </c>
      <c r="O61" s="165"/>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100.5" customHeight="1" x14ac:dyDescent="0.25">
      <c r="A62" s="168"/>
      <c r="B62" s="168"/>
      <c r="C62" s="168"/>
      <c r="D62" s="101" t="s">
        <v>128</v>
      </c>
      <c r="E62" s="84">
        <v>0.25</v>
      </c>
      <c r="F62" s="41">
        <v>0.19</v>
      </c>
      <c r="G62" s="84">
        <v>0.5</v>
      </c>
      <c r="H62" s="41">
        <v>0.4</v>
      </c>
      <c r="I62" s="84">
        <v>0.75</v>
      </c>
      <c r="J62" s="41"/>
      <c r="K62" s="84">
        <v>1</v>
      </c>
      <c r="L62" s="109">
        <v>0.8</v>
      </c>
      <c r="M62" s="115">
        <f t="shared" si="4"/>
        <v>0.8</v>
      </c>
      <c r="N62" s="44">
        <f t="shared" si="3"/>
        <v>0.8</v>
      </c>
      <c r="O62" s="16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62.25" customHeight="1" x14ac:dyDescent="0.25">
      <c r="A63" s="168"/>
      <c r="B63" s="168"/>
      <c r="C63" s="168"/>
      <c r="D63" s="101" t="s">
        <v>259</v>
      </c>
      <c r="E63" s="84">
        <v>1</v>
      </c>
      <c r="F63" s="41">
        <v>1</v>
      </c>
      <c r="G63" s="84">
        <v>1</v>
      </c>
      <c r="H63" s="41">
        <v>1</v>
      </c>
      <c r="I63" s="84">
        <v>1</v>
      </c>
      <c r="J63" s="41">
        <v>1</v>
      </c>
      <c r="K63" s="84">
        <v>1</v>
      </c>
      <c r="L63" s="41">
        <v>1</v>
      </c>
      <c r="M63" s="115">
        <f t="shared" si="4"/>
        <v>1</v>
      </c>
      <c r="N63" s="44">
        <f t="shared" si="3"/>
        <v>1</v>
      </c>
      <c r="O63" s="16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07.25" customHeight="1" x14ac:dyDescent="0.25">
      <c r="A64" s="168"/>
      <c r="B64" s="169"/>
      <c r="C64" s="169"/>
      <c r="D64" s="23" t="s">
        <v>266</v>
      </c>
      <c r="E64" s="84">
        <v>1</v>
      </c>
      <c r="F64" s="41">
        <v>1</v>
      </c>
      <c r="G64" s="84">
        <v>1</v>
      </c>
      <c r="H64" s="41">
        <v>1</v>
      </c>
      <c r="I64" s="84">
        <v>1</v>
      </c>
      <c r="J64" s="41">
        <v>1</v>
      </c>
      <c r="K64" s="84">
        <v>1</v>
      </c>
      <c r="L64" s="41">
        <v>1</v>
      </c>
      <c r="M64" s="115">
        <f t="shared" si="4"/>
        <v>1</v>
      </c>
      <c r="N64" s="44">
        <f t="shared" si="3"/>
        <v>1</v>
      </c>
      <c r="O64" s="166"/>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12.5" customHeight="1" x14ac:dyDescent="0.25">
      <c r="A65" s="168"/>
      <c r="B65" s="167" t="s">
        <v>274</v>
      </c>
      <c r="C65" s="167" t="s">
        <v>124</v>
      </c>
      <c r="D65" s="101" t="s">
        <v>275</v>
      </c>
      <c r="E65" s="84">
        <v>0.14000000000000001</v>
      </c>
      <c r="F65" s="41">
        <v>0.14000000000000001</v>
      </c>
      <c r="G65" s="84">
        <v>0.36</v>
      </c>
      <c r="H65" s="41"/>
      <c r="I65" s="84">
        <v>0.67</v>
      </c>
      <c r="J65" s="41">
        <v>0.67</v>
      </c>
      <c r="K65" s="84">
        <v>1</v>
      </c>
      <c r="L65" s="41">
        <v>1</v>
      </c>
      <c r="M65" s="115">
        <f t="shared" si="4"/>
        <v>1</v>
      </c>
      <c r="N65" s="44">
        <f t="shared" si="3"/>
        <v>1</v>
      </c>
      <c r="O65" s="164" t="s">
        <v>301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74" customHeight="1" x14ac:dyDescent="0.25">
      <c r="A66" s="169"/>
      <c r="B66" s="169"/>
      <c r="C66" s="169"/>
      <c r="D66" s="101" t="s">
        <v>249</v>
      </c>
      <c r="E66" s="84">
        <v>1</v>
      </c>
      <c r="F66" s="41">
        <v>1</v>
      </c>
      <c r="G66" s="84">
        <v>1</v>
      </c>
      <c r="H66" s="41">
        <v>1</v>
      </c>
      <c r="I66" s="84">
        <v>1</v>
      </c>
      <c r="J66" s="41">
        <v>1</v>
      </c>
      <c r="K66" s="84">
        <v>1</v>
      </c>
      <c r="L66" s="41">
        <v>1</v>
      </c>
      <c r="M66" s="115">
        <f t="shared" si="4"/>
        <v>1</v>
      </c>
      <c r="N66" s="44">
        <f t="shared" si="3"/>
        <v>1</v>
      </c>
      <c r="O66" s="166"/>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6" customFormat="1" x14ac:dyDescent="0.3">
      <c r="B67" s="27"/>
      <c r="C67" s="27"/>
      <c r="D67" s="32"/>
      <c r="E67" s="27"/>
      <c r="F67" s="27"/>
      <c r="G67" s="27"/>
      <c r="H67" s="27"/>
      <c r="I67" s="27"/>
      <c r="J67" s="27"/>
      <c r="K67" s="27"/>
      <c r="L67" s="27"/>
      <c r="M67" s="27"/>
      <c r="N67" s="27"/>
    </row>
    <row r="68" spans="1:87" ht="15" customHeight="1" x14ac:dyDescent="0.3">
      <c r="A68" s="132" t="s">
        <v>8</v>
      </c>
      <c r="B68" s="132"/>
      <c r="C68" s="132"/>
      <c r="D68" s="132"/>
      <c r="E68" s="132"/>
      <c r="F68" s="132"/>
      <c r="G68" s="132"/>
      <c r="H68" s="132"/>
      <c r="I68" s="132"/>
      <c r="J68" s="132"/>
      <c r="K68" s="132"/>
      <c r="L68" s="132"/>
      <c r="M68" s="132"/>
      <c r="N68" s="132"/>
      <c r="O68" s="132"/>
    </row>
    <row r="69" spans="1:87" ht="15" customHeight="1" x14ac:dyDescent="0.3">
      <c r="A69" s="132" t="s">
        <v>9</v>
      </c>
      <c r="B69" s="132"/>
      <c r="C69" s="132"/>
      <c r="D69" s="132"/>
      <c r="E69" s="132"/>
      <c r="F69" s="132"/>
      <c r="G69" s="132"/>
      <c r="H69" s="132"/>
      <c r="I69" s="132"/>
      <c r="J69" s="132"/>
      <c r="K69" s="132"/>
      <c r="L69" s="132"/>
      <c r="M69" s="132"/>
      <c r="N69" s="132"/>
      <c r="O69" s="132"/>
    </row>
    <row r="70" spans="1:87" x14ac:dyDescent="0.3">
      <c r="A70" s="131" t="s">
        <v>37</v>
      </c>
      <c r="B70" s="131"/>
      <c r="C70" s="131"/>
      <c r="D70" s="131"/>
      <c r="E70" s="131"/>
      <c r="F70" s="131"/>
      <c r="G70" s="131"/>
      <c r="H70" s="131"/>
      <c r="I70" s="131"/>
      <c r="J70" s="131"/>
      <c r="K70" s="131"/>
      <c r="L70" s="131"/>
      <c r="M70" s="131"/>
      <c r="N70" s="131"/>
      <c r="O70" s="131"/>
    </row>
    <row r="71" spans="1:87" s="28" customFormat="1" x14ac:dyDescent="0.3">
      <c r="A71" s="126" t="s">
        <v>38</v>
      </c>
      <c r="B71" s="126"/>
      <c r="C71" s="126"/>
      <c r="D71" s="126"/>
      <c r="E71" s="126"/>
      <c r="F71" s="126"/>
      <c r="G71" s="126"/>
      <c r="H71" s="126"/>
      <c r="I71" s="126"/>
      <c r="J71" s="126"/>
      <c r="K71" s="126"/>
      <c r="L71" s="126"/>
      <c r="M71" s="126"/>
      <c r="N71" s="126"/>
      <c r="O71" s="126"/>
    </row>
  </sheetData>
  <autoFilter ref="A10:CI66" xr:uid="{00000000-0009-0000-0000-000006000000}"/>
  <mergeCells count="80">
    <mergeCell ref="A71:O71"/>
    <mergeCell ref="B65:B66"/>
    <mergeCell ref="C65:C66"/>
    <mergeCell ref="O65:O66"/>
    <mergeCell ref="A68:O68"/>
    <mergeCell ref="A69:O69"/>
    <mergeCell ref="A70:O70"/>
    <mergeCell ref="A45:A66"/>
    <mergeCell ref="B45:B46"/>
    <mergeCell ref="C45:C46"/>
    <mergeCell ref="O45:O46"/>
    <mergeCell ref="B47:B49"/>
    <mergeCell ref="C47:C49"/>
    <mergeCell ref="O47:O49"/>
    <mergeCell ref="B50:B52"/>
    <mergeCell ref="C50:C52"/>
    <mergeCell ref="B53:B55"/>
    <mergeCell ref="C53:C58"/>
    <mergeCell ref="O53:O58"/>
    <mergeCell ref="B57:B58"/>
    <mergeCell ref="B59:B64"/>
    <mergeCell ref="C59:C64"/>
    <mergeCell ref="O59:O64"/>
    <mergeCell ref="O50:O52"/>
    <mergeCell ref="A37:A41"/>
    <mergeCell ref="B37:B39"/>
    <mergeCell ref="C37:C41"/>
    <mergeCell ref="B40:B41"/>
    <mergeCell ref="A42:A44"/>
    <mergeCell ref="B42:B44"/>
    <mergeCell ref="C42:C44"/>
    <mergeCell ref="O42:O44"/>
    <mergeCell ref="O37:O39"/>
    <mergeCell ref="O40:O41"/>
    <mergeCell ref="O35:O36"/>
    <mergeCell ref="A24:A28"/>
    <mergeCell ref="C24:C25"/>
    <mergeCell ref="A19:A23"/>
    <mergeCell ref="A29:A36"/>
    <mergeCell ref="B29:B30"/>
    <mergeCell ref="C29:C36"/>
    <mergeCell ref="B31:B33"/>
    <mergeCell ref="B35:B36"/>
    <mergeCell ref="O26:O28"/>
    <mergeCell ref="C15:C16"/>
    <mergeCell ref="O17:O18"/>
    <mergeCell ref="O15:O16"/>
    <mergeCell ref="O29:O30"/>
    <mergeCell ref="O31:O33"/>
    <mergeCell ref="P24:P25"/>
    <mergeCell ref="B26:B28"/>
    <mergeCell ref="C26:C28"/>
    <mergeCell ref="B17:B18"/>
    <mergeCell ref="C17:C18"/>
    <mergeCell ref="B19:B20"/>
    <mergeCell ref="C19:C23"/>
    <mergeCell ref="B22:B23"/>
    <mergeCell ref="O19:O20"/>
    <mergeCell ref="O22:O23"/>
    <mergeCell ref="A9:A10"/>
    <mergeCell ref="B9:B10"/>
    <mergeCell ref="C9:C10"/>
    <mergeCell ref="O11:O12"/>
    <mergeCell ref="O13:O14"/>
    <mergeCell ref="M9:M10"/>
    <mergeCell ref="N9:N10"/>
    <mergeCell ref="O9:O10"/>
    <mergeCell ref="A11:A18"/>
    <mergeCell ref="B11:B12"/>
    <mergeCell ref="C11:C12"/>
    <mergeCell ref="B13:B14"/>
    <mergeCell ref="D9:D10"/>
    <mergeCell ref="E9:L9"/>
    <mergeCell ref="C13:C14"/>
    <mergeCell ref="B15:B16"/>
    <mergeCell ref="A1:B3"/>
    <mergeCell ref="C1:N3"/>
    <mergeCell ref="B4:O4"/>
    <mergeCell ref="A5:O5"/>
    <mergeCell ref="A7:W7"/>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6" max="12" man="1"/>
    <brk id="23" max="12" man="1"/>
    <brk id="29" max="12" man="1"/>
    <brk id="43" max="12" man="1"/>
    <brk id="49"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Portada</vt:lpstr>
      <vt:lpstr>Seguimiento PAI 1er trimestre</vt:lpstr>
      <vt:lpstr>Seguimiento PAI 2do trimestre </vt:lpstr>
      <vt:lpstr>Seguimiento PAI 3r trimestre</vt:lpstr>
      <vt:lpstr>Seguimiento PAI 1er trimestre 1</vt:lpstr>
      <vt:lpstr>Seguimiento PAI 2do trimest </vt:lpstr>
      <vt:lpstr>Seguimiento PAI 4to trimestre</vt:lpstr>
      <vt:lpstr>'Seguimiento PAI 1er trimestre'!Área_de_impresión</vt:lpstr>
      <vt:lpstr>'Seguimiento PAI 1er trimestre 1'!Área_de_impresión</vt:lpstr>
      <vt:lpstr>'Seguimiento PAI 2do trimest '!Área_de_impresión</vt:lpstr>
      <vt:lpstr>'Seguimiento PAI 2do trimestre '!Área_de_impresión</vt:lpstr>
      <vt:lpstr>'Seguimiento PAI 3r trimestre'!Área_de_impresión</vt:lpstr>
      <vt:lpstr>'Seguimiento PAI 4to trimestre'!Área_de_impresión</vt:lpstr>
      <vt:lpstr>'Seguimiento PAI 1er trimestre'!Títulos_a_imprimir</vt:lpstr>
      <vt:lpstr>'Seguimiento PAI 1er trimestre 1'!Títulos_a_imprimir</vt:lpstr>
      <vt:lpstr>'Seguimiento PAI 2do trimest '!Títulos_a_imprimir</vt:lpstr>
      <vt:lpstr>'Seguimiento PAI 2do trimestre '!Títulos_a_imprimir</vt:lpstr>
      <vt:lpstr>'Seguimiento PAI 3r trimestre'!Títulos_a_imprimir</vt:lpstr>
      <vt:lpstr>'Seguimiento PAI 4to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2019-10-31T20:25:14Z</cp:lastPrinted>
  <dcterms:created xsi:type="dcterms:W3CDTF">2017-01-27T18:29:11Z</dcterms:created>
  <dcterms:modified xsi:type="dcterms:W3CDTF">2020-01-30T12:58:32Z</dcterms:modified>
</cp:coreProperties>
</file>