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laneacion\2. PLANEACIÓN INSTITUCIONAL\03- Registros Planeación Institucional 2015-2018\02 PAI 2015-2018\2017\2. PLAN DE CONVOCATORIAS\2. Informes\"/>
    </mc:Choice>
  </mc:AlternateContent>
  <bookViews>
    <workbookView xWindow="0" yWindow="0" windowWidth="20490" windowHeight="7755"/>
  </bookViews>
  <sheets>
    <sheet name="Portada" sheetId="11" r:id="rId1"/>
    <sheet name="CONVOCATORIAS FORMACION" sheetId="1" r:id="rId2"/>
    <sheet name="CONVOCATORIAS INVESTIGACION" sheetId="7" r:id="rId3"/>
    <sheet name="CONVOCATORIA INNOVACION" sheetId="2" r:id="rId4"/>
    <sheet name="CONVOCATORIA CULTURA" sheetId="8" r:id="rId5"/>
    <sheet name="CONVOCATORIAS INTERNACIONAL" sheetId="6" r:id="rId6"/>
    <sheet name="CONVOCATORIAS 2016-2017" sheetId="10" r:id="rId7"/>
  </sheets>
  <definedNames>
    <definedName name="_xlnm.Print_Area" localSheetId="6">'CONVOCATORIAS 2016-2017'!$A$1:$P$30</definedName>
    <definedName name="_xlnm.Print_Area" localSheetId="1">'CONVOCATORIAS FORMACION'!$A$1:$P$18</definedName>
    <definedName name="_xlnm.Print_Area" localSheetId="2">'CONVOCATORIAS INVESTIGACION'!$A$1:$P$19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2" l="1"/>
  <c r="N25" i="10" l="1"/>
  <c r="F20" i="10" l="1"/>
  <c r="F18" i="10"/>
  <c r="F15" i="10"/>
  <c r="F13" i="10"/>
  <c r="F11" i="10"/>
  <c r="F9" i="10"/>
  <c r="K27" i="10" l="1"/>
  <c r="L27" i="10" s="1"/>
  <c r="N27" i="10" s="1"/>
  <c r="L26" i="10"/>
  <c r="N26" i="10" s="1"/>
  <c r="K23" i="10"/>
  <c r="L23" i="10" s="1"/>
  <c r="N23" i="10" s="1"/>
  <c r="L20" i="10"/>
  <c r="N20" i="10" s="1"/>
  <c r="K18" i="10"/>
  <c r="L18" i="10" s="1"/>
  <c r="N18" i="10" s="1"/>
  <c r="L17" i="10"/>
  <c r="N17" i="10" s="1"/>
  <c r="L15" i="10"/>
  <c r="N15" i="10" s="1"/>
  <c r="L13" i="10"/>
  <c r="N13" i="10" s="1"/>
  <c r="L11" i="10"/>
  <c r="N11" i="10" s="1"/>
  <c r="L9" i="10"/>
  <c r="N9" i="10" s="1"/>
  <c r="F9" i="6" l="1"/>
  <c r="L9" i="6"/>
  <c r="N9" i="6" s="1"/>
  <c r="F11" i="8" l="1"/>
  <c r="F10" i="8"/>
  <c r="F9" i="8"/>
  <c r="N10" i="8"/>
  <c r="L11" i="8"/>
  <c r="N11" i="8" s="1"/>
  <c r="K22" i="2"/>
  <c r="L22" i="2" s="1"/>
  <c r="N22" i="2" s="1"/>
  <c r="L23" i="2"/>
  <c r="N23" i="2" s="1"/>
  <c r="K21" i="2"/>
  <c r="L21" i="2" s="1"/>
  <c r="N21" i="2" s="1"/>
  <c r="L20" i="2"/>
  <c r="N20" i="2" s="1"/>
  <c r="L19" i="2"/>
  <c r="N19" i="2" s="1"/>
  <c r="N17" i="2" l="1"/>
  <c r="N16" i="2"/>
  <c r="L17" i="2"/>
  <c r="L16" i="2"/>
  <c r="N15" i="2"/>
  <c r="L15" i="2"/>
  <c r="K14" i="2"/>
  <c r="L14" i="2" s="1"/>
  <c r="N14" i="2" s="1"/>
  <c r="N13" i="2"/>
  <c r="F23" i="2" l="1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L17" i="7" l="1"/>
  <c r="N17" i="7" s="1"/>
  <c r="L16" i="7"/>
  <c r="N16" i="7" s="1"/>
  <c r="L15" i="7"/>
  <c r="N15" i="7" s="1"/>
  <c r="L14" i="7"/>
  <c r="N14" i="7" s="1"/>
  <c r="L13" i="7"/>
  <c r="N13" i="7" s="1"/>
  <c r="L11" i="7"/>
  <c r="N11" i="7" s="1"/>
  <c r="L10" i="7" l="1"/>
  <c r="N10" i="7" s="1"/>
  <c r="L9" i="7"/>
  <c r="N9" i="7" s="1"/>
  <c r="F10" i="7"/>
  <c r="F11" i="7"/>
  <c r="F12" i="7"/>
  <c r="F13" i="7"/>
  <c r="F14" i="7"/>
  <c r="F15" i="7"/>
  <c r="F16" i="7"/>
  <c r="F17" i="7"/>
  <c r="F18" i="7"/>
  <c r="F19" i="7"/>
  <c r="F9" i="7"/>
  <c r="L17" i="1"/>
  <c r="N17" i="1" s="1"/>
  <c r="L16" i="1"/>
  <c r="L15" i="1"/>
  <c r="N15" i="1" s="1"/>
  <c r="L13" i="1"/>
  <c r="N13" i="1" s="1"/>
  <c r="J12" i="1"/>
  <c r="L12" i="1" s="1"/>
  <c r="N12" i="1" s="1"/>
  <c r="N16" i="1"/>
  <c r="N11" i="1"/>
  <c r="L11" i="1"/>
  <c r="L10" i="1"/>
  <c r="N10" i="1" s="1"/>
  <c r="F9" i="1"/>
  <c r="L9" i="1"/>
  <c r="N9" i="1" s="1"/>
  <c r="F10" i="1"/>
  <c r="F11" i="1"/>
  <c r="F12" i="1"/>
  <c r="F13" i="1"/>
  <c r="F14" i="1"/>
  <c r="F15" i="1"/>
  <c r="F16" i="1"/>
  <c r="F17" i="1"/>
</calcChain>
</file>

<file path=xl/comments1.xml><?xml version="1.0" encoding="utf-8"?>
<comments xmlns="http://schemas.openxmlformats.org/spreadsheetml/2006/main">
  <authors>
    <author>Hector Eduardo Pinzon Lopez</author>
  </authors>
  <commentList>
    <comment ref="J13" authorId="0" shapeId="0">
      <text>
        <r>
          <rPr>
            <b/>
            <sz val="14"/>
            <color indexed="81"/>
            <rFont val="Tahoma"/>
            <family val="2"/>
          </rPr>
          <t>Hector Eduardo Pinzon Lopez:</t>
        </r>
        <r>
          <rPr>
            <sz val="14"/>
            <color indexed="81"/>
            <rFont val="Tahoma"/>
            <family val="2"/>
          </rPr>
          <t xml:space="preserve">
No coinciden los recursos anunciados en la página web vs los registrados en el plan de convocatorias.</t>
        </r>
      </text>
    </comment>
  </commentList>
</comments>
</file>

<file path=xl/sharedStrings.xml><?xml version="1.0" encoding="utf-8"?>
<sst xmlns="http://schemas.openxmlformats.org/spreadsheetml/2006/main" count="431" uniqueCount="143">
  <si>
    <t>No</t>
  </si>
  <si>
    <t>NOMBRE DE LA CONVOCATORIA</t>
  </si>
  <si>
    <t>INDICADOR</t>
  </si>
  <si>
    <t>META</t>
  </si>
  <si>
    <t>AVANCE DE META</t>
  </si>
  <si>
    <t>% CUMPLIMIENTO DE LA META</t>
  </si>
  <si>
    <t>FECHA DE APERTURA REAL</t>
  </si>
  <si>
    <t>TOTAL RECURSOS FINANCIEROS</t>
  </si>
  <si>
    <t>RECURSOS FINANCIEROS ASIGNADOS</t>
  </si>
  <si>
    <t>% 
ASIGNACIÓN 
DE RECURSOS</t>
  </si>
  <si>
    <t>No de adendas</t>
  </si>
  <si>
    <t>ÁREA RESPONSABLE</t>
  </si>
  <si>
    <t>COLCIENCIAS</t>
  </si>
  <si>
    <t>OTRAS FUENTES</t>
  </si>
  <si>
    <t>TOTAL</t>
  </si>
  <si>
    <t>Dependencia responsable</t>
  </si>
  <si>
    <t xml:space="preserve">MATRIZ DE SEGUIMIENTO PLAN DE CONVOCATORIAS </t>
  </si>
  <si>
    <r>
      <rPr>
        <b/>
        <sz val="11"/>
        <color theme="1"/>
        <rFont val="Arial"/>
        <family val="2"/>
      </rPr>
      <t xml:space="preserve">CÓDIGO: </t>
    </r>
    <r>
      <rPr>
        <sz val="11"/>
        <color theme="1"/>
        <rFont val="Arial"/>
        <family val="2"/>
      </rPr>
      <t>G101PR01F24</t>
    </r>
  </si>
  <si>
    <r>
      <rPr>
        <b/>
        <sz val="11"/>
        <color theme="1"/>
        <rFont val="Arial"/>
        <family val="2"/>
      </rPr>
      <t>VERSIÓN:</t>
    </r>
    <r>
      <rPr>
        <sz val="11"/>
        <color theme="1"/>
        <rFont val="Arial"/>
        <family val="2"/>
      </rPr>
      <t xml:space="preserve"> 00</t>
    </r>
  </si>
  <si>
    <r>
      <rPr>
        <b/>
        <sz val="11"/>
        <color theme="1"/>
        <rFont val="Arial"/>
        <family val="2"/>
      </rPr>
      <t>FECHA:</t>
    </r>
    <r>
      <rPr>
        <sz val="11"/>
        <color theme="1"/>
        <rFont val="Arial"/>
        <family val="2"/>
      </rPr>
      <t xml:space="preserve"> 2016-12-23</t>
    </r>
  </si>
  <si>
    <t>FECHA DE APERTURA PLANEADA</t>
  </si>
  <si>
    <t>PLAN DE CONVOCATORIAS 2017</t>
  </si>
  <si>
    <t>ESTADO DE LA CONVOCATORIA AL 31 DE MARZO DE 2017</t>
  </si>
  <si>
    <t xml:space="preserve">CONVOCATORIAS DE FORMACIÓN </t>
  </si>
  <si>
    <r>
      <t xml:space="preserve">Convocatoria de formación para estudios  de maestría y doctorado en el exterior COLFUTURO </t>
    </r>
    <r>
      <rPr>
        <vertAlign val="subscript"/>
        <sz val="12"/>
        <rFont val="Arial"/>
        <family val="2"/>
      </rPr>
      <t>(3)</t>
    </r>
  </si>
  <si>
    <r>
      <t xml:space="preserve">Convocatoria para la conformación de un banco de candidatos elegibles para estudios en el exterior Colciencias - Fulbright 2017 </t>
    </r>
    <r>
      <rPr>
        <vertAlign val="subscript"/>
        <sz val="12"/>
        <rFont val="Arial"/>
        <family val="2"/>
      </rPr>
      <t>(4)</t>
    </r>
  </si>
  <si>
    <t>Convocatoria para la conformación de un banco de candidatos elegibles para estudios de doctorado en el exterior</t>
  </si>
  <si>
    <t>Convocatoria para la conformación de un banco de candidatos elegibles para estudios de doctorado en Colombia</t>
  </si>
  <si>
    <t>Convocatoria para la formación de capital humano de alto nivel (maestría y doctorado) para las regiones financiadas por Colciencias y otras entidades. (Boyacá)</t>
  </si>
  <si>
    <t>Convocatoria para la conformación de un banco de candidatos elegibles para la formación de capital humano de alto nivel (estudios de postdoctorales) en una entidad del SNCTeI</t>
  </si>
  <si>
    <t>Invitación a presentar propuestas para la financiación de Estancias de Investigación JOHNS HOPKINS</t>
  </si>
  <si>
    <r>
      <t xml:space="preserve">Convocatoria Convenciones Industriales de Formación para la Investigación - CIFRE 2017 </t>
    </r>
    <r>
      <rPr>
        <vertAlign val="subscript"/>
        <sz val="12"/>
        <rFont val="Arial"/>
        <family val="2"/>
      </rPr>
      <t>(5)</t>
    </r>
  </si>
  <si>
    <t>Becas para la formación de maestría</t>
  </si>
  <si>
    <t>Becas para la formación de doctorado</t>
  </si>
  <si>
    <t>Becas para la formación de postdoctorado</t>
  </si>
  <si>
    <t>10 de enero de 2017</t>
  </si>
  <si>
    <t>20 de febrero 2017</t>
  </si>
  <si>
    <t>02 de mayo 2017</t>
  </si>
  <si>
    <t>31 de julio 2017</t>
  </si>
  <si>
    <t>-</t>
  </si>
  <si>
    <t>NA</t>
  </si>
  <si>
    <t>Abierta</t>
  </si>
  <si>
    <t>Cerrada, en evaluación</t>
  </si>
  <si>
    <t>27 de febrero de 2017</t>
  </si>
  <si>
    <t>Pendiente apertura</t>
  </si>
  <si>
    <t>(1) Las metas pueden variar dependiendo del desarrollo y ejecución de las convocatorias 
(2) Recursos financieros susceptibles de modificación
(3) Operada por Colfuturo
(4) Operada por Fulbright
(5) Convocatoria operada por la ANRT (Association Nationale Recherche Technologie)</t>
  </si>
  <si>
    <r>
      <t>META</t>
    </r>
    <r>
      <rPr>
        <b/>
        <sz val="8"/>
        <color theme="0"/>
        <rFont val="Arial"/>
        <family val="2"/>
      </rPr>
      <t>(1)</t>
    </r>
  </si>
  <si>
    <t>TOTAL RECURSOS FINANCIEROS (2)</t>
  </si>
  <si>
    <t>Invitación  a presentar propuestas para la financiación de proyectos de CTeI en seguridad y defensa</t>
  </si>
  <si>
    <t>Invitación a presentar propuestas para la financiación de proyectos de CTeI en recobro mejorado de hidrocarburos</t>
  </si>
  <si>
    <t>Invitación  a presentar propuestas para la financiación de proyectos de CTeI en Complementariedad Fuentes no Convencionales de Energía</t>
  </si>
  <si>
    <t>Convocatoria de reconocimiento de actores del SNCTI  (Nueva Política) Centros de Investigación (ventanilla abierta)</t>
  </si>
  <si>
    <t>Convocatoria para proyectos de ciencia, tecnología e innovación en salud  - 2017</t>
  </si>
  <si>
    <t>Convocatoria para la conformación de un banco de elegibles para la financiación de programas y proyectos de CTeI y su contribución a los retos del país</t>
  </si>
  <si>
    <t>Convocatoria Ecosistema Científico para la conformación de un banco de programas de I+D+i elegibles que contribuyan al mejoramiento de la calidad de las Instituciones de Educación Superior colombianas - 2017</t>
  </si>
  <si>
    <t>Invitación a presentar propuestas para la financiación de Proyectos de investigación relacionados con TICs en Educación Básica, Media y Superior</t>
  </si>
  <si>
    <t>Invitación a presentar propuestas para la financiación de programas y proyectos relacionados con gestión pública</t>
  </si>
  <si>
    <t>Convocatoria reconocimiento de grupos de investigación e investigadores 2017</t>
  </si>
  <si>
    <t>Servicio permanente de homologación de revistas especializadas de CTeI - Publindex</t>
  </si>
  <si>
    <t>Proyectos de investigación apoyados</t>
  </si>
  <si>
    <t xml:space="preserve">Porcentaje de solicitudes de reconocimiento tramitadas </t>
  </si>
  <si>
    <t>Programas de I+D+i apoyados</t>
  </si>
  <si>
    <t>Artículos científicos publicados en revistas científicas especializadas por investigadores colombianos</t>
  </si>
  <si>
    <t xml:space="preserve">Porcentaje de solicitudes de homologación tramitadas </t>
  </si>
  <si>
    <t>09 de febrero 2017</t>
  </si>
  <si>
    <t>28 de febrero de 2017</t>
  </si>
  <si>
    <t>10 de marzo 2017</t>
  </si>
  <si>
    <t>31 de Marzo de 2017</t>
  </si>
  <si>
    <t>31 de marzo 2017</t>
  </si>
  <si>
    <t>31 de marzo 2017 y 31 de agosto de 2017</t>
  </si>
  <si>
    <t>28 de abril de 2017</t>
  </si>
  <si>
    <t>30 de junio de 2017</t>
  </si>
  <si>
    <t>Permanente</t>
  </si>
  <si>
    <t>Dirección de Fomento a la Investigación</t>
  </si>
  <si>
    <t>En evaluación</t>
  </si>
  <si>
    <t>CONVOCATORIAS INVESTIGACIÓN</t>
  </si>
  <si>
    <t>Esta convocatoria no entrega recursos</t>
  </si>
  <si>
    <t>--</t>
  </si>
  <si>
    <t>Pendiente por abrir</t>
  </si>
  <si>
    <t>CONVOCATORIAS DE INNOVACIÓN</t>
  </si>
  <si>
    <t>Convocatoria para el registro de propuestas que accederán a los beneficios tributarios de Ingresos No Constitutivos de Renta, Exención del IVA y Renta Exenta por Nuevo Software (ventanilla abierta)</t>
  </si>
  <si>
    <t>Convocatoria de reconocimiento de actores del SNCTI  (Nueva Política) Centros de Desarrollo Tecnológico, Centros de Innovación y Unidades de I+D+i de empresas (ventanilla abierta)</t>
  </si>
  <si>
    <t>Estrategia Nacional de Fomento a la Protección de Invenciones</t>
  </si>
  <si>
    <t>Convocatoria para acceder a beneficios tributarios 2017</t>
  </si>
  <si>
    <t>Convocatoria para promover la adopción de modelos de calidad en la Industria TI colombiana: ISO 29110</t>
  </si>
  <si>
    <t>Convocatoria para la solución de retos empresariales a partir de soluciones energéticas.</t>
  </si>
  <si>
    <t>Convocatoria de especialización inteligente de la industria TI</t>
  </si>
  <si>
    <t>Convocatoria para la financiación de Proyectos I+D+i en TIC</t>
  </si>
  <si>
    <t>Convocatoria para apoyar la presentación de solicitudes de patente TIC en fase nacional e internacional</t>
  </si>
  <si>
    <t>Convocatoria para el registro de proyectos que aspiran a obtener beneficios tributarios por inversión en CTeI (ventanilla abierta)</t>
  </si>
  <si>
    <t>Convocatoria para la formación especializada  en Analítica de Datos</t>
  </si>
  <si>
    <t>Sistemas de Innovación</t>
  </si>
  <si>
    <t>Alianzas para la Innovación</t>
  </si>
  <si>
    <t>Convocatoria para la selección de beneficiarios de la Estrategia Nacional de Fomento a la Protección de Invenciones</t>
  </si>
  <si>
    <t>Convocatoria para apoyar proyectos de innovación de las empresas beneficiarias del programa Alianzas para la Innovación</t>
  </si>
  <si>
    <t>N.A.</t>
  </si>
  <si>
    <t>Registros de solicitudes de patente por residentes en oficina nacional y PCT</t>
  </si>
  <si>
    <t>Porcentaje de cupo asignado</t>
  </si>
  <si>
    <t>Empresas apoyadas en procesos de innovación por Colciencias</t>
  </si>
  <si>
    <t>Personas sensibilizadas a través de estrategias enfocadas en el uso, apropiación y utilidad de la CTeI</t>
  </si>
  <si>
    <t>28 de abril 2017</t>
  </si>
  <si>
    <t>01 de junio de 2017</t>
  </si>
  <si>
    <t>02 de octubre de 2017</t>
  </si>
  <si>
    <t>30 de octubre de 2017</t>
  </si>
  <si>
    <t>Dirección de Desarrollo Tecnológico e Innovación</t>
  </si>
  <si>
    <t>Sujeto a disponibilidad de recursos remanentes tras la publicación de los resultados de la primera convocatoria de iNNpulsa Colombia, publicada el 02 de septiembre de 2.016.</t>
  </si>
  <si>
    <t>Cupo de deducción y descuento tributario equivalente a $600.000´000.000</t>
  </si>
  <si>
    <t>Por abrir</t>
  </si>
  <si>
    <t>Cupo aprobado por el CNBT anualmente</t>
  </si>
  <si>
    <t>Andino Amazónica, Pacífico, y Llanos Orientales:
03 de febrero 2017
Antioquia, Caribe, Eje Cafetero, Santanderes - Boyacá, y Tolima - Huila - Cundinamarca: 
03 de marzo 2017</t>
  </si>
  <si>
    <t xml:space="preserve">Atlántico: 
28 de febrero 2017
Meta: 
31 de julio 2017
Norte de de Santander,Valle del Cauca, Bucaramanga, Bogotá y 
Eje Cafetero: 
31 de octubre 2017       </t>
  </si>
  <si>
    <t>Abierta en Atlantico</t>
  </si>
  <si>
    <t>MENTALIDAD Y CULTURA</t>
  </si>
  <si>
    <t>Convocatoria de reconocimiento de actores del SNCTI  (Nueva Política) Centros de Ciencia (según corresponda x dirección) (ventanilla abierta)</t>
  </si>
  <si>
    <t>Convocatoria Jóvenes Investigadores e Innovadores 2017</t>
  </si>
  <si>
    <t>Convocatoria Ideas para el cambio - Ciencia y TIC para la paz</t>
  </si>
  <si>
    <t>Niños y jóvenes apoyados en procesos de vocación científica y tecnológica</t>
  </si>
  <si>
    <t>31 de marzo de 2017</t>
  </si>
  <si>
    <t>13 de junio de 2017</t>
  </si>
  <si>
    <t>Dirección de Mentalidad y Cultura para la CTeI</t>
  </si>
  <si>
    <t>INTERNACIONALIZACIÓN</t>
  </si>
  <si>
    <t>Movilidad Investigadores Europa</t>
  </si>
  <si>
    <t>Movilidades internacionales apoyadas</t>
  </si>
  <si>
    <t>Equipo de internacionalización</t>
  </si>
  <si>
    <t>Convocatoria para la formación de capital humano de alto nivel para el departamento de Caquetá.</t>
  </si>
  <si>
    <t>No aplica</t>
  </si>
  <si>
    <t>Convocatoria para la formación de capital humano de alto nivel para el departamento de Guaviare.</t>
  </si>
  <si>
    <t>Convocatoria para la formación de capital humano de alto nivel para el departamento de Norte de Santander.</t>
  </si>
  <si>
    <t>Convocatoria para la formación de capital humano de alto nivel para el departamento de Putumayo.</t>
  </si>
  <si>
    <t>Convocatoria para la formación de capital humano de alto nivel para el departamento de Tolima.</t>
  </si>
  <si>
    <t>Convocatoria para la Formación de Capital Humano de Alto Nivel para el Departamento de Santander.</t>
  </si>
  <si>
    <t>Convocatoria para la formación de capital humano de alto nivel para el departamento de Sucre 2016.</t>
  </si>
  <si>
    <t>Convocatoria para Indexación de Revistas Especializadas de Ciencia, Tecnología e Innovación - Publindex</t>
  </si>
  <si>
    <t>Convocatoria para la formación de capital humano de alto nivel para el departamento de Cesar - 2016.</t>
  </si>
  <si>
    <t>Convocatoria jóvenes Investigadores e Innovadores - Alianza SENA 2016 -2017</t>
  </si>
  <si>
    <t>Convocatoria para apoyar la movilidad internacional en la eventual conformación y fortalecimiento de consorcios en el marco del Octavo Programa Marco de la Unión Europea - HORIZONTE 2020</t>
  </si>
  <si>
    <t>Brigadas de patentes y fondos regionales de fomento a la protección de invenciones.</t>
  </si>
  <si>
    <t>Revistas colombianas indexadas</t>
  </si>
  <si>
    <t>CONVOCATORIAS ABIERTAS EN 2016 Y CON CIERRE EN 2017</t>
  </si>
  <si>
    <t>tercer trimestre 2015</t>
  </si>
  <si>
    <t>Abierta, excepto en Bucaramanga</t>
  </si>
  <si>
    <t>Abierta hasta agotar recursos</t>
  </si>
  <si>
    <t>Abierta primer corte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</si>
</sst>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164" formatCode="[$-240A]d&quot; de &quot;mmmm&quot; de &quot;yyyy;@"/>
    <numFmt numFmtId="165" formatCode="dd/mm/yyyy;@"/>
    <numFmt numFmtId="166" formatCode="_-&quot;$&quot;* #,##0_-;\-&quot;$&quot;* #,##0_-;_-&quot;$&quot;* &quot;-&quot;??_-;_-@_-"/>
  </numFmts>
  <fonts count="19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rgb="FFFFFF00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vertAlign val="subscript"/>
      <sz val="12"/>
      <name val="Arial"/>
      <family val="2"/>
    </font>
    <font>
      <sz val="11"/>
      <name val="Arial"/>
      <family val="2"/>
    </font>
    <font>
      <b/>
      <sz val="8"/>
      <color theme="0"/>
      <name val="Arial"/>
      <family val="2"/>
    </font>
    <font>
      <b/>
      <sz val="12"/>
      <color rgb="FFFF0000"/>
      <name val="Arial"/>
      <family val="2"/>
    </font>
    <font>
      <b/>
      <sz val="14"/>
      <color indexed="81"/>
      <name val="Tahoma"/>
      <family val="2"/>
    </font>
    <font>
      <sz val="14"/>
      <color indexed="81"/>
      <name val="Tahoma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19B"/>
        <bgColor indexed="64"/>
      </patternFill>
    </fill>
    <fill>
      <patternFill patternType="solid">
        <fgColor theme="0" tint="-0.34998626667073579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2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2" fontId="10" fillId="0" borderId="0" applyFont="0" applyFill="0" applyBorder="0" applyAlignment="0" applyProtection="0"/>
  </cellStyleXfs>
  <cellXfs count="22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5" fillId="3" borderId="3" xfId="0" applyFont="1" applyFill="1" applyBorder="1" applyAlignment="1">
      <alignment horizontal="center" vertical="center"/>
    </xf>
    <xf numFmtId="0" fontId="2" fillId="2" borderId="3" xfId="0" applyFont="1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0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1" fillId="0" borderId="3" xfId="0" quotePrefix="1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quotePrefix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9" fontId="2" fillId="2" borderId="3" xfId="2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3" xfId="0" applyFont="1" applyFill="1" applyBorder="1" applyAlignment="1">
      <alignment vertical="center"/>
    </xf>
    <xf numFmtId="165" fontId="1" fillId="0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42" fontId="1" fillId="0" borderId="3" xfId="1" applyFont="1" applyFill="1" applyBorder="1" applyAlignment="1">
      <alignment horizontal="center" vertical="center"/>
    </xf>
    <xf numFmtId="42" fontId="2" fillId="2" borderId="3" xfId="0" applyNumberFormat="1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42" fontId="1" fillId="0" borderId="3" xfId="1" applyFont="1" applyFill="1" applyBorder="1" applyAlignment="1">
      <alignment vertical="center"/>
    </xf>
    <xf numFmtId="42" fontId="1" fillId="0" borderId="3" xfId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42" fontId="1" fillId="0" borderId="3" xfId="0" applyNumberFormat="1" applyFont="1" applyFill="1" applyBorder="1" applyAlignment="1">
      <alignment horizontal="center" vertical="center"/>
    </xf>
    <xf numFmtId="42" fontId="1" fillId="2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9" fontId="1" fillId="2" borderId="3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2" fillId="0" borderId="3" xfId="0" quotePrefix="1" applyFont="1" applyFill="1" applyBorder="1" applyAlignment="1">
      <alignment horizontal="center" vertical="center" wrapText="1"/>
    </xf>
    <xf numFmtId="9" fontId="2" fillId="2" borderId="3" xfId="0" applyNumberFormat="1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164" fontId="1" fillId="2" borderId="21" xfId="0" applyNumberFormat="1" applyFont="1" applyFill="1" applyBorder="1" applyAlignment="1">
      <alignment horizontal="center" vertical="center" wrapText="1"/>
    </xf>
    <xf numFmtId="15" fontId="2" fillId="2" borderId="3" xfId="0" applyNumberFormat="1" applyFont="1" applyFill="1" applyBorder="1" applyAlignment="1">
      <alignment horizontal="center" vertical="center"/>
    </xf>
    <xf numFmtId="0" fontId="1" fillId="0" borderId="3" xfId="0" quotePrefix="1" applyFont="1" applyFill="1" applyBorder="1" applyAlignment="1">
      <alignment horizontal="left" vertical="center" wrapText="1"/>
    </xf>
    <xf numFmtId="42" fontId="2" fillId="2" borderId="3" xfId="1" applyFont="1" applyFill="1" applyBorder="1" applyAlignment="1">
      <alignment horizontal="center" vertical="center"/>
    </xf>
    <xf numFmtId="42" fontId="2" fillId="2" borderId="21" xfId="1" applyFont="1" applyFill="1" applyBorder="1" applyAlignment="1">
      <alignment horizontal="center" vertical="center"/>
    </xf>
    <xf numFmtId="42" fontId="2" fillId="2" borderId="3" xfId="0" applyNumberFormat="1" applyFont="1" applyFill="1" applyBorder="1" applyAlignment="1">
      <alignment horizontal="center" vertical="center"/>
    </xf>
    <xf numFmtId="0" fontId="2" fillId="2" borderId="3" xfId="0" quotePrefix="1" applyFont="1" applyFill="1" applyBorder="1" applyAlignment="1">
      <alignment horizontal="center" vertical="center"/>
    </xf>
    <xf numFmtId="42" fontId="1" fillId="2" borderId="3" xfId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9" fontId="1" fillId="0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166" fontId="1" fillId="0" borderId="3" xfId="3" applyNumberFormat="1" applyFont="1" applyFill="1" applyBorder="1" applyAlignment="1">
      <alignment vertical="center" wrapText="1"/>
    </xf>
    <xf numFmtId="42" fontId="1" fillId="0" borderId="3" xfId="6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2" fontId="2" fillId="0" borderId="3" xfId="4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165" fontId="1" fillId="2" borderId="3" xfId="0" applyNumberFormat="1" applyFont="1" applyFill="1" applyBorder="1" applyAlignment="1">
      <alignment horizontal="center" vertical="center"/>
    </xf>
    <xf numFmtId="165" fontId="2" fillId="2" borderId="21" xfId="0" applyNumberFormat="1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1" fillId="2" borderId="22" xfId="0" applyNumberFormat="1" applyFont="1" applyFill="1" applyBorder="1" applyAlignment="1">
      <alignment horizontal="center" vertical="center" wrapText="1"/>
    </xf>
    <xf numFmtId="42" fontId="1" fillId="0" borderId="3" xfId="4" applyFont="1" applyFill="1" applyBorder="1" applyAlignment="1">
      <alignment horizontal="center" vertical="center"/>
    </xf>
    <xf numFmtId="164" fontId="2" fillId="2" borderId="3" xfId="0" applyNumberFormat="1" applyFont="1" applyFill="1" applyBorder="1"/>
    <xf numFmtId="0" fontId="2" fillId="0" borderId="3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166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wrapText="1"/>
    </xf>
    <xf numFmtId="42" fontId="1" fillId="0" borderId="3" xfId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166" fontId="1" fillId="0" borderId="3" xfId="3" applyNumberFormat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166" fontId="2" fillId="2" borderId="21" xfId="0" applyNumberFormat="1" applyFont="1" applyFill="1" applyBorder="1" applyAlignment="1">
      <alignment horizontal="center" vertical="center"/>
    </xf>
    <xf numFmtId="166" fontId="1" fillId="2" borderId="3" xfId="3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right"/>
    </xf>
    <xf numFmtId="0" fontId="11" fillId="2" borderId="17" xfId="0" applyFont="1" applyFill="1" applyBorder="1" applyAlignment="1">
      <alignment horizontal="right"/>
    </xf>
    <xf numFmtId="0" fontId="5" fillId="4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42" fontId="1" fillId="0" borderId="3" xfId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right" vertical="center"/>
    </xf>
    <xf numFmtId="0" fontId="2" fillId="2" borderId="22" xfId="0" applyFont="1" applyFill="1" applyBorder="1" applyAlignment="1">
      <alignment horizontal="right" vertical="center"/>
    </xf>
    <xf numFmtId="42" fontId="2" fillId="2" borderId="21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0" fontId="1" fillId="0" borderId="21" xfId="0" quotePrefix="1" applyFont="1" applyFill="1" applyBorder="1" applyAlignment="1">
      <alignment horizontal="left" vertical="center" wrapText="1"/>
    </xf>
    <xf numFmtId="0" fontId="1" fillId="0" borderId="22" xfId="0" quotePrefix="1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166" fontId="1" fillId="0" borderId="3" xfId="3" applyNumberFormat="1" applyFont="1" applyFill="1" applyBorder="1" applyAlignment="1">
      <alignment horizontal="center" vertical="center" wrapText="1"/>
    </xf>
    <xf numFmtId="166" fontId="1" fillId="0" borderId="4" xfId="3" applyNumberFormat="1" applyFont="1" applyFill="1" applyBorder="1" applyAlignment="1">
      <alignment horizontal="center" vertical="center" wrapText="1"/>
    </xf>
    <xf numFmtId="166" fontId="1" fillId="0" borderId="5" xfId="3" applyNumberFormat="1" applyFont="1" applyFill="1" applyBorder="1" applyAlignment="1">
      <alignment horizontal="center" vertical="center" wrapText="1"/>
    </xf>
    <xf numFmtId="166" fontId="1" fillId="0" borderId="6" xfId="3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2" fontId="2" fillId="0" borderId="3" xfId="6" applyFont="1" applyFill="1" applyBorder="1" applyAlignment="1">
      <alignment horizontal="center" vertical="center" wrapText="1"/>
    </xf>
    <xf numFmtId="42" fontId="2" fillId="2" borderId="4" xfId="6" applyFont="1" applyFill="1" applyBorder="1" applyAlignment="1">
      <alignment horizontal="center" vertical="center" wrapText="1"/>
    </xf>
    <xf numFmtId="42" fontId="2" fillId="2" borderId="6" xfId="6" applyFont="1" applyFill="1" applyBorder="1" applyAlignment="1">
      <alignment horizontal="center" vertical="center" wrapText="1"/>
    </xf>
    <xf numFmtId="42" fontId="2" fillId="2" borderId="3" xfId="6" applyFont="1" applyFill="1" applyBorder="1" applyAlignment="1">
      <alignment horizontal="justify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166" fontId="1" fillId="2" borderId="21" xfId="3" applyNumberFormat="1" applyFont="1" applyFill="1" applyBorder="1" applyAlignment="1">
      <alignment horizontal="center" vertical="center" wrapText="1"/>
    </xf>
    <xf numFmtId="166" fontId="1" fillId="2" borderId="22" xfId="3" applyNumberFormat="1" applyFont="1" applyFill="1" applyBorder="1" applyAlignment="1">
      <alignment horizontal="center" vertical="center" wrapText="1"/>
    </xf>
    <xf numFmtId="166" fontId="1" fillId="2" borderId="3" xfId="3" applyNumberFormat="1" applyFont="1" applyFill="1" applyBorder="1" applyAlignment="1">
      <alignment horizontal="center" vertical="center" wrapText="1"/>
    </xf>
    <xf numFmtId="166" fontId="1" fillId="0" borderId="21" xfId="3" applyNumberFormat="1" applyFont="1" applyFill="1" applyBorder="1" applyAlignment="1">
      <alignment horizontal="center" vertical="center" wrapText="1"/>
    </xf>
    <xf numFmtId="166" fontId="1" fillId="0" borderId="22" xfId="3" applyNumberFormat="1" applyFont="1" applyFill="1" applyBorder="1" applyAlignment="1">
      <alignment horizontal="center" vertical="center" wrapText="1"/>
    </xf>
    <xf numFmtId="15" fontId="2" fillId="2" borderId="21" xfId="0" applyNumberFormat="1" applyFont="1" applyFill="1" applyBorder="1" applyAlignment="1">
      <alignment horizontal="center" vertical="center"/>
    </xf>
    <xf numFmtId="166" fontId="2" fillId="2" borderId="21" xfId="0" applyNumberFormat="1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15" fontId="2" fillId="2" borderId="22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8" fillId="2" borderId="3" xfId="5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 wrapText="1"/>
    </xf>
    <xf numFmtId="0" fontId="2" fillId="2" borderId="3" xfId="0" quotePrefix="1" applyFont="1" applyFill="1" applyBorder="1" applyAlignment="1">
      <alignment horizontal="center" vertical="center" wrapText="1"/>
    </xf>
    <xf numFmtId="15" fontId="2" fillId="2" borderId="3" xfId="0" applyNumberFormat="1" applyFont="1" applyFill="1" applyBorder="1" applyAlignment="1">
      <alignment horizontal="center" vertical="center" wrapText="1"/>
    </xf>
    <xf numFmtId="42" fontId="2" fillId="0" borderId="3" xfId="4" applyFont="1" applyFill="1" applyBorder="1" applyAlignment="1">
      <alignment horizontal="center" vertical="center" wrapText="1"/>
    </xf>
    <xf numFmtId="42" fontId="2" fillId="0" borderId="3" xfId="4" applyFont="1" applyFill="1" applyBorder="1" applyAlignment="1">
      <alignment vertical="center" wrapText="1"/>
    </xf>
    <xf numFmtId="9" fontId="1" fillId="2" borderId="3" xfId="0" applyNumberFormat="1" applyFont="1" applyFill="1" applyBorder="1" applyAlignment="1">
      <alignment horizontal="center" vertical="center" wrapText="1"/>
    </xf>
    <xf numFmtId="42" fontId="1" fillId="0" borderId="3" xfId="6" applyFont="1" applyFill="1" applyBorder="1" applyAlignment="1">
      <alignment horizontal="center" vertical="center" wrapText="1"/>
    </xf>
    <xf numFmtId="42" fontId="1" fillId="0" borderId="3" xfId="0" applyNumberFormat="1" applyFont="1" applyFill="1" applyBorder="1" applyAlignment="1">
      <alignment horizontal="center" vertical="center" wrapText="1"/>
    </xf>
    <xf numFmtId="42" fontId="2" fillId="2" borderId="3" xfId="0" applyNumberFormat="1" applyFont="1" applyFill="1" applyBorder="1" applyAlignment="1">
      <alignment horizontal="center" vertical="center" wrapText="1"/>
    </xf>
    <xf numFmtId="42" fontId="1" fillId="0" borderId="3" xfId="6" applyFont="1" applyFill="1" applyBorder="1" applyAlignment="1">
      <alignment vertical="center" wrapText="1"/>
    </xf>
    <xf numFmtId="42" fontId="1" fillId="0" borderId="3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wrapText="1"/>
    </xf>
    <xf numFmtId="0" fontId="18" fillId="2" borderId="21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justify" vertical="center" wrapText="1"/>
    </xf>
    <xf numFmtId="0" fontId="1" fillId="0" borderId="21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justify" vertical="center" wrapText="1"/>
    </xf>
    <xf numFmtId="164" fontId="1" fillId="0" borderId="21" xfId="0" applyNumberFormat="1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justify" vertical="center" wrapText="1"/>
    </xf>
    <xf numFmtId="164" fontId="1" fillId="0" borderId="22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justify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21" xfId="0" applyFont="1" applyFill="1" applyBorder="1" applyAlignment="1">
      <alignment horizontal="justify" vertical="center" wrapText="1"/>
    </xf>
    <xf numFmtId="0" fontId="2" fillId="2" borderId="22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1" fillId="0" borderId="3" xfId="0" quotePrefix="1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left" vertical="center" wrapText="1"/>
    </xf>
  </cellXfs>
  <cellStyles count="7">
    <cellStyle name="Millares [0]" xfId="5" builtinId="6"/>
    <cellStyle name="Moneda" xfId="3" builtinId="4"/>
    <cellStyle name="Moneda [0]" xfId="1" builtinId="7"/>
    <cellStyle name="Moneda [0] 2" xfId="4"/>
    <cellStyle name="Moneda [0] 3" xf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695325</xdr:colOff>
      <xdr:row>42</xdr:row>
      <xdr:rowOff>133350</xdr:rowOff>
    </xdr:from>
    <xdr:ext cx="76200" cy="438150"/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3743325" y="9553575"/>
          <a:ext cx="76200" cy="4381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0</xdr:col>
      <xdr:colOff>115981</xdr:colOff>
      <xdr:row>18</xdr:row>
      <xdr:rowOff>14381</xdr:rowOff>
    </xdr:from>
    <xdr:to>
      <xdr:col>8</xdr:col>
      <xdr:colOff>725714</xdr:colOff>
      <xdr:row>29</xdr:row>
      <xdr:rowOff>500062</xdr:rowOff>
    </xdr:to>
    <xdr:sp macro="" textlink="">
      <xdr:nvSpPr>
        <xdr:cNvPr id="3" name="Rectangle 11"/>
        <xdr:cNvSpPr>
          <a:spLocks noChangeArrowheads="1"/>
        </xdr:cNvSpPr>
      </xdr:nvSpPr>
      <xdr:spPr bwMode="auto">
        <a:xfrm>
          <a:off x="115981" y="4046631"/>
          <a:ext cx="6705733" cy="2581181"/>
        </a:xfrm>
        <a:prstGeom prst="rect">
          <a:avLst/>
        </a:prstGeom>
        <a:noFill/>
        <a:ln w="38100">
          <a:noFill/>
          <a:miter lim="800000"/>
          <a:headEnd/>
          <a:tailEnd/>
        </a:ln>
        <a:effectLst>
          <a:outerShdw dist="28398" dir="3806097" algn="ctr" rotWithShape="0">
            <a:srgbClr val="7F7F7F">
              <a:alpha val="50000"/>
            </a:srgbClr>
          </a:outer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n-US" sz="2400" b="0" i="0" u="none" strike="noStrike" baseline="0">
            <a:solidFill>
              <a:sysClr val="windowText" lastClr="000000"/>
            </a:solidFill>
            <a:latin typeface="Arial Narrow"/>
          </a:endParaRPr>
        </a:p>
        <a:p>
          <a:pPr algn="ctr" rtl="0">
            <a:defRPr sz="1000"/>
          </a:pPr>
          <a:endParaRPr lang="en-US" sz="2400" b="1" i="0" u="none" strike="noStrike" baseline="0">
            <a:solidFill>
              <a:sysClr val="windowText" lastClr="000000"/>
            </a:solidFill>
            <a:latin typeface="Arial Narrow"/>
          </a:endParaRPr>
        </a:p>
        <a:p>
          <a:pPr algn="ctr" rtl="0">
            <a:defRPr sz="1000"/>
          </a:pPr>
          <a:endParaRPr lang="en-US" sz="2400" b="1" i="0" u="none" strike="noStrike" baseline="0">
            <a:solidFill>
              <a:sysClr val="windowText" lastClr="000000"/>
            </a:solidFill>
            <a:latin typeface="Arial Narrow"/>
          </a:endParaRPr>
        </a:p>
        <a:p>
          <a:pPr algn="ctr" rtl="0">
            <a:defRPr sz="1000"/>
          </a:pPr>
          <a:r>
            <a:rPr lang="en-US" sz="2400" b="1" i="0" u="none" strike="noStrike" baseline="0">
              <a:solidFill>
                <a:sysClr val="windowText" lastClr="000000"/>
              </a:solidFill>
              <a:latin typeface="Arial Narrow"/>
            </a:rPr>
            <a:t>SEGUIMIENTO AL PLAN DE CONVOCATORIAS 2017</a:t>
          </a:r>
        </a:p>
        <a:p>
          <a:pPr algn="ctr" rtl="0">
            <a:defRPr sz="1000"/>
          </a:pPr>
          <a:r>
            <a:rPr lang="en-US" sz="2400" b="1" i="0" u="none" strike="noStrike" baseline="0">
              <a:solidFill>
                <a:sysClr val="windowText" lastClr="000000"/>
              </a:solidFill>
              <a:effectLst/>
              <a:latin typeface="Arial Narrow"/>
              <a:ea typeface="+mn-ea"/>
              <a:cs typeface="+mn-cs"/>
            </a:rPr>
            <a:t>Corte a 31 de marzo de 2017</a:t>
          </a:r>
          <a:endParaRPr lang="en-US" sz="2400" b="0" i="0" u="none" strike="noStrike" baseline="0">
            <a:solidFill>
              <a:sysClr val="windowText" lastClr="000000"/>
            </a:solidFill>
            <a:latin typeface="Arial Narrow"/>
          </a:endParaRPr>
        </a:p>
      </xdr:txBody>
    </xdr:sp>
    <xdr:clientData/>
  </xdr:twoCellAnchor>
  <xdr:twoCellAnchor editAs="oneCell">
    <xdr:from>
      <xdr:col>0</xdr:col>
      <xdr:colOff>40822</xdr:colOff>
      <xdr:row>2</xdr:row>
      <xdr:rowOff>0</xdr:rowOff>
    </xdr:from>
    <xdr:to>
      <xdr:col>8</xdr:col>
      <xdr:colOff>734786</xdr:colOff>
      <xdr:row>14</xdr:row>
      <xdr:rowOff>84667</xdr:rowOff>
    </xdr:to>
    <xdr:pic>
      <xdr:nvPicPr>
        <xdr:cNvPr id="4" name="11 Imagen" descr="graficacion-01.png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31" r="17670" b="58277"/>
        <a:stretch/>
      </xdr:blipFill>
      <xdr:spPr>
        <a:xfrm>
          <a:off x="40822" y="638175"/>
          <a:ext cx="6789964" cy="2370667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36</xdr:row>
      <xdr:rowOff>222250</xdr:rowOff>
    </xdr:from>
    <xdr:to>
      <xdr:col>8</xdr:col>
      <xdr:colOff>698500</xdr:colOff>
      <xdr:row>45</xdr:row>
      <xdr:rowOff>121557</xdr:rowOff>
    </xdr:to>
    <xdr:pic>
      <xdr:nvPicPr>
        <xdr:cNvPr id="5" name="12 Imagen" descr="graficacion-01.png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99" t="78611" r="24102"/>
        <a:stretch/>
      </xdr:blipFill>
      <xdr:spPr>
        <a:xfrm>
          <a:off x="63500" y="8350250"/>
          <a:ext cx="6731000" cy="17408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752476</xdr:colOff>
      <xdr:row>0</xdr:row>
      <xdr:rowOff>194733</xdr:rowOff>
    </xdr:from>
    <xdr:to>
      <xdr:col>1</xdr:col>
      <xdr:colOff>3095626</xdr:colOff>
      <xdr:row>2</xdr:row>
      <xdr:rowOff>79376</xdr:rowOff>
    </xdr:to>
    <xdr:pic>
      <xdr:nvPicPr>
        <xdr:cNvPr id="2" name="Imagen 1" descr="Departamento Administrativo de Ciencia, Tecnología e Innovación. COLCIENCIA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476" y="194733"/>
          <a:ext cx="2343150" cy="424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931637</xdr:colOff>
      <xdr:row>0</xdr:row>
      <xdr:rowOff>165251</xdr:rowOff>
    </xdr:from>
    <xdr:to>
      <xdr:col>2</xdr:col>
      <xdr:colOff>308430</xdr:colOff>
      <xdr:row>2</xdr:row>
      <xdr:rowOff>49894</xdr:rowOff>
    </xdr:to>
    <xdr:pic>
      <xdr:nvPicPr>
        <xdr:cNvPr id="2" name="Imagen 1" descr="Departamento Administrativo de Ciencia, Tecnología e Innovación. COLCIENCIA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0994" y="165251"/>
          <a:ext cx="2343150" cy="428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6351</xdr:colOff>
      <xdr:row>0</xdr:row>
      <xdr:rowOff>178858</xdr:rowOff>
    </xdr:from>
    <xdr:to>
      <xdr:col>1</xdr:col>
      <xdr:colOff>2349501</xdr:colOff>
      <xdr:row>2</xdr:row>
      <xdr:rowOff>63501</xdr:rowOff>
    </xdr:to>
    <xdr:pic>
      <xdr:nvPicPr>
        <xdr:cNvPr id="2" name="Imagen 1" descr="Departamento Administrativo de Ciencia, Tecnología e Innovación. COLCIENCIA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1" y="178858"/>
          <a:ext cx="2344209" cy="437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6351</xdr:colOff>
      <xdr:row>0</xdr:row>
      <xdr:rowOff>178858</xdr:rowOff>
    </xdr:from>
    <xdr:to>
      <xdr:col>1</xdr:col>
      <xdr:colOff>2349501</xdr:colOff>
      <xdr:row>2</xdr:row>
      <xdr:rowOff>63501</xdr:rowOff>
    </xdr:to>
    <xdr:pic>
      <xdr:nvPicPr>
        <xdr:cNvPr id="2" name="Imagen 1" descr="Departamento Administrativo de Ciencia, Tecnología e Innovación. COLCIENCIA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1" y="178858"/>
          <a:ext cx="2344209" cy="437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6351</xdr:colOff>
      <xdr:row>0</xdr:row>
      <xdr:rowOff>178858</xdr:rowOff>
    </xdr:from>
    <xdr:to>
      <xdr:col>2</xdr:col>
      <xdr:colOff>931335</xdr:colOff>
      <xdr:row>2</xdr:row>
      <xdr:rowOff>63501</xdr:rowOff>
    </xdr:to>
    <xdr:pic>
      <xdr:nvPicPr>
        <xdr:cNvPr id="2" name="Imagen 1" descr="Departamento Administrativo de Ciencia, Tecnología e Innovación. COLCIENCIA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1" y="178858"/>
          <a:ext cx="2344209" cy="437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6351</xdr:colOff>
      <xdr:row>0</xdr:row>
      <xdr:rowOff>178858</xdr:rowOff>
    </xdr:from>
    <xdr:to>
      <xdr:col>1</xdr:col>
      <xdr:colOff>2349501</xdr:colOff>
      <xdr:row>2</xdr:row>
      <xdr:rowOff>63501</xdr:rowOff>
    </xdr:to>
    <xdr:pic>
      <xdr:nvPicPr>
        <xdr:cNvPr id="2" name="Imagen 1" descr="Departamento Administrativo de Ciencia, Tecnología e Innovación. COLCIENCIA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1" y="178858"/>
          <a:ext cx="2344209" cy="437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GridLines="0" showRowColHeaders="0" tabSelected="1" topLeftCell="A7" zoomScaleNormal="100" zoomScaleSheetLayoutView="80" workbookViewId="0">
      <selection activeCell="R15" sqref="R15"/>
    </sheetView>
  </sheetViews>
  <sheetFormatPr baseColWidth="10" defaultRowHeight="15" x14ac:dyDescent="0.25"/>
  <sheetData>
    <row r="1" spans="1:9" x14ac:dyDescent="0.25">
      <c r="A1" s="5"/>
      <c r="B1" s="6"/>
      <c r="C1" s="6"/>
      <c r="D1" s="6"/>
      <c r="E1" s="6"/>
      <c r="F1" s="6"/>
      <c r="G1" s="6"/>
      <c r="H1" s="6"/>
      <c r="I1" s="7"/>
    </row>
    <row r="2" spans="1:9" ht="35.25" customHeight="1" x14ac:dyDescent="0.25">
      <c r="A2" s="8"/>
      <c r="B2" s="9"/>
      <c r="C2" s="9"/>
      <c r="D2" s="9"/>
      <c r="E2" s="9"/>
      <c r="F2" s="9"/>
      <c r="G2" s="9"/>
      <c r="H2" s="9"/>
      <c r="I2" s="10"/>
    </row>
    <row r="3" spans="1:9" x14ac:dyDescent="0.25">
      <c r="A3" s="8"/>
      <c r="B3" s="9"/>
      <c r="C3" s="9"/>
      <c r="D3" s="9"/>
      <c r="E3" s="9"/>
      <c r="F3" s="9"/>
      <c r="G3" s="9"/>
      <c r="H3" s="9"/>
      <c r="I3" s="10"/>
    </row>
    <row r="4" spans="1:9" x14ac:dyDescent="0.25">
      <c r="A4" s="8"/>
      <c r="B4" s="9"/>
      <c r="C4" s="9"/>
      <c r="D4" s="9"/>
      <c r="E4" s="9"/>
      <c r="F4" s="9"/>
      <c r="G4" s="9"/>
      <c r="H4" s="9"/>
      <c r="I4" s="10"/>
    </row>
    <row r="5" spans="1:9" x14ac:dyDescent="0.25">
      <c r="A5" s="8"/>
      <c r="B5" s="9"/>
      <c r="C5" s="9"/>
      <c r="D5" s="9"/>
      <c r="E5" s="9"/>
      <c r="F5" s="9"/>
      <c r="G5" s="9"/>
      <c r="H5" s="9"/>
      <c r="I5" s="10"/>
    </row>
    <row r="6" spans="1:9" x14ac:dyDescent="0.25">
      <c r="A6" s="8"/>
      <c r="B6" s="9"/>
      <c r="C6" s="9"/>
      <c r="D6" s="9"/>
      <c r="E6" s="9"/>
      <c r="F6" s="9"/>
      <c r="G6" s="9"/>
      <c r="H6" s="9"/>
      <c r="I6" s="10"/>
    </row>
    <row r="7" spans="1:9" x14ac:dyDescent="0.25">
      <c r="A7" s="8"/>
      <c r="B7" s="9"/>
      <c r="C7" s="9"/>
      <c r="D7" s="9"/>
      <c r="E7" s="9"/>
      <c r="F7" s="9"/>
      <c r="G7" s="9"/>
      <c r="H7" s="9"/>
      <c r="I7" s="10"/>
    </row>
    <row r="8" spans="1:9" x14ac:dyDescent="0.25">
      <c r="A8" s="8"/>
      <c r="B8" s="9"/>
      <c r="C8" s="9"/>
      <c r="D8" s="9"/>
      <c r="E8" s="9"/>
      <c r="F8" s="9"/>
      <c r="G8" s="9"/>
      <c r="H8" s="9"/>
      <c r="I8" s="10"/>
    </row>
    <row r="9" spans="1:9" x14ac:dyDescent="0.25">
      <c r="A9" s="8"/>
      <c r="B9" s="9"/>
      <c r="C9" s="9"/>
      <c r="D9" s="9"/>
      <c r="E9" s="9"/>
      <c r="F9" s="9"/>
      <c r="G9" s="9"/>
      <c r="H9" s="9"/>
      <c r="I9" s="10"/>
    </row>
    <row r="10" spans="1:9" x14ac:dyDescent="0.25">
      <c r="A10" s="8"/>
      <c r="B10" s="9"/>
      <c r="C10" s="9"/>
      <c r="D10" s="9"/>
      <c r="E10" s="9"/>
      <c r="F10" s="9"/>
      <c r="G10" s="9"/>
      <c r="H10" s="9"/>
      <c r="I10" s="10"/>
    </row>
    <row r="11" spans="1:9" x14ac:dyDescent="0.25">
      <c r="A11" s="8"/>
      <c r="B11" s="9"/>
      <c r="C11" s="9"/>
      <c r="D11" s="9"/>
      <c r="E11" s="9"/>
      <c r="F11" s="9"/>
      <c r="G11" s="9"/>
      <c r="H11" s="9"/>
      <c r="I11" s="10"/>
    </row>
    <row r="12" spans="1:9" x14ac:dyDescent="0.25">
      <c r="A12" s="8"/>
      <c r="B12" s="9"/>
      <c r="C12" s="9"/>
      <c r="D12" s="9"/>
      <c r="E12" s="9"/>
      <c r="F12" s="9"/>
      <c r="G12" s="9"/>
      <c r="H12" s="9"/>
      <c r="I12" s="10"/>
    </row>
    <row r="13" spans="1:9" x14ac:dyDescent="0.25">
      <c r="A13" s="8"/>
      <c r="B13" s="9"/>
      <c r="C13" s="9"/>
      <c r="D13" s="9"/>
      <c r="E13" s="9"/>
      <c r="F13" s="9"/>
      <c r="G13" s="9"/>
      <c r="H13" s="9"/>
      <c r="I13" s="10"/>
    </row>
    <row r="14" spans="1:9" x14ac:dyDescent="0.25">
      <c r="A14" s="8"/>
      <c r="B14" s="9"/>
      <c r="C14" s="9"/>
      <c r="D14" s="9"/>
      <c r="E14" s="9"/>
      <c r="F14" s="9"/>
      <c r="G14" s="9"/>
      <c r="H14" s="9"/>
      <c r="I14" s="10"/>
    </row>
    <row r="15" spans="1:9" ht="42.75" customHeight="1" x14ac:dyDescent="0.25">
      <c r="A15" s="8"/>
      <c r="B15" s="9"/>
      <c r="C15" s="9"/>
      <c r="D15" s="9"/>
      <c r="E15" s="9"/>
      <c r="F15" s="9"/>
      <c r="G15" s="9"/>
      <c r="H15" s="9"/>
      <c r="I15" s="10"/>
    </row>
    <row r="16" spans="1:9" x14ac:dyDescent="0.25">
      <c r="A16" s="8"/>
      <c r="B16" s="9"/>
      <c r="C16" s="9"/>
      <c r="D16" s="9"/>
      <c r="E16" s="9"/>
      <c r="F16" s="9"/>
      <c r="G16" s="9"/>
      <c r="H16" s="9"/>
      <c r="I16" s="10"/>
    </row>
    <row r="17" spans="1:9" x14ac:dyDescent="0.25">
      <c r="A17" s="8"/>
      <c r="B17" s="9"/>
      <c r="C17" s="9"/>
      <c r="D17" s="9"/>
      <c r="E17" s="9"/>
      <c r="F17" s="9"/>
      <c r="G17" s="9"/>
      <c r="H17" s="9"/>
      <c r="I17" s="10"/>
    </row>
    <row r="18" spans="1:9" x14ac:dyDescent="0.25">
      <c r="A18" s="8"/>
      <c r="B18" s="9"/>
      <c r="C18" s="9"/>
      <c r="D18" s="9"/>
      <c r="E18" s="9"/>
      <c r="F18" s="9"/>
      <c r="G18" s="9"/>
      <c r="H18" s="9"/>
      <c r="I18" s="10"/>
    </row>
    <row r="19" spans="1:9" x14ac:dyDescent="0.25">
      <c r="A19" s="8"/>
      <c r="B19" s="9"/>
      <c r="C19" s="9"/>
      <c r="D19" s="9"/>
      <c r="E19" s="9"/>
      <c r="F19" s="9"/>
      <c r="G19" s="9"/>
      <c r="H19" s="9"/>
      <c r="I19" s="10"/>
    </row>
    <row r="20" spans="1:9" x14ac:dyDescent="0.25">
      <c r="A20" s="8"/>
      <c r="B20" s="9"/>
      <c r="C20" s="9"/>
      <c r="D20" s="9"/>
      <c r="E20" s="9"/>
      <c r="F20" s="9"/>
      <c r="G20" s="9"/>
      <c r="H20" s="9"/>
      <c r="I20" s="10"/>
    </row>
    <row r="21" spans="1:9" x14ac:dyDescent="0.25">
      <c r="A21" s="8"/>
      <c r="B21" s="9"/>
      <c r="C21" s="9"/>
      <c r="D21" s="9"/>
      <c r="E21" s="9"/>
      <c r="F21" s="9"/>
      <c r="G21" s="9"/>
      <c r="H21" s="9"/>
      <c r="I21" s="10"/>
    </row>
    <row r="22" spans="1:9" x14ac:dyDescent="0.25">
      <c r="A22" s="8"/>
      <c r="B22" s="9"/>
      <c r="C22" s="9"/>
      <c r="D22" s="9"/>
      <c r="E22" s="9"/>
      <c r="F22" s="9"/>
      <c r="G22" s="9"/>
      <c r="H22" s="9"/>
      <c r="I22" s="10"/>
    </row>
    <row r="23" spans="1:9" x14ac:dyDescent="0.25">
      <c r="A23" s="8"/>
      <c r="B23" s="9"/>
      <c r="C23" s="9"/>
      <c r="D23" s="9"/>
      <c r="E23" s="9"/>
      <c r="F23" s="9"/>
      <c r="G23" s="9"/>
      <c r="H23" s="9"/>
      <c r="I23" s="10"/>
    </row>
    <row r="24" spans="1:9" x14ac:dyDescent="0.25">
      <c r="A24" s="8"/>
      <c r="B24" s="9"/>
      <c r="C24" s="9"/>
      <c r="D24" s="9"/>
      <c r="E24" s="9"/>
      <c r="F24" s="9"/>
      <c r="G24" s="9"/>
      <c r="H24" s="9"/>
      <c r="I24" s="10"/>
    </row>
    <row r="25" spans="1:9" x14ac:dyDescent="0.25">
      <c r="A25" s="8"/>
      <c r="B25" s="9"/>
      <c r="C25" s="9"/>
      <c r="D25" s="9"/>
      <c r="E25" s="9"/>
      <c r="F25" s="9"/>
      <c r="G25" s="9"/>
      <c r="H25" s="9"/>
      <c r="I25" s="10"/>
    </row>
    <row r="26" spans="1:9" x14ac:dyDescent="0.25">
      <c r="A26" s="8"/>
      <c r="B26" s="9"/>
      <c r="C26" s="9"/>
      <c r="D26" s="9"/>
      <c r="E26" s="9"/>
      <c r="F26" s="9"/>
      <c r="G26" s="9"/>
      <c r="H26" s="9"/>
      <c r="I26" s="10"/>
    </row>
    <row r="27" spans="1:9" x14ac:dyDescent="0.25">
      <c r="A27" s="8"/>
      <c r="B27" s="9"/>
      <c r="C27" s="9"/>
      <c r="D27" s="9"/>
      <c r="E27" s="9"/>
      <c r="F27" s="9"/>
      <c r="G27" s="9"/>
      <c r="H27" s="9"/>
      <c r="I27" s="10"/>
    </row>
    <row r="28" spans="1:9" x14ac:dyDescent="0.25">
      <c r="A28" s="8"/>
      <c r="B28" s="9"/>
      <c r="C28" s="9"/>
      <c r="D28" s="9"/>
      <c r="E28" s="9"/>
      <c r="F28" s="9"/>
      <c r="G28" s="9"/>
      <c r="H28" s="9"/>
      <c r="I28" s="10"/>
    </row>
    <row r="29" spans="1:9" x14ac:dyDescent="0.25">
      <c r="A29" s="8"/>
      <c r="B29" s="9"/>
      <c r="C29" s="9"/>
      <c r="D29" s="9"/>
      <c r="E29" s="9"/>
      <c r="F29" s="9"/>
      <c r="G29" s="9"/>
      <c r="H29" s="9"/>
      <c r="I29" s="10"/>
    </row>
    <row r="30" spans="1:9" ht="42" customHeight="1" x14ac:dyDescent="0.25">
      <c r="A30" s="8"/>
      <c r="B30" s="9"/>
      <c r="C30" s="9"/>
      <c r="D30" s="9"/>
      <c r="E30" s="9"/>
      <c r="F30" s="9"/>
      <c r="G30" s="9"/>
      <c r="H30" s="9"/>
      <c r="I30" s="10"/>
    </row>
    <row r="31" spans="1:9" x14ac:dyDescent="0.25">
      <c r="A31" s="8"/>
      <c r="B31" s="9"/>
      <c r="C31" s="9"/>
      <c r="D31" s="9"/>
      <c r="E31" s="9"/>
      <c r="F31" s="9"/>
      <c r="G31" s="9"/>
      <c r="H31" s="9"/>
      <c r="I31" s="10"/>
    </row>
    <row r="32" spans="1:9" ht="20.25" customHeight="1" x14ac:dyDescent="0.25">
      <c r="A32" s="8"/>
      <c r="B32" s="9"/>
      <c r="C32" s="9"/>
      <c r="D32" s="9"/>
      <c r="E32" s="9"/>
      <c r="F32" s="9"/>
      <c r="G32" s="9"/>
      <c r="H32" s="9"/>
      <c r="I32" s="10"/>
    </row>
    <row r="33" spans="1:9" ht="20.25" customHeight="1" x14ac:dyDescent="0.25">
      <c r="A33" s="8"/>
      <c r="B33" s="9"/>
      <c r="C33" s="9"/>
      <c r="D33" s="9"/>
      <c r="E33" s="9"/>
      <c r="F33" s="9"/>
      <c r="G33" s="9"/>
      <c r="H33" s="9"/>
      <c r="I33" s="10"/>
    </row>
    <row r="34" spans="1:9" ht="20.25" customHeight="1" x14ac:dyDescent="0.25">
      <c r="A34" s="8"/>
      <c r="B34" s="9"/>
      <c r="C34" s="9"/>
      <c r="D34" s="9"/>
      <c r="E34" s="9"/>
      <c r="F34" s="9"/>
      <c r="G34" s="9"/>
      <c r="H34" s="9"/>
      <c r="I34" s="10"/>
    </row>
    <row r="35" spans="1:9" ht="20.25" customHeight="1" x14ac:dyDescent="0.25">
      <c r="A35" s="8"/>
      <c r="B35" s="9"/>
      <c r="C35" s="9"/>
      <c r="D35" s="9"/>
      <c r="E35" s="9"/>
      <c r="F35" s="9"/>
      <c r="G35" s="9"/>
      <c r="H35" s="9"/>
      <c r="I35" s="10"/>
    </row>
    <row r="36" spans="1:9" ht="20.25" customHeight="1" x14ac:dyDescent="0.25">
      <c r="A36" s="84"/>
      <c r="B36" s="85"/>
      <c r="C36" s="85"/>
      <c r="D36" s="85"/>
      <c r="E36" s="85"/>
      <c r="F36" s="85"/>
      <c r="G36" s="85"/>
      <c r="H36" s="85"/>
      <c r="I36" s="86"/>
    </row>
    <row r="37" spans="1:9" ht="20.25" customHeight="1" x14ac:dyDescent="0.25">
      <c r="A37" s="8"/>
      <c r="B37" s="9"/>
      <c r="C37" s="9"/>
      <c r="D37" s="9"/>
      <c r="E37" s="9"/>
      <c r="F37" s="9"/>
      <c r="G37" s="9"/>
      <c r="H37" s="9"/>
      <c r="I37" s="10"/>
    </row>
    <row r="38" spans="1:9" ht="20.25" customHeight="1" x14ac:dyDescent="0.25">
      <c r="A38" s="8"/>
      <c r="B38" s="9"/>
      <c r="C38" s="9"/>
      <c r="D38" s="9"/>
      <c r="E38" s="9"/>
      <c r="F38" s="9"/>
      <c r="G38" s="9"/>
      <c r="H38" s="9"/>
      <c r="I38" s="10"/>
    </row>
    <row r="39" spans="1:9" x14ac:dyDescent="0.25">
      <c r="A39" s="8"/>
      <c r="B39" s="9"/>
      <c r="C39" s="9"/>
      <c r="D39" s="9"/>
      <c r="E39" s="9"/>
      <c r="F39" s="9"/>
      <c r="G39" s="9"/>
      <c r="H39" s="9"/>
      <c r="I39" s="10"/>
    </row>
    <row r="40" spans="1:9" x14ac:dyDescent="0.25">
      <c r="A40" s="8"/>
      <c r="B40" s="9"/>
      <c r="C40" s="9"/>
      <c r="D40" s="9"/>
      <c r="E40" s="9"/>
      <c r="F40" s="9"/>
      <c r="G40" s="9"/>
      <c r="H40" s="9"/>
      <c r="I40" s="10"/>
    </row>
    <row r="41" spans="1:9" x14ac:dyDescent="0.25">
      <c r="A41" s="8"/>
      <c r="B41" s="9"/>
      <c r="C41" s="9"/>
      <c r="D41" s="9"/>
      <c r="E41" s="9"/>
      <c r="F41" s="9"/>
      <c r="G41" s="9"/>
      <c r="H41" s="9"/>
      <c r="I41" s="10"/>
    </row>
    <row r="42" spans="1:9" x14ac:dyDescent="0.25">
      <c r="A42" s="8"/>
      <c r="B42" s="9"/>
      <c r="C42" s="9"/>
      <c r="D42" s="9"/>
      <c r="E42" s="9"/>
      <c r="F42" s="9"/>
      <c r="G42" s="9"/>
      <c r="H42" s="9"/>
      <c r="I42" s="10"/>
    </row>
    <row r="43" spans="1:9" x14ac:dyDescent="0.25">
      <c r="A43" s="8"/>
      <c r="B43" s="9"/>
      <c r="C43" s="9"/>
      <c r="D43" s="9"/>
      <c r="E43" s="9"/>
      <c r="F43" s="9"/>
      <c r="G43" s="9"/>
      <c r="H43" s="9"/>
      <c r="I43" s="10"/>
    </row>
    <row r="44" spans="1:9" x14ac:dyDescent="0.25">
      <c r="A44" s="8"/>
      <c r="B44" s="9"/>
      <c r="C44" s="9"/>
      <c r="D44" s="9"/>
      <c r="E44" s="9"/>
      <c r="F44" s="9"/>
      <c r="G44" s="9"/>
      <c r="H44" s="9"/>
      <c r="I44" s="10"/>
    </row>
    <row r="45" spans="1:9" x14ac:dyDescent="0.25">
      <c r="A45" s="8"/>
      <c r="B45" s="9"/>
      <c r="C45" s="9"/>
      <c r="D45" s="9"/>
      <c r="E45" s="9"/>
      <c r="F45" s="9"/>
      <c r="G45" s="9"/>
      <c r="H45" s="9"/>
      <c r="I45" s="10"/>
    </row>
    <row r="46" spans="1:9" ht="15.75" thickBot="1" x14ac:dyDescent="0.3">
      <c r="A46" s="11"/>
      <c r="B46" s="12"/>
      <c r="C46" s="12"/>
      <c r="D46" s="12"/>
      <c r="E46" s="12"/>
      <c r="F46" s="12"/>
      <c r="G46" s="12"/>
      <c r="H46" s="12"/>
      <c r="I46" s="13"/>
    </row>
  </sheetData>
  <mergeCells count="1">
    <mergeCell ref="A36:I3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18"/>
  <sheetViews>
    <sheetView showGridLines="0" showRowColHeaders="0" view="pageBreakPreview" zoomScale="60" zoomScaleNormal="62" workbookViewId="0">
      <selection activeCell="A11" sqref="A11"/>
    </sheetView>
  </sheetViews>
  <sheetFormatPr baseColWidth="10" defaultColWidth="21" defaultRowHeight="15" x14ac:dyDescent="0.25"/>
  <cols>
    <col min="1" max="1" width="7.5703125" style="23" customWidth="1"/>
    <col min="2" max="2" width="54.5703125" style="24" customWidth="1"/>
    <col min="3" max="3" width="18" style="32" customWidth="1"/>
    <col min="4" max="4" width="13.28515625" style="24" customWidth="1"/>
    <col min="5" max="5" width="17.5703125" style="23" customWidth="1"/>
    <col min="6" max="6" width="18" style="23" customWidth="1"/>
    <col min="7" max="7" width="23.28515625" style="24" customWidth="1"/>
    <col min="8" max="8" width="26.5703125" style="23" bestFit="1" customWidth="1"/>
    <col min="9" max="9" width="25.5703125" style="24" customWidth="1"/>
    <col min="10" max="12" width="24.85546875" style="24" customWidth="1"/>
    <col min="13" max="13" width="21" style="24"/>
    <col min="14" max="14" width="14.28515625" style="24" bestFit="1" customWidth="1"/>
    <col min="15" max="15" width="10.85546875" style="24" customWidth="1"/>
    <col min="16" max="16384" width="21" style="24"/>
  </cols>
  <sheetData>
    <row r="1" spans="1:16" ht="21.75" customHeight="1" x14ac:dyDescent="0.25">
      <c r="A1" s="95"/>
      <c r="B1" s="96"/>
      <c r="C1" s="97"/>
      <c r="D1" s="88" t="s">
        <v>16</v>
      </c>
      <c r="E1" s="89"/>
      <c r="F1" s="89"/>
      <c r="G1" s="89"/>
      <c r="H1" s="89"/>
      <c r="I1" s="89"/>
      <c r="J1" s="89"/>
      <c r="K1" s="89"/>
      <c r="L1" s="89"/>
      <c r="M1" s="90"/>
      <c r="N1" s="157" t="s">
        <v>17</v>
      </c>
      <c r="O1" s="158"/>
      <c r="P1" s="159"/>
    </row>
    <row r="2" spans="1:16" ht="21.75" customHeight="1" x14ac:dyDescent="0.25">
      <c r="A2" s="98"/>
      <c r="B2" s="99"/>
      <c r="C2" s="100"/>
      <c r="D2" s="88"/>
      <c r="E2" s="89"/>
      <c r="F2" s="89"/>
      <c r="G2" s="89"/>
      <c r="H2" s="89"/>
      <c r="I2" s="89"/>
      <c r="J2" s="89"/>
      <c r="K2" s="89"/>
      <c r="L2" s="89"/>
      <c r="M2" s="90"/>
      <c r="N2" s="157" t="s">
        <v>18</v>
      </c>
      <c r="O2" s="158"/>
      <c r="P2" s="159"/>
    </row>
    <row r="3" spans="1:16" ht="21.75" customHeight="1" x14ac:dyDescent="0.25">
      <c r="A3" s="101"/>
      <c r="B3" s="102"/>
      <c r="C3" s="103"/>
      <c r="D3" s="88"/>
      <c r="E3" s="89"/>
      <c r="F3" s="89"/>
      <c r="G3" s="89"/>
      <c r="H3" s="89"/>
      <c r="I3" s="89"/>
      <c r="J3" s="89"/>
      <c r="K3" s="89"/>
      <c r="L3" s="89"/>
      <c r="M3" s="90"/>
      <c r="N3" s="157" t="s">
        <v>19</v>
      </c>
      <c r="O3" s="158"/>
      <c r="P3" s="159"/>
    </row>
    <row r="4" spans="1:16" ht="22.15" customHeight="1" x14ac:dyDescent="0.25">
      <c r="A4" s="20"/>
      <c r="B4" s="25"/>
      <c r="C4" s="31"/>
      <c r="D4" s="91" t="s">
        <v>21</v>
      </c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</row>
    <row r="5" spans="1:16" x14ac:dyDescent="0.25">
      <c r="A5" s="20"/>
      <c r="B5" s="25"/>
      <c r="C5" s="31"/>
      <c r="D5" s="25"/>
      <c r="E5" s="20"/>
      <c r="F5" s="20"/>
      <c r="G5" s="25"/>
      <c r="H5" s="20"/>
      <c r="I5" s="25"/>
      <c r="J5" s="25"/>
      <c r="K5" s="25"/>
      <c r="L5" s="25"/>
      <c r="M5" s="25"/>
    </row>
    <row r="6" spans="1:16" ht="21" customHeight="1" x14ac:dyDescent="0.25">
      <c r="A6" s="92" t="s">
        <v>23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</row>
    <row r="7" spans="1:16" ht="28.9" customHeight="1" x14ac:dyDescent="0.25">
      <c r="A7" s="104" t="s">
        <v>0</v>
      </c>
      <c r="B7" s="104" t="s">
        <v>1</v>
      </c>
      <c r="C7" s="105" t="s">
        <v>2</v>
      </c>
      <c r="D7" s="104" t="s">
        <v>46</v>
      </c>
      <c r="E7" s="87" t="s">
        <v>4</v>
      </c>
      <c r="F7" s="87" t="s">
        <v>5</v>
      </c>
      <c r="G7" s="104" t="s">
        <v>20</v>
      </c>
      <c r="H7" s="87" t="s">
        <v>6</v>
      </c>
      <c r="I7" s="87" t="s">
        <v>22</v>
      </c>
      <c r="J7" s="106" t="s">
        <v>47</v>
      </c>
      <c r="K7" s="107"/>
      <c r="L7" s="108"/>
      <c r="M7" s="87" t="s">
        <v>8</v>
      </c>
      <c r="N7" s="87" t="s">
        <v>9</v>
      </c>
      <c r="O7" s="87" t="s">
        <v>10</v>
      </c>
      <c r="P7" s="104" t="s">
        <v>11</v>
      </c>
    </row>
    <row r="8" spans="1:16" ht="23.45" customHeight="1" x14ac:dyDescent="0.25">
      <c r="A8" s="104"/>
      <c r="B8" s="104"/>
      <c r="C8" s="105"/>
      <c r="D8" s="104"/>
      <c r="E8" s="87"/>
      <c r="F8" s="87"/>
      <c r="G8" s="104"/>
      <c r="H8" s="87"/>
      <c r="I8" s="87"/>
      <c r="J8" s="3" t="s">
        <v>12</v>
      </c>
      <c r="K8" s="3" t="s">
        <v>13</v>
      </c>
      <c r="L8" s="3" t="s">
        <v>14</v>
      </c>
      <c r="M8" s="87"/>
      <c r="N8" s="87"/>
      <c r="O8" s="87"/>
      <c r="P8" s="104" t="s">
        <v>15</v>
      </c>
    </row>
    <row r="9" spans="1:16" ht="45" x14ac:dyDescent="0.25">
      <c r="A9" s="22" t="s">
        <v>40</v>
      </c>
      <c r="B9" s="14" t="s">
        <v>24</v>
      </c>
      <c r="C9" s="16" t="s">
        <v>32</v>
      </c>
      <c r="D9" s="17">
        <v>1200</v>
      </c>
      <c r="E9" s="22">
        <v>0</v>
      </c>
      <c r="F9" s="21">
        <f>+E9/D9</f>
        <v>0</v>
      </c>
      <c r="G9" s="35" t="s">
        <v>35</v>
      </c>
      <c r="H9" s="28">
        <v>42745</v>
      </c>
      <c r="I9" s="22" t="s">
        <v>42</v>
      </c>
      <c r="J9" s="73">
        <v>69061134999</v>
      </c>
      <c r="K9" s="30">
        <v>0</v>
      </c>
      <c r="L9" s="30">
        <f>+J9+K9</f>
        <v>69061134999</v>
      </c>
      <c r="M9" s="26">
        <v>0</v>
      </c>
      <c r="N9" s="30">
        <f>+M9/L9</f>
        <v>0</v>
      </c>
      <c r="O9" s="26"/>
      <c r="P9" s="35" t="s">
        <v>73</v>
      </c>
    </row>
    <row r="10" spans="1:16" ht="49.5" x14ac:dyDescent="0.25">
      <c r="A10" s="22" t="s">
        <v>40</v>
      </c>
      <c r="B10" s="14" t="s">
        <v>25</v>
      </c>
      <c r="C10" s="16" t="s">
        <v>33</v>
      </c>
      <c r="D10" s="18">
        <v>40</v>
      </c>
      <c r="E10" s="22">
        <v>0</v>
      </c>
      <c r="F10" s="21">
        <f t="shared" ref="F10:F17" si="0">+E10/D10</f>
        <v>0</v>
      </c>
      <c r="G10" s="36" t="s">
        <v>36</v>
      </c>
      <c r="H10" s="28" t="s">
        <v>43</v>
      </c>
      <c r="I10" s="22" t="s">
        <v>41</v>
      </c>
      <c r="J10" s="73">
        <v>0</v>
      </c>
      <c r="K10" s="30">
        <v>14000000000</v>
      </c>
      <c r="L10" s="30">
        <f>+J10+K10</f>
        <v>14000000000</v>
      </c>
      <c r="M10" s="26">
        <v>0</v>
      </c>
      <c r="N10" s="30">
        <f>+M10/L10</f>
        <v>0</v>
      </c>
      <c r="O10" s="26"/>
      <c r="P10" s="35" t="s">
        <v>73</v>
      </c>
    </row>
    <row r="11" spans="1:16" ht="45" x14ac:dyDescent="0.25">
      <c r="A11" s="22" t="s">
        <v>39</v>
      </c>
      <c r="B11" s="15" t="s">
        <v>26</v>
      </c>
      <c r="C11" s="16" t="s">
        <v>33</v>
      </c>
      <c r="D11" s="18">
        <v>80</v>
      </c>
      <c r="E11" s="22">
        <v>0</v>
      </c>
      <c r="F11" s="21">
        <f t="shared" si="0"/>
        <v>0</v>
      </c>
      <c r="G11" s="75" t="s">
        <v>37</v>
      </c>
      <c r="H11" s="28"/>
      <c r="I11" s="22" t="s">
        <v>44</v>
      </c>
      <c r="J11" s="73">
        <v>0</v>
      </c>
      <c r="K11" s="33">
        <v>39427600000</v>
      </c>
      <c r="L11" s="30">
        <f>+J11+K11</f>
        <v>39427600000</v>
      </c>
      <c r="M11" s="26">
        <v>0</v>
      </c>
      <c r="N11" s="30">
        <f t="shared" ref="N11:N17" si="1">+M11/L11</f>
        <v>0</v>
      </c>
      <c r="O11" s="26"/>
      <c r="P11" s="35" t="s">
        <v>73</v>
      </c>
    </row>
    <row r="12" spans="1:16" ht="45" x14ac:dyDescent="0.25">
      <c r="A12" s="22" t="s">
        <v>39</v>
      </c>
      <c r="B12" s="15" t="s">
        <v>27</v>
      </c>
      <c r="C12" s="16" t="s">
        <v>33</v>
      </c>
      <c r="D12" s="18">
        <v>220</v>
      </c>
      <c r="E12" s="22">
        <v>0</v>
      </c>
      <c r="F12" s="21">
        <f t="shared" si="0"/>
        <v>0</v>
      </c>
      <c r="G12" s="75" t="s">
        <v>37</v>
      </c>
      <c r="H12" s="28"/>
      <c r="I12" s="22" t="s">
        <v>44</v>
      </c>
      <c r="J12" s="73">
        <f>13000000000</f>
        <v>13000000000</v>
      </c>
      <c r="K12" s="33">
        <v>0</v>
      </c>
      <c r="L12" s="30">
        <f>+J12+K12</f>
        <v>13000000000</v>
      </c>
      <c r="M12" s="26">
        <v>0</v>
      </c>
      <c r="N12" s="30">
        <f t="shared" si="1"/>
        <v>0</v>
      </c>
      <c r="O12" s="26"/>
      <c r="P12" s="74" t="s">
        <v>73</v>
      </c>
    </row>
    <row r="13" spans="1:16" ht="78.75" customHeight="1" x14ac:dyDescent="0.25">
      <c r="A13" s="118" t="s">
        <v>39</v>
      </c>
      <c r="B13" s="116" t="s">
        <v>28</v>
      </c>
      <c r="C13" s="16" t="s">
        <v>33</v>
      </c>
      <c r="D13" s="18">
        <v>24</v>
      </c>
      <c r="E13" s="22">
        <v>0</v>
      </c>
      <c r="F13" s="21">
        <f t="shared" si="0"/>
        <v>0</v>
      </c>
      <c r="G13" s="114" t="s">
        <v>37</v>
      </c>
      <c r="H13" s="115"/>
      <c r="I13" s="118" t="s">
        <v>44</v>
      </c>
      <c r="J13" s="109">
        <v>0</v>
      </c>
      <c r="K13" s="109">
        <v>6469000000</v>
      </c>
      <c r="L13" s="109">
        <f>+J13+K13</f>
        <v>6469000000</v>
      </c>
      <c r="M13" s="110">
        <v>0</v>
      </c>
      <c r="N13" s="112">
        <f>+M13/L13</f>
        <v>0</v>
      </c>
      <c r="O13" s="110"/>
      <c r="P13" s="113" t="s">
        <v>73</v>
      </c>
    </row>
    <row r="14" spans="1:16" ht="78.75" customHeight="1" x14ac:dyDescent="0.25">
      <c r="A14" s="119"/>
      <c r="B14" s="117"/>
      <c r="C14" s="16" t="s">
        <v>32</v>
      </c>
      <c r="D14" s="18">
        <v>2</v>
      </c>
      <c r="E14" s="22">
        <v>0</v>
      </c>
      <c r="F14" s="21">
        <f t="shared" si="0"/>
        <v>0</v>
      </c>
      <c r="G14" s="114"/>
      <c r="H14" s="115"/>
      <c r="I14" s="119"/>
      <c r="J14" s="109"/>
      <c r="K14" s="109"/>
      <c r="L14" s="109"/>
      <c r="M14" s="111"/>
      <c r="N14" s="111"/>
      <c r="O14" s="111"/>
      <c r="P14" s="113"/>
    </row>
    <row r="15" spans="1:16" ht="132.75" customHeight="1" x14ac:dyDescent="0.25">
      <c r="A15" s="22" t="s">
        <v>39</v>
      </c>
      <c r="B15" s="14" t="s">
        <v>29</v>
      </c>
      <c r="C15" s="16" t="s">
        <v>34</v>
      </c>
      <c r="D15" s="18">
        <v>200</v>
      </c>
      <c r="E15" s="22">
        <v>0</v>
      </c>
      <c r="F15" s="21">
        <f t="shared" si="0"/>
        <v>0</v>
      </c>
      <c r="G15" s="75" t="s">
        <v>37</v>
      </c>
      <c r="H15" s="28"/>
      <c r="I15" s="22" t="s">
        <v>44</v>
      </c>
      <c r="J15" s="37">
        <v>8440000000</v>
      </c>
      <c r="K15" s="37">
        <v>0</v>
      </c>
      <c r="L15" s="37">
        <f>+J15</f>
        <v>8440000000</v>
      </c>
      <c r="M15" s="26">
        <v>0</v>
      </c>
      <c r="N15" s="30">
        <f t="shared" si="1"/>
        <v>0</v>
      </c>
      <c r="O15" s="26"/>
      <c r="P15" s="35" t="s">
        <v>73</v>
      </c>
    </row>
    <row r="16" spans="1:16" ht="45" x14ac:dyDescent="0.25">
      <c r="A16" s="22" t="s">
        <v>39</v>
      </c>
      <c r="B16" s="14" t="s">
        <v>30</v>
      </c>
      <c r="C16" s="16" t="s">
        <v>34</v>
      </c>
      <c r="D16" s="19">
        <v>4</v>
      </c>
      <c r="E16" s="22">
        <v>0</v>
      </c>
      <c r="F16" s="21">
        <f t="shared" si="0"/>
        <v>0</v>
      </c>
      <c r="G16" s="75" t="s">
        <v>37</v>
      </c>
      <c r="H16" s="28"/>
      <c r="I16" s="22" t="s">
        <v>44</v>
      </c>
      <c r="J16" s="38">
        <v>500000000</v>
      </c>
      <c r="K16" s="37">
        <v>0</v>
      </c>
      <c r="L16" s="38">
        <f>+J16</f>
        <v>500000000</v>
      </c>
      <c r="M16" s="26">
        <v>0</v>
      </c>
      <c r="N16" s="30">
        <f t="shared" si="1"/>
        <v>0</v>
      </c>
      <c r="O16" s="26"/>
      <c r="P16" s="35" t="s">
        <v>73</v>
      </c>
    </row>
    <row r="17" spans="1:16" ht="45" x14ac:dyDescent="0.25">
      <c r="A17" s="22" t="s">
        <v>39</v>
      </c>
      <c r="B17" s="14" t="s">
        <v>31</v>
      </c>
      <c r="C17" s="16" t="s">
        <v>32</v>
      </c>
      <c r="D17" s="18">
        <v>5</v>
      </c>
      <c r="E17" s="22">
        <v>0</v>
      </c>
      <c r="F17" s="21">
        <f t="shared" si="0"/>
        <v>0</v>
      </c>
      <c r="G17" s="27" t="s">
        <v>38</v>
      </c>
      <c r="H17" s="28"/>
      <c r="I17" s="22" t="s">
        <v>44</v>
      </c>
      <c r="J17" s="73">
        <v>870987665</v>
      </c>
      <c r="K17" s="37">
        <v>0</v>
      </c>
      <c r="L17" s="73">
        <f>+J17</f>
        <v>870987665</v>
      </c>
      <c r="M17" s="26">
        <v>0</v>
      </c>
      <c r="N17" s="30">
        <f t="shared" si="1"/>
        <v>0</v>
      </c>
      <c r="O17" s="26"/>
      <c r="P17" s="35" t="s">
        <v>73</v>
      </c>
    </row>
    <row r="18" spans="1:16" ht="64.5" customHeight="1" x14ac:dyDescent="0.25">
      <c r="A18" s="222" t="s">
        <v>45</v>
      </c>
      <c r="B18" s="222"/>
      <c r="C18" s="222"/>
      <c r="D18" s="222"/>
      <c r="E18" s="222"/>
      <c r="F18" s="222"/>
      <c r="G18" s="222"/>
      <c r="H18" s="222"/>
      <c r="I18" s="222"/>
      <c r="J18" s="222"/>
    </row>
  </sheetData>
  <mergeCells count="34">
    <mergeCell ref="N1:P1"/>
    <mergeCell ref="N2:P2"/>
    <mergeCell ref="N3:P3"/>
    <mergeCell ref="D1:M3"/>
    <mergeCell ref="A18:J18"/>
    <mergeCell ref="L13:L14"/>
    <mergeCell ref="M13:M14"/>
    <mergeCell ref="N13:N14"/>
    <mergeCell ref="O13:O14"/>
    <mergeCell ref="P13:P14"/>
    <mergeCell ref="G13:G14"/>
    <mergeCell ref="H13:H14"/>
    <mergeCell ref="J13:J14"/>
    <mergeCell ref="K13:K14"/>
    <mergeCell ref="B13:B14"/>
    <mergeCell ref="A13:A14"/>
    <mergeCell ref="I13:I14"/>
    <mergeCell ref="N7:N8"/>
    <mergeCell ref="O7:O8"/>
    <mergeCell ref="G7:G8"/>
    <mergeCell ref="H7:H8"/>
    <mergeCell ref="I7:I8"/>
    <mergeCell ref="J7:L7"/>
    <mergeCell ref="M7:M8"/>
    <mergeCell ref="D4:P4"/>
    <mergeCell ref="A6:P6"/>
    <mergeCell ref="A1:C3"/>
    <mergeCell ref="P7:P8"/>
    <mergeCell ref="A7:A8"/>
    <mergeCell ref="B7:B8"/>
    <mergeCell ref="C7:C8"/>
    <mergeCell ref="D7:D8"/>
    <mergeCell ref="E7:E8"/>
    <mergeCell ref="F7:F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122" scale="3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19"/>
  <sheetViews>
    <sheetView showGridLines="0" showRowColHeaders="0" view="pageBreakPreview" zoomScale="60" zoomScaleNormal="61" workbookViewId="0">
      <selection activeCell="G9" sqref="G9"/>
    </sheetView>
  </sheetViews>
  <sheetFormatPr baseColWidth="10" defaultColWidth="21" defaultRowHeight="15" x14ac:dyDescent="0.2"/>
  <cols>
    <col min="1" max="1" width="5.28515625" style="23" customWidth="1"/>
    <col min="2" max="2" width="44.5703125" style="2" customWidth="1"/>
    <col min="3" max="3" width="22" style="2" customWidth="1"/>
    <col min="4" max="4" width="13.28515625" style="2" customWidth="1"/>
    <col min="5" max="5" width="17.5703125" style="2" customWidth="1"/>
    <col min="6" max="6" width="18" style="2" customWidth="1"/>
    <col min="7" max="7" width="24" style="2" bestFit="1" customWidth="1"/>
    <col min="8" max="8" width="18.28515625" style="2" customWidth="1"/>
    <col min="9" max="9" width="25.5703125" style="2" customWidth="1"/>
    <col min="10" max="10" width="23" style="2" customWidth="1"/>
    <col min="11" max="11" width="24.140625" style="2" customWidth="1"/>
    <col min="12" max="12" width="27.85546875" style="2" customWidth="1"/>
    <col min="13" max="13" width="21" style="2"/>
    <col min="14" max="14" width="14.28515625" style="2" bestFit="1" customWidth="1"/>
    <col min="15" max="15" width="10.85546875" style="2" customWidth="1"/>
    <col min="16" max="16384" width="21" style="2"/>
  </cols>
  <sheetData>
    <row r="1" spans="1:16" ht="21.75" customHeight="1" x14ac:dyDescent="0.2">
      <c r="A1" s="124"/>
      <c r="B1" s="125"/>
      <c r="C1" s="126"/>
      <c r="D1" s="88" t="s">
        <v>16</v>
      </c>
      <c r="E1" s="89"/>
      <c r="F1" s="89"/>
      <c r="G1" s="89"/>
      <c r="H1" s="89"/>
      <c r="I1" s="89"/>
      <c r="J1" s="89"/>
      <c r="K1" s="89"/>
      <c r="L1" s="89"/>
      <c r="M1" s="90"/>
      <c r="N1" s="94" t="s">
        <v>17</v>
      </c>
      <c r="O1" s="94"/>
      <c r="P1" s="94"/>
    </row>
    <row r="2" spans="1:16" ht="21.75" customHeight="1" x14ac:dyDescent="0.2">
      <c r="A2" s="127"/>
      <c r="B2" s="128"/>
      <c r="C2" s="129"/>
      <c r="D2" s="88"/>
      <c r="E2" s="89"/>
      <c r="F2" s="89"/>
      <c r="G2" s="89"/>
      <c r="H2" s="89"/>
      <c r="I2" s="89"/>
      <c r="J2" s="89"/>
      <c r="K2" s="89"/>
      <c r="L2" s="89"/>
      <c r="M2" s="90"/>
      <c r="N2" s="94" t="s">
        <v>18</v>
      </c>
      <c r="O2" s="94"/>
      <c r="P2" s="94"/>
    </row>
    <row r="3" spans="1:16" ht="21.75" customHeight="1" x14ac:dyDescent="0.2">
      <c r="A3" s="130"/>
      <c r="B3" s="131"/>
      <c r="C3" s="132"/>
      <c r="D3" s="88"/>
      <c r="E3" s="89"/>
      <c r="F3" s="89"/>
      <c r="G3" s="89"/>
      <c r="H3" s="89"/>
      <c r="I3" s="89"/>
      <c r="J3" s="89"/>
      <c r="K3" s="89"/>
      <c r="L3" s="89"/>
      <c r="M3" s="90"/>
      <c r="N3" s="94" t="s">
        <v>19</v>
      </c>
      <c r="O3" s="94"/>
      <c r="P3" s="94"/>
    </row>
    <row r="4" spans="1:16" ht="22.15" customHeight="1" x14ac:dyDescent="0.2">
      <c r="A4" s="91" t="s">
        <v>21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</row>
    <row r="5" spans="1:16" x14ac:dyDescent="0.2">
      <c r="A5" s="20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6" s="24" customFormat="1" ht="21" customHeight="1" x14ac:dyDescent="0.25">
      <c r="A6" s="92" t="s">
        <v>75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</row>
    <row r="7" spans="1:16" ht="28.9" customHeight="1" x14ac:dyDescent="0.2">
      <c r="A7" s="104" t="s">
        <v>0</v>
      </c>
      <c r="B7" s="104" t="s">
        <v>1</v>
      </c>
      <c r="C7" s="104" t="s">
        <v>2</v>
      </c>
      <c r="D7" s="104" t="s">
        <v>3</v>
      </c>
      <c r="E7" s="87" t="s">
        <v>4</v>
      </c>
      <c r="F7" s="87" t="s">
        <v>5</v>
      </c>
      <c r="G7" s="104" t="s">
        <v>20</v>
      </c>
      <c r="H7" s="87" t="s">
        <v>6</v>
      </c>
      <c r="I7" s="87" t="s">
        <v>22</v>
      </c>
      <c r="J7" s="106" t="s">
        <v>7</v>
      </c>
      <c r="K7" s="107"/>
      <c r="L7" s="108"/>
      <c r="M7" s="87" t="s">
        <v>8</v>
      </c>
      <c r="N7" s="87" t="s">
        <v>9</v>
      </c>
      <c r="O7" s="87" t="s">
        <v>10</v>
      </c>
      <c r="P7" s="104" t="s">
        <v>11</v>
      </c>
    </row>
    <row r="8" spans="1:16" ht="23.45" customHeight="1" x14ac:dyDescent="0.2">
      <c r="A8" s="104"/>
      <c r="B8" s="104"/>
      <c r="C8" s="104"/>
      <c r="D8" s="104"/>
      <c r="E8" s="87"/>
      <c r="F8" s="87"/>
      <c r="G8" s="104"/>
      <c r="H8" s="87"/>
      <c r="I8" s="87"/>
      <c r="J8" s="3" t="s">
        <v>12</v>
      </c>
      <c r="K8" s="3" t="s">
        <v>13</v>
      </c>
      <c r="L8" s="3" t="s">
        <v>14</v>
      </c>
      <c r="M8" s="87"/>
      <c r="N8" s="87"/>
      <c r="O8" s="87"/>
      <c r="P8" s="104" t="s">
        <v>15</v>
      </c>
    </row>
    <row r="9" spans="1:16" s="23" customFormat="1" ht="317.25" customHeight="1" x14ac:dyDescent="0.25">
      <c r="A9" s="22" t="s">
        <v>40</v>
      </c>
      <c r="B9" s="47" t="s">
        <v>48</v>
      </c>
      <c r="C9" s="39" t="s">
        <v>59</v>
      </c>
      <c r="D9" s="22">
        <v>8</v>
      </c>
      <c r="E9" s="22">
        <v>0</v>
      </c>
      <c r="F9" s="22">
        <f>+E9/D9</f>
        <v>0</v>
      </c>
      <c r="G9" s="61" t="s">
        <v>64</v>
      </c>
      <c r="H9" s="46">
        <v>42779</v>
      </c>
      <c r="I9" s="22" t="s">
        <v>74</v>
      </c>
      <c r="J9" s="48">
        <v>0</v>
      </c>
      <c r="K9" s="49">
        <v>2580609802</v>
      </c>
      <c r="L9" s="29">
        <f>+J9+K9</f>
        <v>2580609802</v>
      </c>
      <c r="M9" s="22">
        <v>0</v>
      </c>
      <c r="N9" s="50">
        <f>+M9/L9</f>
        <v>0</v>
      </c>
      <c r="O9" s="22"/>
      <c r="P9" s="45" t="s">
        <v>73</v>
      </c>
    </row>
    <row r="10" spans="1:16" ht="95.25" customHeight="1" x14ac:dyDescent="0.2">
      <c r="A10" s="22">
        <v>773</v>
      </c>
      <c r="B10" s="14" t="s">
        <v>49</v>
      </c>
      <c r="C10" s="39" t="s">
        <v>59</v>
      </c>
      <c r="D10" s="22">
        <v>3</v>
      </c>
      <c r="E10" s="22">
        <v>0</v>
      </c>
      <c r="F10" s="22">
        <f t="shared" ref="F10:F19" si="0">+E10/D10</f>
        <v>0</v>
      </c>
      <c r="G10" s="62" t="s">
        <v>65</v>
      </c>
      <c r="H10" s="46">
        <v>42796</v>
      </c>
      <c r="I10" s="22" t="s">
        <v>41</v>
      </c>
      <c r="J10" s="48">
        <v>0</v>
      </c>
      <c r="K10" s="49">
        <v>7646016134</v>
      </c>
      <c r="L10" s="49">
        <f>+J10+K10</f>
        <v>7646016134</v>
      </c>
      <c r="M10" s="22">
        <v>0</v>
      </c>
      <c r="N10" s="50">
        <f>+M10/L10</f>
        <v>0</v>
      </c>
      <c r="O10" s="22"/>
      <c r="P10" s="45" t="s">
        <v>73</v>
      </c>
    </row>
    <row r="11" spans="1:16" ht="91.5" customHeight="1" x14ac:dyDescent="0.2">
      <c r="A11" s="22" t="s">
        <v>40</v>
      </c>
      <c r="B11" s="14" t="s">
        <v>50</v>
      </c>
      <c r="C11" s="39" t="s">
        <v>59</v>
      </c>
      <c r="D11" s="22">
        <v>1</v>
      </c>
      <c r="E11" s="22">
        <v>0</v>
      </c>
      <c r="F11" s="22">
        <f t="shared" si="0"/>
        <v>0</v>
      </c>
      <c r="G11" s="62" t="s">
        <v>65</v>
      </c>
      <c r="H11" s="46">
        <v>42794</v>
      </c>
      <c r="I11" s="22" t="s">
        <v>74</v>
      </c>
      <c r="J11" s="48">
        <v>0</v>
      </c>
      <c r="K11" s="49">
        <v>220000000</v>
      </c>
      <c r="L11" s="49">
        <f t="shared" ref="L11" si="1">+K11</f>
        <v>220000000</v>
      </c>
      <c r="M11" s="22">
        <v>0</v>
      </c>
      <c r="N11" s="50">
        <f>+M11/L11</f>
        <v>0</v>
      </c>
      <c r="O11" s="22"/>
      <c r="P11" s="45" t="s">
        <v>73</v>
      </c>
    </row>
    <row r="12" spans="1:16" ht="82.5" customHeight="1" x14ac:dyDescent="0.2">
      <c r="A12" s="51" t="s">
        <v>77</v>
      </c>
      <c r="B12" s="14" t="s">
        <v>51</v>
      </c>
      <c r="C12" s="16" t="s">
        <v>60</v>
      </c>
      <c r="D12" s="40">
        <v>1</v>
      </c>
      <c r="E12" s="22">
        <v>0</v>
      </c>
      <c r="F12" s="22">
        <f t="shared" si="0"/>
        <v>0</v>
      </c>
      <c r="G12" s="61" t="s">
        <v>66</v>
      </c>
      <c r="H12" s="46">
        <v>42804</v>
      </c>
      <c r="I12" s="22" t="s">
        <v>41</v>
      </c>
      <c r="J12" s="120" t="s">
        <v>76</v>
      </c>
      <c r="K12" s="120"/>
      <c r="L12" s="120"/>
      <c r="M12" s="121" t="s">
        <v>76</v>
      </c>
      <c r="N12" s="122"/>
      <c r="O12" s="123"/>
      <c r="P12" s="45" t="s">
        <v>73</v>
      </c>
    </row>
    <row r="13" spans="1:16" ht="45" x14ac:dyDescent="0.2">
      <c r="A13" s="22">
        <v>777</v>
      </c>
      <c r="B13" s="14" t="s">
        <v>52</v>
      </c>
      <c r="C13" s="39" t="s">
        <v>59</v>
      </c>
      <c r="D13" s="22">
        <v>50</v>
      </c>
      <c r="E13" s="22">
        <v>0</v>
      </c>
      <c r="F13" s="22">
        <f t="shared" si="0"/>
        <v>0</v>
      </c>
      <c r="G13" s="63" t="s">
        <v>67</v>
      </c>
      <c r="H13" s="46">
        <v>42825</v>
      </c>
      <c r="I13" s="22" t="s">
        <v>41</v>
      </c>
      <c r="J13" s="34">
        <v>36000000000</v>
      </c>
      <c r="K13" s="48">
        <v>0</v>
      </c>
      <c r="L13" s="49">
        <f>+K13+J13</f>
        <v>36000000000</v>
      </c>
      <c r="M13" s="22">
        <v>0</v>
      </c>
      <c r="N13" s="50">
        <f>+M13/L13</f>
        <v>0</v>
      </c>
      <c r="O13" s="22"/>
      <c r="P13" s="45" t="s">
        <v>73</v>
      </c>
    </row>
    <row r="14" spans="1:16" ht="60" x14ac:dyDescent="0.2">
      <c r="A14" s="22">
        <v>776</v>
      </c>
      <c r="B14" s="14" t="s">
        <v>53</v>
      </c>
      <c r="C14" s="39" t="s">
        <v>59</v>
      </c>
      <c r="D14" s="22">
        <v>120</v>
      </c>
      <c r="E14" s="22">
        <v>0</v>
      </c>
      <c r="F14" s="22">
        <f t="shared" si="0"/>
        <v>0</v>
      </c>
      <c r="G14" s="61" t="s">
        <v>68</v>
      </c>
      <c r="H14" s="46">
        <v>42825</v>
      </c>
      <c r="I14" s="22" t="s">
        <v>41</v>
      </c>
      <c r="J14" s="34">
        <v>27510200516</v>
      </c>
      <c r="K14" s="34">
        <v>0</v>
      </c>
      <c r="L14" s="34">
        <f>+J14+K14</f>
        <v>27510200516</v>
      </c>
      <c r="M14" s="22">
        <v>0</v>
      </c>
      <c r="N14" s="50">
        <f>+M14/L14</f>
        <v>0</v>
      </c>
      <c r="O14" s="22"/>
      <c r="P14" s="45" t="s">
        <v>73</v>
      </c>
    </row>
    <row r="15" spans="1:16" ht="90" x14ac:dyDescent="0.2">
      <c r="A15" s="22">
        <v>778</v>
      </c>
      <c r="B15" s="14" t="s">
        <v>54</v>
      </c>
      <c r="C15" s="39" t="s">
        <v>61</v>
      </c>
      <c r="D15" s="22">
        <v>8</v>
      </c>
      <c r="E15" s="22">
        <v>0</v>
      </c>
      <c r="F15" s="22">
        <f t="shared" si="0"/>
        <v>0</v>
      </c>
      <c r="G15" s="63" t="s">
        <v>69</v>
      </c>
      <c r="H15" s="46">
        <v>42825</v>
      </c>
      <c r="I15" s="22" t="s">
        <v>142</v>
      </c>
      <c r="J15" s="48">
        <v>0</v>
      </c>
      <c r="K15" s="52">
        <v>160000000000</v>
      </c>
      <c r="L15" s="34">
        <f>+J15+K15</f>
        <v>160000000000</v>
      </c>
      <c r="M15" s="22">
        <v>0</v>
      </c>
      <c r="N15" s="50">
        <f>+M15/L15</f>
        <v>0</v>
      </c>
      <c r="O15" s="22"/>
      <c r="P15" s="45" t="s">
        <v>73</v>
      </c>
    </row>
    <row r="16" spans="1:16" ht="60" x14ac:dyDescent="0.2">
      <c r="A16" s="51" t="s">
        <v>77</v>
      </c>
      <c r="B16" s="14" t="s">
        <v>55</v>
      </c>
      <c r="C16" s="39" t="s">
        <v>59</v>
      </c>
      <c r="D16" s="22">
        <v>2</v>
      </c>
      <c r="E16" s="22">
        <v>0</v>
      </c>
      <c r="F16" s="22">
        <f t="shared" si="0"/>
        <v>0</v>
      </c>
      <c r="G16" s="44" t="s">
        <v>70</v>
      </c>
      <c r="H16" s="4"/>
      <c r="I16" s="22" t="s">
        <v>78</v>
      </c>
      <c r="J16" s="48">
        <v>0</v>
      </c>
      <c r="K16" s="48">
        <v>492928673</v>
      </c>
      <c r="L16" s="34">
        <f t="shared" ref="L16:L17" si="2">+J16+K16</f>
        <v>492928673</v>
      </c>
      <c r="M16" s="22">
        <v>0</v>
      </c>
      <c r="N16" s="50">
        <f>+M16/L16</f>
        <v>0</v>
      </c>
      <c r="O16" s="22"/>
      <c r="P16" s="45" t="s">
        <v>73</v>
      </c>
    </row>
    <row r="17" spans="1:16" ht="45" x14ac:dyDescent="0.2">
      <c r="A17" s="51" t="s">
        <v>77</v>
      </c>
      <c r="B17" s="14" t="s">
        <v>56</v>
      </c>
      <c r="C17" s="39" t="s">
        <v>59</v>
      </c>
      <c r="D17" s="22">
        <v>3</v>
      </c>
      <c r="E17" s="22">
        <v>0</v>
      </c>
      <c r="F17" s="22">
        <f t="shared" si="0"/>
        <v>0</v>
      </c>
      <c r="G17" s="44" t="s">
        <v>70</v>
      </c>
      <c r="H17" s="4"/>
      <c r="I17" s="22" t="s">
        <v>78</v>
      </c>
      <c r="J17" s="48">
        <v>0</v>
      </c>
      <c r="K17" s="48">
        <v>755000000</v>
      </c>
      <c r="L17" s="34">
        <f t="shared" si="2"/>
        <v>755000000</v>
      </c>
      <c r="M17" s="22">
        <v>0</v>
      </c>
      <c r="N17" s="50">
        <f>+M17/L17</f>
        <v>0</v>
      </c>
      <c r="O17" s="22"/>
      <c r="P17" s="45" t="s">
        <v>73</v>
      </c>
    </row>
    <row r="18" spans="1:16" ht="90" x14ac:dyDescent="0.2">
      <c r="A18" s="22"/>
      <c r="B18" s="14" t="s">
        <v>57</v>
      </c>
      <c r="C18" s="39" t="s">
        <v>62</v>
      </c>
      <c r="D18" s="41">
        <v>9100</v>
      </c>
      <c r="E18" s="22">
        <v>0</v>
      </c>
      <c r="F18" s="22">
        <f t="shared" si="0"/>
        <v>0</v>
      </c>
      <c r="G18" s="44" t="s">
        <v>71</v>
      </c>
      <c r="H18" s="4"/>
      <c r="I18" s="22" t="s">
        <v>78</v>
      </c>
      <c r="J18" s="120" t="s">
        <v>76</v>
      </c>
      <c r="K18" s="120"/>
      <c r="L18" s="120"/>
      <c r="M18" s="120" t="s">
        <v>76</v>
      </c>
      <c r="N18" s="120"/>
      <c r="O18" s="120"/>
      <c r="P18" s="45" t="s">
        <v>73</v>
      </c>
    </row>
    <row r="19" spans="1:16" ht="60" x14ac:dyDescent="0.2">
      <c r="A19" s="22"/>
      <c r="B19" s="14" t="s">
        <v>58</v>
      </c>
      <c r="C19" s="42" t="s">
        <v>63</v>
      </c>
      <c r="D19" s="43">
        <v>1</v>
      </c>
      <c r="E19" s="22">
        <v>0</v>
      </c>
      <c r="F19" s="22">
        <f t="shared" si="0"/>
        <v>0</v>
      </c>
      <c r="G19" s="44" t="s">
        <v>72</v>
      </c>
      <c r="H19" s="4"/>
      <c r="I19" s="22" t="s">
        <v>41</v>
      </c>
      <c r="J19" s="120" t="s">
        <v>76</v>
      </c>
      <c r="K19" s="120"/>
      <c r="L19" s="120"/>
      <c r="M19" s="120" t="s">
        <v>76</v>
      </c>
      <c r="N19" s="120"/>
      <c r="O19" s="120"/>
      <c r="P19" s="35" t="s">
        <v>73</v>
      </c>
    </row>
  </sheetData>
  <mergeCells count="27">
    <mergeCell ref="N1:P1"/>
    <mergeCell ref="N2:P2"/>
    <mergeCell ref="N3:P3"/>
    <mergeCell ref="D1:M3"/>
    <mergeCell ref="A4:P4"/>
    <mergeCell ref="J19:L19"/>
    <mergeCell ref="M19:O19"/>
    <mergeCell ref="J7:L7"/>
    <mergeCell ref="M7:M8"/>
    <mergeCell ref="N7:N8"/>
    <mergeCell ref="O7:O8"/>
    <mergeCell ref="P7:P8"/>
    <mergeCell ref="A1:C3"/>
    <mergeCell ref="J12:L12"/>
    <mergeCell ref="M12:O12"/>
    <mergeCell ref="J18:L18"/>
    <mergeCell ref="M18:O18"/>
    <mergeCell ref="A6:P6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4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23"/>
  <sheetViews>
    <sheetView showGridLines="0" showRowColHeaders="0" zoomScale="60" zoomScaleNormal="60" workbookViewId="0">
      <selection activeCell="A7" sqref="A7:A8"/>
    </sheetView>
  </sheetViews>
  <sheetFormatPr baseColWidth="10" defaultColWidth="21" defaultRowHeight="15" x14ac:dyDescent="0.2"/>
  <cols>
    <col min="1" max="1" width="5.85546875" style="55" customWidth="1"/>
    <col min="2" max="2" width="58.85546875" style="193" customWidth="1"/>
    <col min="3" max="3" width="32.140625" style="193" customWidth="1"/>
    <col min="4" max="4" width="13.28515625" style="55" customWidth="1"/>
    <col min="5" max="5" width="17.5703125" style="55" customWidth="1"/>
    <col min="6" max="6" width="18" style="55" customWidth="1"/>
    <col min="7" max="7" width="21" style="194"/>
    <col min="8" max="8" width="18.28515625" style="55" customWidth="1"/>
    <col min="9" max="9" width="25.5703125" style="55" customWidth="1"/>
    <col min="10" max="10" width="21" style="55"/>
    <col min="11" max="12" width="23.5703125" style="55" customWidth="1"/>
    <col min="13" max="13" width="21" style="55"/>
    <col min="14" max="14" width="14.28515625" style="55" bestFit="1" customWidth="1"/>
    <col min="15" max="15" width="9.7109375" style="55" customWidth="1"/>
    <col min="16" max="16" width="25.28515625" style="55" customWidth="1"/>
    <col min="17" max="16384" width="21" style="55"/>
  </cols>
  <sheetData>
    <row r="1" spans="1:16" ht="21.75" customHeight="1" x14ac:dyDescent="0.2">
      <c r="A1" s="168"/>
      <c r="B1" s="169"/>
      <c r="C1" s="170"/>
      <c r="D1" s="171" t="s">
        <v>16</v>
      </c>
      <c r="E1" s="172"/>
      <c r="F1" s="172"/>
      <c r="G1" s="172"/>
      <c r="H1" s="172"/>
      <c r="I1" s="172"/>
      <c r="J1" s="172"/>
      <c r="K1" s="172"/>
      <c r="L1" s="172"/>
      <c r="M1" s="173"/>
      <c r="N1" s="157" t="s">
        <v>17</v>
      </c>
      <c r="O1" s="158"/>
      <c r="P1" s="159"/>
    </row>
    <row r="2" spans="1:16" ht="21.75" customHeight="1" x14ac:dyDescent="0.2">
      <c r="A2" s="174"/>
      <c r="B2" s="175"/>
      <c r="C2" s="176"/>
      <c r="D2" s="171"/>
      <c r="E2" s="172"/>
      <c r="F2" s="172"/>
      <c r="G2" s="172"/>
      <c r="H2" s="172"/>
      <c r="I2" s="172"/>
      <c r="J2" s="172"/>
      <c r="K2" s="172"/>
      <c r="L2" s="172"/>
      <c r="M2" s="173"/>
      <c r="N2" s="157" t="s">
        <v>18</v>
      </c>
      <c r="O2" s="158"/>
      <c r="P2" s="159"/>
    </row>
    <row r="3" spans="1:16" ht="21.75" customHeight="1" x14ac:dyDescent="0.2">
      <c r="A3" s="177"/>
      <c r="B3" s="178"/>
      <c r="C3" s="179"/>
      <c r="D3" s="171"/>
      <c r="E3" s="172"/>
      <c r="F3" s="172"/>
      <c r="G3" s="172"/>
      <c r="H3" s="172"/>
      <c r="I3" s="172"/>
      <c r="J3" s="172"/>
      <c r="K3" s="172"/>
      <c r="L3" s="172"/>
      <c r="M3" s="173"/>
      <c r="N3" s="157" t="s">
        <v>19</v>
      </c>
      <c r="O3" s="158"/>
      <c r="P3" s="159"/>
    </row>
    <row r="4" spans="1:16" ht="22.15" customHeight="1" x14ac:dyDescent="0.2">
      <c r="A4" s="91" t="s">
        <v>21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</row>
    <row r="5" spans="1:16" x14ac:dyDescent="0.2">
      <c r="A5" s="180"/>
      <c r="B5" s="181"/>
      <c r="C5" s="181"/>
      <c r="D5" s="180"/>
      <c r="E5" s="180"/>
      <c r="F5" s="180"/>
      <c r="G5" s="182"/>
      <c r="H5" s="180"/>
      <c r="I5" s="180"/>
      <c r="J5" s="180"/>
      <c r="K5" s="180"/>
      <c r="L5" s="180"/>
      <c r="M5" s="180"/>
    </row>
    <row r="6" spans="1:16" ht="21" customHeight="1" x14ac:dyDescent="0.2">
      <c r="A6" s="92" t="s">
        <v>79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</row>
    <row r="7" spans="1:16" ht="28.9" customHeight="1" x14ac:dyDescent="0.2">
      <c r="A7" s="104" t="s">
        <v>0</v>
      </c>
      <c r="B7" s="165" t="s">
        <v>1</v>
      </c>
      <c r="C7" s="165" t="s">
        <v>2</v>
      </c>
      <c r="D7" s="104" t="s">
        <v>3</v>
      </c>
      <c r="E7" s="87" t="s">
        <v>4</v>
      </c>
      <c r="F7" s="87" t="s">
        <v>5</v>
      </c>
      <c r="G7" s="104" t="s">
        <v>20</v>
      </c>
      <c r="H7" s="87" t="s">
        <v>6</v>
      </c>
      <c r="I7" s="87" t="s">
        <v>22</v>
      </c>
      <c r="J7" s="106" t="s">
        <v>7</v>
      </c>
      <c r="K7" s="107"/>
      <c r="L7" s="108"/>
      <c r="M7" s="87" t="s">
        <v>8</v>
      </c>
      <c r="N7" s="87" t="s">
        <v>9</v>
      </c>
      <c r="O7" s="87" t="s">
        <v>10</v>
      </c>
      <c r="P7" s="104" t="s">
        <v>11</v>
      </c>
    </row>
    <row r="8" spans="1:16" ht="42" customHeight="1" x14ac:dyDescent="0.2">
      <c r="A8" s="104"/>
      <c r="B8" s="165"/>
      <c r="C8" s="165"/>
      <c r="D8" s="104"/>
      <c r="E8" s="87"/>
      <c r="F8" s="87"/>
      <c r="G8" s="104"/>
      <c r="H8" s="87"/>
      <c r="I8" s="87"/>
      <c r="J8" s="77" t="s">
        <v>12</v>
      </c>
      <c r="K8" s="77" t="s">
        <v>13</v>
      </c>
      <c r="L8" s="77" t="s">
        <v>14</v>
      </c>
      <c r="M8" s="87"/>
      <c r="N8" s="87"/>
      <c r="O8" s="87"/>
      <c r="P8" s="104" t="s">
        <v>15</v>
      </c>
    </row>
    <row r="9" spans="1:16" ht="105.75" customHeight="1" x14ac:dyDescent="0.2">
      <c r="A9" s="72"/>
      <c r="B9" s="166" t="s">
        <v>80</v>
      </c>
      <c r="C9" s="166" t="s">
        <v>95</v>
      </c>
      <c r="D9" s="53" t="s">
        <v>95</v>
      </c>
      <c r="E9" s="183" t="s">
        <v>77</v>
      </c>
      <c r="F9" s="74" t="s">
        <v>40</v>
      </c>
      <c r="G9" s="63" t="s">
        <v>72</v>
      </c>
      <c r="H9" s="184">
        <v>42736</v>
      </c>
      <c r="I9" s="74" t="s">
        <v>41</v>
      </c>
      <c r="J9" s="185" t="s">
        <v>95</v>
      </c>
      <c r="K9" s="185"/>
      <c r="L9" s="185"/>
      <c r="M9" s="185" t="s">
        <v>95</v>
      </c>
      <c r="N9" s="185"/>
      <c r="O9" s="186"/>
      <c r="P9" s="53" t="s">
        <v>104</v>
      </c>
    </row>
    <row r="10" spans="1:16" ht="84" customHeight="1" x14ac:dyDescent="0.2">
      <c r="A10" s="72"/>
      <c r="B10" s="47" t="s">
        <v>81</v>
      </c>
      <c r="C10" s="47" t="s">
        <v>60</v>
      </c>
      <c r="D10" s="187">
        <v>1</v>
      </c>
      <c r="E10" s="74">
        <v>0</v>
      </c>
      <c r="F10" s="74">
        <f t="shared" ref="F10:F23" si="0">+E10/D10</f>
        <v>0</v>
      </c>
      <c r="G10" s="36" t="s">
        <v>66</v>
      </c>
      <c r="H10" s="184">
        <v>42804</v>
      </c>
      <c r="I10" s="74" t="s">
        <v>41</v>
      </c>
      <c r="J10" s="120" t="s">
        <v>76</v>
      </c>
      <c r="K10" s="120"/>
      <c r="L10" s="120"/>
      <c r="M10" s="120" t="s">
        <v>76</v>
      </c>
      <c r="N10" s="120"/>
      <c r="O10" s="56"/>
      <c r="P10" s="53" t="s">
        <v>104</v>
      </c>
    </row>
    <row r="11" spans="1:16" ht="129.75" customHeight="1" x14ac:dyDescent="0.2">
      <c r="A11" s="183" t="s">
        <v>77</v>
      </c>
      <c r="B11" s="47" t="s">
        <v>82</v>
      </c>
      <c r="C11" s="166" t="s">
        <v>96</v>
      </c>
      <c r="D11" s="53">
        <v>65</v>
      </c>
      <c r="E11" s="74">
        <v>0</v>
      </c>
      <c r="F11" s="74">
        <f t="shared" si="0"/>
        <v>0</v>
      </c>
      <c r="G11" s="36" t="s">
        <v>68</v>
      </c>
      <c r="H11" s="184">
        <v>42789</v>
      </c>
      <c r="I11" s="74" t="s">
        <v>41</v>
      </c>
      <c r="J11" s="161" t="s">
        <v>105</v>
      </c>
      <c r="K11" s="162"/>
      <c r="L11" s="163"/>
      <c r="M11" s="113" t="s">
        <v>105</v>
      </c>
      <c r="N11" s="113"/>
      <c r="O11" s="164"/>
      <c r="P11" s="53" t="s">
        <v>104</v>
      </c>
    </row>
    <row r="12" spans="1:16" ht="79.5" customHeight="1" x14ac:dyDescent="0.2">
      <c r="A12" s="74">
        <v>769</v>
      </c>
      <c r="B12" s="166" t="s">
        <v>83</v>
      </c>
      <c r="C12" s="166" t="s">
        <v>97</v>
      </c>
      <c r="D12" s="54">
        <v>1</v>
      </c>
      <c r="E12" s="74">
        <v>0</v>
      </c>
      <c r="F12" s="74">
        <f t="shared" si="0"/>
        <v>0</v>
      </c>
      <c r="G12" s="36" t="s">
        <v>68</v>
      </c>
      <c r="H12" s="184">
        <v>42825</v>
      </c>
      <c r="I12" s="74" t="s">
        <v>41</v>
      </c>
      <c r="J12" s="136" t="s">
        <v>106</v>
      </c>
      <c r="K12" s="136"/>
      <c r="L12" s="136"/>
      <c r="M12" s="134" t="s">
        <v>106</v>
      </c>
      <c r="N12" s="135"/>
      <c r="O12" s="160">
        <v>1</v>
      </c>
      <c r="P12" s="53" t="s">
        <v>104</v>
      </c>
    </row>
    <row r="13" spans="1:16" ht="73.5" customHeight="1" x14ac:dyDescent="0.2">
      <c r="A13" s="74">
        <v>774</v>
      </c>
      <c r="B13" s="166" t="s">
        <v>84</v>
      </c>
      <c r="C13" s="166" t="s">
        <v>98</v>
      </c>
      <c r="D13" s="53">
        <v>110</v>
      </c>
      <c r="E13" s="74">
        <v>0</v>
      </c>
      <c r="F13" s="74">
        <f t="shared" si="0"/>
        <v>0</v>
      </c>
      <c r="G13" s="36" t="s">
        <v>68</v>
      </c>
      <c r="H13" s="184">
        <v>42807</v>
      </c>
      <c r="I13" s="74" t="s">
        <v>41</v>
      </c>
      <c r="J13" s="188">
        <v>0</v>
      </c>
      <c r="K13" s="188">
        <v>3300000000</v>
      </c>
      <c r="L13" s="189">
        <f>+J13+K13</f>
        <v>3300000000</v>
      </c>
      <c r="M13" s="74">
        <v>0</v>
      </c>
      <c r="N13" s="190">
        <f>+M13/L13</f>
        <v>0</v>
      </c>
      <c r="O13" s="74"/>
      <c r="P13" s="53" t="s">
        <v>104</v>
      </c>
    </row>
    <row r="14" spans="1:16" ht="78.75" customHeight="1" x14ac:dyDescent="0.2">
      <c r="A14" s="183" t="s">
        <v>77</v>
      </c>
      <c r="B14" s="167" t="s">
        <v>85</v>
      </c>
      <c r="C14" s="167" t="s">
        <v>98</v>
      </c>
      <c r="D14" s="39">
        <v>4</v>
      </c>
      <c r="E14" s="74">
        <v>0</v>
      </c>
      <c r="F14" s="74">
        <f t="shared" si="0"/>
        <v>0</v>
      </c>
      <c r="G14" s="36" t="s">
        <v>68</v>
      </c>
      <c r="H14" s="184">
        <v>42817</v>
      </c>
      <c r="I14" s="74" t="s">
        <v>41</v>
      </c>
      <c r="J14" s="188">
        <v>0</v>
      </c>
      <c r="K14" s="188">
        <f>300000000+1360000000</f>
        <v>1660000000</v>
      </c>
      <c r="L14" s="188">
        <f>+J14+K14</f>
        <v>1660000000</v>
      </c>
      <c r="M14" s="74">
        <v>0</v>
      </c>
      <c r="N14" s="190">
        <f>+M14/L14</f>
        <v>0</v>
      </c>
      <c r="O14" s="72"/>
      <c r="P14" s="53" t="s">
        <v>104</v>
      </c>
    </row>
    <row r="15" spans="1:16" ht="66" customHeight="1" x14ac:dyDescent="0.2">
      <c r="A15" s="72"/>
      <c r="B15" s="166" t="s">
        <v>86</v>
      </c>
      <c r="C15" s="166" t="s">
        <v>98</v>
      </c>
      <c r="D15" s="53">
        <v>13</v>
      </c>
      <c r="E15" s="74">
        <v>0</v>
      </c>
      <c r="F15" s="74">
        <f t="shared" si="0"/>
        <v>0</v>
      </c>
      <c r="G15" s="36" t="s">
        <v>100</v>
      </c>
      <c r="H15" s="184"/>
      <c r="I15" s="74" t="s">
        <v>107</v>
      </c>
      <c r="J15" s="188">
        <v>0</v>
      </c>
      <c r="K15" s="188">
        <v>3250000000</v>
      </c>
      <c r="L15" s="189">
        <f t="shared" ref="L15" si="1">+J15+K15</f>
        <v>3250000000</v>
      </c>
      <c r="M15" s="74">
        <v>0</v>
      </c>
      <c r="N15" s="190">
        <f>+M15/L15</f>
        <v>0</v>
      </c>
      <c r="O15" s="72"/>
      <c r="P15" s="53" t="s">
        <v>104</v>
      </c>
    </row>
    <row r="16" spans="1:16" ht="69" customHeight="1" x14ac:dyDescent="0.2">
      <c r="A16" s="72"/>
      <c r="B16" s="47" t="s">
        <v>87</v>
      </c>
      <c r="C16" s="166" t="s">
        <v>98</v>
      </c>
      <c r="D16" s="53">
        <v>7</v>
      </c>
      <c r="E16" s="74">
        <v>0</v>
      </c>
      <c r="F16" s="74">
        <f t="shared" si="0"/>
        <v>0</v>
      </c>
      <c r="G16" s="36" t="s">
        <v>100</v>
      </c>
      <c r="H16" s="184"/>
      <c r="I16" s="74" t="s">
        <v>107</v>
      </c>
      <c r="J16" s="188">
        <v>0</v>
      </c>
      <c r="K16" s="188">
        <v>815511762</v>
      </c>
      <c r="L16" s="189">
        <f>+J16+K16</f>
        <v>815511762</v>
      </c>
      <c r="M16" s="74">
        <v>0</v>
      </c>
      <c r="N16" s="190">
        <f>+M16/L16</f>
        <v>0</v>
      </c>
      <c r="O16" s="72"/>
      <c r="P16" s="53" t="s">
        <v>104</v>
      </c>
    </row>
    <row r="17" spans="1:16" ht="66" customHeight="1" x14ac:dyDescent="0.2">
      <c r="A17" s="72"/>
      <c r="B17" s="47" t="s">
        <v>88</v>
      </c>
      <c r="C17" s="166" t="s">
        <v>96</v>
      </c>
      <c r="D17" s="53">
        <v>12</v>
      </c>
      <c r="E17" s="74">
        <v>0</v>
      </c>
      <c r="F17" s="74">
        <f t="shared" si="0"/>
        <v>0</v>
      </c>
      <c r="G17" s="36" t="s">
        <v>100</v>
      </c>
      <c r="H17" s="184"/>
      <c r="I17" s="74" t="s">
        <v>107</v>
      </c>
      <c r="J17" s="188">
        <v>0</v>
      </c>
      <c r="K17" s="188">
        <v>500000000</v>
      </c>
      <c r="L17" s="189">
        <f>+J17+K17</f>
        <v>500000000</v>
      </c>
      <c r="M17" s="74">
        <v>0</v>
      </c>
      <c r="N17" s="190">
        <f>+M17/L17</f>
        <v>0</v>
      </c>
      <c r="O17" s="72"/>
      <c r="P17" s="53" t="s">
        <v>104</v>
      </c>
    </row>
    <row r="18" spans="1:16" ht="73.5" customHeight="1" x14ac:dyDescent="0.2">
      <c r="A18" s="72"/>
      <c r="B18" s="166" t="s">
        <v>89</v>
      </c>
      <c r="C18" s="166" t="s">
        <v>97</v>
      </c>
      <c r="D18" s="54">
        <v>1</v>
      </c>
      <c r="E18" s="74">
        <v>0</v>
      </c>
      <c r="F18" s="74">
        <f t="shared" si="0"/>
        <v>0</v>
      </c>
      <c r="G18" s="27" t="s">
        <v>101</v>
      </c>
      <c r="H18" s="184"/>
      <c r="I18" s="74" t="s">
        <v>107</v>
      </c>
      <c r="J18" s="133" t="s">
        <v>108</v>
      </c>
      <c r="K18" s="133"/>
      <c r="L18" s="133"/>
      <c r="M18" s="74"/>
      <c r="N18" s="190"/>
      <c r="O18" s="72"/>
      <c r="P18" s="53" t="s">
        <v>104</v>
      </c>
    </row>
    <row r="19" spans="1:16" ht="75" x14ac:dyDescent="0.2">
      <c r="A19" s="72"/>
      <c r="B19" s="47" t="s">
        <v>90</v>
      </c>
      <c r="C19" s="166" t="s">
        <v>99</v>
      </c>
      <c r="D19" s="53">
        <v>200</v>
      </c>
      <c r="E19" s="74">
        <v>0</v>
      </c>
      <c r="F19" s="74">
        <f t="shared" si="0"/>
        <v>0</v>
      </c>
      <c r="G19" s="27" t="s">
        <v>38</v>
      </c>
      <c r="H19" s="184"/>
      <c r="I19" s="74" t="s">
        <v>107</v>
      </c>
      <c r="J19" s="188">
        <v>0</v>
      </c>
      <c r="K19" s="188">
        <v>1370019920</v>
      </c>
      <c r="L19" s="189">
        <f t="shared" ref="L19:L20" si="2">+J19+K19</f>
        <v>1370019920</v>
      </c>
      <c r="M19" s="74">
        <v>0</v>
      </c>
      <c r="N19" s="190">
        <f>+M19/L19</f>
        <v>0</v>
      </c>
      <c r="O19" s="72"/>
      <c r="P19" s="53" t="s">
        <v>104</v>
      </c>
    </row>
    <row r="20" spans="1:16" ht="180" x14ac:dyDescent="0.2">
      <c r="A20" s="72"/>
      <c r="B20" s="47" t="s">
        <v>91</v>
      </c>
      <c r="C20" s="166" t="s">
        <v>98</v>
      </c>
      <c r="D20" s="53">
        <v>353</v>
      </c>
      <c r="E20" s="74">
        <v>0</v>
      </c>
      <c r="F20" s="74">
        <f t="shared" si="0"/>
        <v>0</v>
      </c>
      <c r="G20" s="36" t="s">
        <v>110</v>
      </c>
      <c r="H20" s="184"/>
      <c r="I20" s="74" t="s">
        <v>111</v>
      </c>
      <c r="J20" s="188">
        <v>0</v>
      </c>
      <c r="K20" s="188">
        <v>1588000000</v>
      </c>
      <c r="L20" s="189">
        <f t="shared" si="2"/>
        <v>1588000000</v>
      </c>
      <c r="M20" s="74">
        <v>0</v>
      </c>
      <c r="N20" s="190">
        <f>+M20/L20</f>
        <v>0</v>
      </c>
      <c r="O20" s="72"/>
      <c r="P20" s="53" t="s">
        <v>104</v>
      </c>
    </row>
    <row r="21" spans="1:16" ht="165" x14ac:dyDescent="0.2">
      <c r="A21" s="72"/>
      <c r="B21" s="47" t="s">
        <v>92</v>
      </c>
      <c r="C21" s="166" t="s">
        <v>98</v>
      </c>
      <c r="D21" s="15">
        <v>1150</v>
      </c>
      <c r="E21" s="74">
        <v>0</v>
      </c>
      <c r="F21" s="74">
        <f t="shared" si="0"/>
        <v>0</v>
      </c>
      <c r="G21" s="36" t="s">
        <v>109</v>
      </c>
      <c r="H21" s="184"/>
      <c r="I21" s="74" t="s">
        <v>41</v>
      </c>
      <c r="J21" s="191">
        <v>0</v>
      </c>
      <c r="K21" s="191">
        <f>2059950000+4132000000</f>
        <v>6191950000</v>
      </c>
      <c r="L21" s="192">
        <f>+J21+K21</f>
        <v>6191950000</v>
      </c>
      <c r="M21" s="74">
        <v>0</v>
      </c>
      <c r="N21" s="190">
        <f>+M21/L21</f>
        <v>0</v>
      </c>
      <c r="O21" s="72"/>
      <c r="P21" s="53" t="s">
        <v>104</v>
      </c>
    </row>
    <row r="22" spans="1:16" ht="45" x14ac:dyDescent="0.2">
      <c r="A22" s="72"/>
      <c r="B22" s="167" t="s">
        <v>93</v>
      </c>
      <c r="C22" s="167" t="s">
        <v>96</v>
      </c>
      <c r="D22" s="39">
        <v>160</v>
      </c>
      <c r="E22" s="74">
        <v>0</v>
      </c>
      <c r="F22" s="74">
        <f t="shared" si="0"/>
        <v>0</v>
      </c>
      <c r="G22" s="27" t="s">
        <v>102</v>
      </c>
      <c r="H22" s="184"/>
      <c r="I22" s="74" t="s">
        <v>107</v>
      </c>
      <c r="J22" s="188"/>
      <c r="K22" s="188">
        <f>400000000+750000000</f>
        <v>1150000000</v>
      </c>
      <c r="L22" s="189">
        <f>+J22+K22</f>
        <v>1150000000</v>
      </c>
      <c r="M22" s="74">
        <v>0</v>
      </c>
      <c r="N22" s="190">
        <f>+M22/L22</f>
        <v>0</v>
      </c>
      <c r="O22" s="72"/>
      <c r="P22" s="53" t="s">
        <v>104</v>
      </c>
    </row>
    <row r="23" spans="1:16" ht="45" x14ac:dyDescent="0.2">
      <c r="A23" s="72"/>
      <c r="B23" s="167" t="s">
        <v>94</v>
      </c>
      <c r="C23" s="167" t="s">
        <v>98</v>
      </c>
      <c r="D23" s="39">
        <v>100</v>
      </c>
      <c r="E23" s="74">
        <v>0</v>
      </c>
      <c r="F23" s="74">
        <f t="shared" si="0"/>
        <v>0</v>
      </c>
      <c r="G23" s="27" t="s">
        <v>103</v>
      </c>
      <c r="H23" s="184"/>
      <c r="I23" s="74" t="s">
        <v>107</v>
      </c>
      <c r="J23" s="191"/>
      <c r="K23" s="191">
        <v>500000000</v>
      </c>
      <c r="L23" s="192">
        <f t="shared" ref="L23" si="3">+J23+K23</f>
        <v>500000000</v>
      </c>
      <c r="M23" s="74">
        <v>0</v>
      </c>
      <c r="N23" s="190">
        <f>+M23/L23</f>
        <v>0</v>
      </c>
      <c r="O23" s="72"/>
      <c r="P23" s="53" t="s">
        <v>104</v>
      </c>
    </row>
  </sheetData>
  <mergeCells count="30">
    <mergeCell ref="A6:P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M7:M8"/>
    <mergeCell ref="N7:N8"/>
    <mergeCell ref="O7:O8"/>
    <mergeCell ref="P7:P8"/>
    <mergeCell ref="A1:C3"/>
    <mergeCell ref="N1:P1"/>
    <mergeCell ref="N2:P2"/>
    <mergeCell ref="N3:P3"/>
    <mergeCell ref="D1:M3"/>
    <mergeCell ref="A4:P4"/>
    <mergeCell ref="J18:L18"/>
    <mergeCell ref="M9:N9"/>
    <mergeCell ref="M10:N10"/>
    <mergeCell ref="M11:N11"/>
    <mergeCell ref="M12:N12"/>
    <mergeCell ref="J10:L10"/>
    <mergeCell ref="J11:L11"/>
    <mergeCell ref="J12:L12"/>
    <mergeCell ref="J9:L9"/>
  </mergeCells>
  <printOptions horizontalCentered="1" verticalCentered="1"/>
  <pageMargins left="0.25" right="0.25" top="0.75" bottom="0.75" header="0.3" footer="0.3"/>
  <pageSetup scale="3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11"/>
  <sheetViews>
    <sheetView showGridLines="0" showRowColHeaders="0" zoomScale="63" zoomScaleNormal="63" workbookViewId="0">
      <selection activeCell="A11" sqref="A11"/>
    </sheetView>
  </sheetViews>
  <sheetFormatPr baseColWidth="10" defaultColWidth="21" defaultRowHeight="15" x14ac:dyDescent="0.2"/>
  <cols>
    <col min="1" max="1" width="6" style="2" customWidth="1"/>
    <col min="2" max="2" width="43.85546875" style="2" customWidth="1"/>
    <col min="3" max="3" width="22" style="2" customWidth="1"/>
    <col min="4" max="4" width="13.28515625" style="2" customWidth="1"/>
    <col min="5" max="5" width="17.5703125" style="2" customWidth="1"/>
    <col min="6" max="6" width="18" style="2" customWidth="1"/>
    <col min="7" max="7" width="21" style="2"/>
    <col min="8" max="8" width="22" style="2" customWidth="1"/>
    <col min="9" max="9" width="25.5703125" style="2" customWidth="1"/>
    <col min="10" max="11" width="21" style="2"/>
    <col min="12" max="12" width="20.85546875" style="2" customWidth="1"/>
    <col min="13" max="13" width="21" style="2"/>
    <col min="14" max="14" width="14.28515625" style="2" bestFit="1" customWidth="1"/>
    <col min="15" max="15" width="10.85546875" style="2" customWidth="1"/>
    <col min="16" max="16384" width="21" style="2"/>
  </cols>
  <sheetData>
    <row r="1" spans="1:16" ht="21.75" customHeight="1" x14ac:dyDescent="0.2">
      <c r="A1" s="124"/>
      <c r="B1" s="125"/>
      <c r="C1" s="126"/>
      <c r="D1" s="155" t="s">
        <v>16</v>
      </c>
      <c r="E1" s="156"/>
      <c r="F1" s="156"/>
      <c r="G1" s="156"/>
      <c r="H1" s="156"/>
      <c r="I1" s="156"/>
      <c r="J1" s="156"/>
      <c r="K1" s="156"/>
      <c r="L1" s="156"/>
      <c r="M1" s="156"/>
      <c r="N1" s="157" t="s">
        <v>17</v>
      </c>
      <c r="O1" s="158"/>
      <c r="P1" s="159"/>
    </row>
    <row r="2" spans="1:16" ht="21.75" customHeight="1" x14ac:dyDescent="0.2">
      <c r="A2" s="127"/>
      <c r="B2" s="128"/>
      <c r="C2" s="129"/>
      <c r="D2" s="155"/>
      <c r="E2" s="156"/>
      <c r="F2" s="156"/>
      <c r="G2" s="156"/>
      <c r="H2" s="156"/>
      <c r="I2" s="156"/>
      <c r="J2" s="156"/>
      <c r="K2" s="156"/>
      <c r="L2" s="156"/>
      <c r="M2" s="156"/>
      <c r="N2" s="157" t="s">
        <v>18</v>
      </c>
      <c r="O2" s="158"/>
      <c r="P2" s="159"/>
    </row>
    <row r="3" spans="1:16" ht="21.75" customHeight="1" x14ac:dyDescent="0.2">
      <c r="A3" s="130"/>
      <c r="B3" s="131"/>
      <c r="C3" s="132"/>
      <c r="D3" s="155"/>
      <c r="E3" s="156"/>
      <c r="F3" s="156"/>
      <c r="G3" s="156"/>
      <c r="H3" s="156"/>
      <c r="I3" s="156"/>
      <c r="J3" s="156"/>
      <c r="K3" s="156"/>
      <c r="L3" s="156"/>
      <c r="M3" s="156"/>
      <c r="N3" s="157" t="s">
        <v>19</v>
      </c>
      <c r="O3" s="158"/>
      <c r="P3" s="159"/>
    </row>
    <row r="4" spans="1:16" ht="22.15" customHeight="1" x14ac:dyDescent="0.2">
      <c r="A4" s="91" t="s">
        <v>21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</row>
    <row r="5" spans="1:16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6" ht="21" customHeight="1" x14ac:dyDescent="0.2">
      <c r="A6" s="92" t="s">
        <v>112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</row>
    <row r="7" spans="1:16" ht="28.9" customHeight="1" x14ac:dyDescent="0.2">
      <c r="A7" s="104" t="s">
        <v>0</v>
      </c>
      <c r="B7" s="104" t="s">
        <v>1</v>
      </c>
      <c r="C7" s="104" t="s">
        <v>2</v>
      </c>
      <c r="D7" s="104" t="s">
        <v>3</v>
      </c>
      <c r="E7" s="87" t="s">
        <v>4</v>
      </c>
      <c r="F7" s="87" t="s">
        <v>5</v>
      </c>
      <c r="G7" s="104" t="s">
        <v>20</v>
      </c>
      <c r="H7" s="87" t="s">
        <v>6</v>
      </c>
      <c r="I7" s="87" t="s">
        <v>22</v>
      </c>
      <c r="J7" s="106" t="s">
        <v>7</v>
      </c>
      <c r="K7" s="107"/>
      <c r="L7" s="108"/>
      <c r="M7" s="87" t="s">
        <v>8</v>
      </c>
      <c r="N7" s="87" t="s">
        <v>9</v>
      </c>
      <c r="O7" s="87" t="s">
        <v>10</v>
      </c>
      <c r="P7" s="104" t="s">
        <v>11</v>
      </c>
    </row>
    <row r="8" spans="1:16" ht="23.45" customHeight="1" x14ac:dyDescent="0.2">
      <c r="A8" s="104"/>
      <c r="B8" s="104"/>
      <c r="C8" s="104"/>
      <c r="D8" s="104"/>
      <c r="E8" s="87"/>
      <c r="F8" s="87"/>
      <c r="G8" s="104"/>
      <c r="H8" s="87"/>
      <c r="I8" s="87"/>
      <c r="J8" s="3" t="s">
        <v>12</v>
      </c>
      <c r="K8" s="3" t="s">
        <v>13</v>
      </c>
      <c r="L8" s="3" t="s">
        <v>14</v>
      </c>
      <c r="M8" s="87"/>
      <c r="N8" s="87"/>
      <c r="O8" s="87"/>
      <c r="P8" s="104" t="s">
        <v>15</v>
      </c>
    </row>
    <row r="9" spans="1:16" ht="60" x14ac:dyDescent="0.2">
      <c r="A9" s="51" t="s">
        <v>77</v>
      </c>
      <c r="B9" s="60" t="s">
        <v>113</v>
      </c>
      <c r="C9" s="16" t="s">
        <v>60</v>
      </c>
      <c r="D9" s="40">
        <v>1</v>
      </c>
      <c r="E9" s="22">
        <v>0</v>
      </c>
      <c r="F9" s="22">
        <f t="shared" ref="F9:F11" si="0">+E9/D9</f>
        <v>0</v>
      </c>
      <c r="G9" s="61" t="s">
        <v>66</v>
      </c>
      <c r="H9" s="28">
        <v>42804</v>
      </c>
      <c r="I9" s="22" t="s">
        <v>41</v>
      </c>
      <c r="J9" s="120" t="s">
        <v>76</v>
      </c>
      <c r="K9" s="120"/>
      <c r="L9" s="120"/>
      <c r="M9" s="120" t="s">
        <v>76</v>
      </c>
      <c r="N9" s="120"/>
      <c r="O9" s="120"/>
      <c r="P9" s="53" t="s">
        <v>119</v>
      </c>
    </row>
    <row r="10" spans="1:16" ht="75" x14ac:dyDescent="0.2">
      <c r="A10" s="22">
        <v>775</v>
      </c>
      <c r="B10" s="60" t="s">
        <v>114</v>
      </c>
      <c r="C10" s="53" t="s">
        <v>116</v>
      </c>
      <c r="D10" s="64">
        <v>280</v>
      </c>
      <c r="E10" s="22">
        <v>0</v>
      </c>
      <c r="F10" s="22">
        <f t="shared" si="0"/>
        <v>0</v>
      </c>
      <c r="G10" s="65" t="s">
        <v>117</v>
      </c>
      <c r="H10" s="28">
        <v>42825</v>
      </c>
      <c r="I10" s="22" t="s">
        <v>41</v>
      </c>
      <c r="J10" s="59">
        <v>0</v>
      </c>
      <c r="K10" s="66">
        <v>4665000000</v>
      </c>
      <c r="L10" s="66">
        <v>4665000000</v>
      </c>
      <c r="M10" s="22">
        <v>0</v>
      </c>
      <c r="N10" s="50">
        <f>+M10/L10</f>
        <v>0</v>
      </c>
      <c r="O10" s="22"/>
      <c r="P10" s="53" t="s">
        <v>119</v>
      </c>
    </row>
    <row r="11" spans="1:16" ht="117.75" customHeight="1" x14ac:dyDescent="0.2">
      <c r="A11" s="4"/>
      <c r="B11" s="60" t="s">
        <v>115</v>
      </c>
      <c r="C11" s="53" t="s">
        <v>99</v>
      </c>
      <c r="D11" s="64">
        <v>17000</v>
      </c>
      <c r="E11" s="22">
        <v>0</v>
      </c>
      <c r="F11" s="22">
        <f t="shared" si="0"/>
        <v>0</v>
      </c>
      <c r="G11" s="65" t="s">
        <v>118</v>
      </c>
      <c r="H11" s="67"/>
      <c r="I11" s="22" t="s">
        <v>107</v>
      </c>
      <c r="J11" s="48">
        <v>0</v>
      </c>
      <c r="K11" s="52">
        <v>1800000000</v>
      </c>
      <c r="L11" s="52">
        <f>+J11+K11</f>
        <v>1800000000</v>
      </c>
      <c r="M11" s="22">
        <v>0</v>
      </c>
      <c r="N11" s="50">
        <f>+M11/L11</f>
        <v>0</v>
      </c>
      <c r="O11" s="22"/>
      <c r="P11" s="64" t="s">
        <v>119</v>
      </c>
    </row>
  </sheetData>
  <mergeCells count="22">
    <mergeCell ref="O7:O8"/>
    <mergeCell ref="P7:P8"/>
    <mergeCell ref="A1:C3"/>
    <mergeCell ref="N1:P1"/>
    <mergeCell ref="N2:P2"/>
    <mergeCell ref="N3:P3"/>
    <mergeCell ref="A4:P4"/>
    <mergeCell ref="J9:L9"/>
    <mergeCell ref="M9:O9"/>
    <mergeCell ref="A6:P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M7:M8"/>
    <mergeCell ref="N7:N8"/>
  </mergeCells>
  <printOptions horizontalCentered="1" verticalCentered="1"/>
  <pageMargins left="0.25" right="0.25" top="0.75" bottom="0.75" header="0.3" footer="0.3"/>
  <pageSetup scale="4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9"/>
  <sheetViews>
    <sheetView showGridLines="0" showRowColHeaders="0" zoomScale="64" zoomScaleNormal="64" workbookViewId="0">
      <selection activeCell="A4" sqref="A4:P4"/>
    </sheetView>
  </sheetViews>
  <sheetFormatPr baseColWidth="10" defaultColWidth="21" defaultRowHeight="15" x14ac:dyDescent="0.2"/>
  <cols>
    <col min="1" max="1" width="4.5703125" style="2" customWidth="1"/>
    <col min="2" max="2" width="21.28515625" style="2" customWidth="1"/>
    <col min="3" max="3" width="22" style="2" customWidth="1"/>
    <col min="4" max="4" width="13.28515625" style="2" customWidth="1"/>
    <col min="5" max="5" width="17.5703125" style="2" customWidth="1"/>
    <col min="6" max="6" width="18" style="2" customWidth="1"/>
    <col min="7" max="7" width="25.7109375" style="2" customWidth="1"/>
    <col min="8" max="8" width="18.28515625" style="2" customWidth="1"/>
    <col min="9" max="9" width="25.5703125" style="2" customWidth="1"/>
    <col min="10" max="11" width="21" style="2"/>
    <col min="12" max="12" width="24" style="2" customWidth="1"/>
    <col min="13" max="13" width="21" style="2"/>
    <col min="14" max="14" width="14.28515625" style="2" bestFit="1" customWidth="1"/>
    <col min="15" max="15" width="10.85546875" style="2" customWidth="1"/>
    <col min="16" max="16" width="23.5703125" style="2" customWidth="1"/>
    <col min="17" max="16384" width="21" style="2"/>
  </cols>
  <sheetData>
    <row r="1" spans="1:16" ht="21.75" customHeight="1" x14ac:dyDescent="0.2">
      <c r="A1" s="124"/>
      <c r="B1" s="125"/>
      <c r="C1" s="126"/>
      <c r="D1" s="88" t="s">
        <v>16</v>
      </c>
      <c r="E1" s="89"/>
      <c r="F1" s="89"/>
      <c r="G1" s="89"/>
      <c r="H1" s="89"/>
      <c r="I1" s="89"/>
      <c r="J1" s="89"/>
      <c r="K1" s="89"/>
      <c r="L1" s="89"/>
      <c r="M1" s="90"/>
      <c r="N1" s="157" t="s">
        <v>17</v>
      </c>
      <c r="O1" s="158"/>
      <c r="P1" s="159"/>
    </row>
    <row r="2" spans="1:16" ht="21.75" customHeight="1" x14ac:dyDescent="0.2">
      <c r="A2" s="127"/>
      <c r="B2" s="128"/>
      <c r="C2" s="129"/>
      <c r="D2" s="88"/>
      <c r="E2" s="89"/>
      <c r="F2" s="89"/>
      <c r="G2" s="89"/>
      <c r="H2" s="89"/>
      <c r="I2" s="89"/>
      <c r="J2" s="89"/>
      <c r="K2" s="89"/>
      <c r="L2" s="89"/>
      <c r="M2" s="90"/>
      <c r="N2" s="157" t="s">
        <v>18</v>
      </c>
      <c r="O2" s="158"/>
      <c r="P2" s="159"/>
    </row>
    <row r="3" spans="1:16" ht="21.75" customHeight="1" x14ac:dyDescent="0.2">
      <c r="A3" s="130"/>
      <c r="B3" s="131"/>
      <c r="C3" s="132"/>
      <c r="D3" s="88"/>
      <c r="E3" s="89"/>
      <c r="F3" s="89"/>
      <c r="G3" s="89"/>
      <c r="H3" s="89"/>
      <c r="I3" s="89"/>
      <c r="J3" s="89"/>
      <c r="K3" s="89"/>
      <c r="L3" s="89"/>
      <c r="M3" s="90"/>
      <c r="N3" s="157" t="s">
        <v>19</v>
      </c>
      <c r="O3" s="158"/>
      <c r="P3" s="159"/>
    </row>
    <row r="4" spans="1:16" ht="22.15" customHeight="1" x14ac:dyDescent="0.2">
      <c r="A4" s="91" t="s">
        <v>21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</row>
    <row r="5" spans="1:16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6" ht="21" customHeight="1" x14ac:dyDescent="0.2">
      <c r="A6" s="92" t="s">
        <v>120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</row>
    <row r="7" spans="1:16" ht="28.9" customHeight="1" x14ac:dyDescent="0.2">
      <c r="A7" s="104" t="s">
        <v>0</v>
      </c>
      <c r="B7" s="104" t="s">
        <v>1</v>
      </c>
      <c r="C7" s="104" t="s">
        <v>2</v>
      </c>
      <c r="D7" s="104" t="s">
        <v>3</v>
      </c>
      <c r="E7" s="87" t="s">
        <v>4</v>
      </c>
      <c r="F7" s="87" t="s">
        <v>5</v>
      </c>
      <c r="G7" s="104" t="s">
        <v>20</v>
      </c>
      <c r="H7" s="87" t="s">
        <v>6</v>
      </c>
      <c r="I7" s="87" t="s">
        <v>22</v>
      </c>
      <c r="J7" s="106" t="s">
        <v>7</v>
      </c>
      <c r="K7" s="107"/>
      <c r="L7" s="108"/>
      <c r="M7" s="87" t="s">
        <v>8</v>
      </c>
      <c r="N7" s="87" t="s">
        <v>9</v>
      </c>
      <c r="O7" s="87" t="s">
        <v>10</v>
      </c>
      <c r="P7" s="104" t="s">
        <v>11</v>
      </c>
    </row>
    <row r="8" spans="1:16" ht="23.45" customHeight="1" x14ac:dyDescent="0.2">
      <c r="A8" s="104"/>
      <c r="B8" s="104"/>
      <c r="C8" s="104"/>
      <c r="D8" s="104"/>
      <c r="E8" s="87"/>
      <c r="F8" s="87"/>
      <c r="G8" s="104"/>
      <c r="H8" s="87"/>
      <c r="I8" s="87"/>
      <c r="J8" s="3" t="s">
        <v>12</v>
      </c>
      <c r="K8" s="3" t="s">
        <v>13</v>
      </c>
      <c r="L8" s="3" t="s">
        <v>14</v>
      </c>
      <c r="M8" s="87"/>
      <c r="N8" s="87"/>
      <c r="O8" s="87"/>
      <c r="P8" s="104" t="s">
        <v>15</v>
      </c>
    </row>
    <row r="9" spans="1:16" ht="45" x14ac:dyDescent="0.2">
      <c r="A9" s="4"/>
      <c r="B9" s="58" t="s">
        <v>121</v>
      </c>
      <c r="C9" s="53" t="s">
        <v>122</v>
      </c>
      <c r="D9" s="68">
        <v>57</v>
      </c>
      <c r="E9" s="22">
        <v>0</v>
      </c>
      <c r="F9" s="21">
        <f>+E9/D9</f>
        <v>0</v>
      </c>
      <c r="G9" s="28">
        <v>42886</v>
      </c>
      <c r="H9" s="4"/>
      <c r="I9" s="22" t="s">
        <v>107</v>
      </c>
      <c r="J9" s="48">
        <v>195000000</v>
      </c>
      <c r="K9" s="48">
        <v>308775345</v>
      </c>
      <c r="L9" s="50">
        <f>+K9+J9</f>
        <v>503775345</v>
      </c>
      <c r="M9" s="22">
        <v>0</v>
      </c>
      <c r="N9" s="50">
        <f>+M9/L9</f>
        <v>0</v>
      </c>
      <c r="O9" s="22"/>
      <c r="P9" s="69" t="s">
        <v>123</v>
      </c>
    </row>
  </sheetData>
  <mergeCells count="21">
    <mergeCell ref="N1:P1"/>
    <mergeCell ref="N2:P2"/>
    <mergeCell ref="N3:P3"/>
    <mergeCell ref="D1:M3"/>
    <mergeCell ref="A4:P4"/>
    <mergeCell ref="A1:C3"/>
    <mergeCell ref="A6:P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M7:M8"/>
    <mergeCell ref="N7:N8"/>
    <mergeCell ref="O7:O8"/>
    <mergeCell ref="P7:P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28"/>
  <sheetViews>
    <sheetView showGridLines="0" showRowColHeaders="0" zoomScale="80" zoomScaleNormal="80" workbookViewId="0">
      <selection activeCell="E11" sqref="E11:E12"/>
    </sheetView>
  </sheetViews>
  <sheetFormatPr baseColWidth="10" defaultColWidth="21" defaultRowHeight="15" x14ac:dyDescent="0.2"/>
  <cols>
    <col min="1" max="1" width="9.7109375" style="2" customWidth="1"/>
    <col min="2" max="2" width="39" style="2" customWidth="1"/>
    <col min="3" max="3" width="25.7109375" style="2" customWidth="1"/>
    <col min="4" max="4" width="13.28515625" style="2" customWidth="1"/>
    <col min="5" max="5" width="38.85546875" style="2" customWidth="1"/>
    <col min="6" max="6" width="40" style="2" customWidth="1"/>
    <col min="7" max="7" width="27.7109375" style="2" bestFit="1" customWidth="1"/>
    <col min="8" max="8" width="22.28515625" style="2" bestFit="1" customWidth="1"/>
    <col min="9" max="9" width="25.5703125" style="2" customWidth="1"/>
    <col min="10" max="11" width="21" style="2"/>
    <col min="12" max="12" width="24" style="2" customWidth="1"/>
    <col min="13" max="13" width="21" style="2"/>
    <col min="14" max="14" width="20.42578125" style="2" customWidth="1"/>
    <col min="15" max="15" width="10.85546875" style="2" customWidth="1"/>
    <col min="16" max="16" width="25.28515625" style="2" customWidth="1"/>
    <col min="17" max="16384" width="21" style="2"/>
  </cols>
  <sheetData>
    <row r="1" spans="1:16" ht="21.75" customHeight="1" x14ac:dyDescent="0.2">
      <c r="A1" s="124"/>
      <c r="B1" s="125"/>
      <c r="C1" s="126"/>
      <c r="D1" s="155" t="s">
        <v>16</v>
      </c>
      <c r="E1" s="156"/>
      <c r="F1" s="156"/>
      <c r="G1" s="156"/>
      <c r="H1" s="156"/>
      <c r="I1" s="156"/>
      <c r="J1" s="156"/>
      <c r="K1" s="156"/>
      <c r="L1" s="156"/>
      <c r="M1" s="156"/>
      <c r="N1" s="157" t="s">
        <v>17</v>
      </c>
      <c r="O1" s="158"/>
      <c r="P1" s="159"/>
    </row>
    <row r="2" spans="1:16" ht="21.75" customHeight="1" x14ac:dyDescent="0.2">
      <c r="A2" s="127"/>
      <c r="B2" s="128"/>
      <c r="C2" s="129"/>
      <c r="D2" s="155"/>
      <c r="E2" s="156"/>
      <c r="F2" s="156"/>
      <c r="G2" s="156"/>
      <c r="H2" s="156"/>
      <c r="I2" s="156"/>
      <c r="J2" s="156"/>
      <c r="K2" s="156"/>
      <c r="L2" s="156"/>
      <c r="M2" s="156"/>
      <c r="N2" s="157" t="s">
        <v>18</v>
      </c>
      <c r="O2" s="158"/>
      <c r="P2" s="159"/>
    </row>
    <row r="3" spans="1:16" ht="21.75" customHeight="1" x14ac:dyDescent="0.2">
      <c r="A3" s="130"/>
      <c r="B3" s="131"/>
      <c r="C3" s="132"/>
      <c r="D3" s="155"/>
      <c r="E3" s="156"/>
      <c r="F3" s="156"/>
      <c r="G3" s="156"/>
      <c r="H3" s="156"/>
      <c r="I3" s="156"/>
      <c r="J3" s="156"/>
      <c r="K3" s="156"/>
      <c r="L3" s="156"/>
      <c r="M3" s="156"/>
      <c r="N3" s="157" t="s">
        <v>19</v>
      </c>
      <c r="O3" s="158"/>
      <c r="P3" s="159"/>
    </row>
    <row r="4" spans="1:16" ht="22.15" customHeight="1" x14ac:dyDescent="0.2">
      <c r="A4" s="1"/>
      <c r="B4" s="1"/>
      <c r="C4" s="1"/>
      <c r="D4" s="91" t="s">
        <v>21</v>
      </c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</row>
    <row r="5" spans="1:16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6" ht="21" customHeight="1" x14ac:dyDescent="0.2">
      <c r="A6" s="92" t="s">
        <v>138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</row>
    <row r="7" spans="1:16" ht="28.9" customHeight="1" x14ac:dyDescent="0.2">
      <c r="A7" s="200" t="s">
        <v>0</v>
      </c>
      <c r="B7" s="200" t="s">
        <v>1</v>
      </c>
      <c r="C7" s="200" t="s">
        <v>2</v>
      </c>
      <c r="D7" s="200" t="s">
        <v>3</v>
      </c>
      <c r="E7" s="201" t="s">
        <v>4</v>
      </c>
      <c r="F7" s="201" t="s">
        <v>5</v>
      </c>
      <c r="G7" s="200" t="s">
        <v>20</v>
      </c>
      <c r="H7" s="201" t="s">
        <v>6</v>
      </c>
      <c r="I7" s="201" t="s">
        <v>22</v>
      </c>
      <c r="J7" s="202" t="s">
        <v>7</v>
      </c>
      <c r="K7" s="203"/>
      <c r="L7" s="204"/>
      <c r="M7" s="201" t="s">
        <v>8</v>
      </c>
      <c r="N7" s="201" t="s">
        <v>9</v>
      </c>
      <c r="O7" s="201" t="s">
        <v>10</v>
      </c>
      <c r="P7" s="200" t="s">
        <v>11</v>
      </c>
    </row>
    <row r="8" spans="1:16" ht="30.75" customHeight="1" x14ac:dyDescent="0.2">
      <c r="A8" s="200"/>
      <c r="B8" s="200"/>
      <c r="C8" s="200"/>
      <c r="D8" s="200"/>
      <c r="E8" s="201"/>
      <c r="F8" s="201"/>
      <c r="G8" s="200"/>
      <c r="H8" s="201"/>
      <c r="I8" s="201"/>
      <c r="J8" s="205" t="s">
        <v>12</v>
      </c>
      <c r="K8" s="205" t="s">
        <v>13</v>
      </c>
      <c r="L8" s="205" t="s">
        <v>14</v>
      </c>
      <c r="M8" s="201"/>
      <c r="N8" s="201"/>
      <c r="O8" s="201"/>
      <c r="P8" s="200" t="s">
        <v>15</v>
      </c>
    </row>
    <row r="9" spans="1:16" ht="87" customHeight="1" x14ac:dyDescent="0.2">
      <c r="A9" s="138">
        <v>751</v>
      </c>
      <c r="B9" s="206" t="s">
        <v>124</v>
      </c>
      <c r="C9" s="207" t="s">
        <v>32</v>
      </c>
      <c r="D9" s="139">
        <v>28</v>
      </c>
      <c r="E9" s="118">
        <v>0</v>
      </c>
      <c r="F9" s="118">
        <f>+E9/D9</f>
        <v>0</v>
      </c>
      <c r="G9" s="146">
        <v>42699</v>
      </c>
      <c r="H9" s="146">
        <v>42699</v>
      </c>
      <c r="I9" s="118" t="s">
        <v>74</v>
      </c>
      <c r="J9" s="141">
        <v>0</v>
      </c>
      <c r="K9" s="143">
        <v>2597000000</v>
      </c>
      <c r="L9" s="143">
        <f>+K9</f>
        <v>2597000000</v>
      </c>
      <c r="M9" s="118">
        <v>0</v>
      </c>
      <c r="N9" s="147">
        <f>+M9/L9</f>
        <v>0</v>
      </c>
      <c r="O9" s="118"/>
      <c r="P9" s="208" t="s">
        <v>73</v>
      </c>
    </row>
    <row r="10" spans="1:16" x14ac:dyDescent="0.2">
      <c r="A10" s="138"/>
      <c r="B10" s="206"/>
      <c r="C10" s="209"/>
      <c r="D10" s="140"/>
      <c r="E10" s="119"/>
      <c r="F10" s="119"/>
      <c r="G10" s="119"/>
      <c r="H10" s="119"/>
      <c r="I10" s="119"/>
      <c r="J10" s="142"/>
      <c r="K10" s="143"/>
      <c r="L10" s="143"/>
      <c r="M10" s="119"/>
      <c r="N10" s="119"/>
      <c r="O10" s="119"/>
      <c r="P10" s="208"/>
    </row>
    <row r="11" spans="1:16" ht="36" customHeight="1" x14ac:dyDescent="0.2">
      <c r="A11" s="139">
        <v>752</v>
      </c>
      <c r="B11" s="210" t="s">
        <v>126</v>
      </c>
      <c r="C11" s="53" t="s">
        <v>33</v>
      </c>
      <c r="D11" s="82">
        <v>1</v>
      </c>
      <c r="E11" s="118">
        <v>0</v>
      </c>
      <c r="F11" s="118">
        <f>+E11/D11</f>
        <v>0</v>
      </c>
      <c r="G11" s="146">
        <v>42699</v>
      </c>
      <c r="H11" s="146">
        <v>42699</v>
      </c>
      <c r="I11" s="118" t="s">
        <v>74</v>
      </c>
      <c r="J11" s="144">
        <v>0</v>
      </c>
      <c r="K11" s="141">
        <v>979752400</v>
      </c>
      <c r="L11" s="141">
        <f t="shared" ref="L11" si="0">+K11</f>
        <v>979752400</v>
      </c>
      <c r="M11" s="118">
        <v>0</v>
      </c>
      <c r="N11" s="147">
        <f>+M11/L11</f>
        <v>0</v>
      </c>
      <c r="O11" s="195">
        <v>1</v>
      </c>
      <c r="P11" s="211" t="s">
        <v>73</v>
      </c>
    </row>
    <row r="12" spans="1:16" ht="36" customHeight="1" x14ac:dyDescent="0.2">
      <c r="A12" s="140"/>
      <c r="B12" s="212"/>
      <c r="C12" s="53" t="s">
        <v>32</v>
      </c>
      <c r="D12" s="82">
        <v>4</v>
      </c>
      <c r="E12" s="119"/>
      <c r="F12" s="119"/>
      <c r="G12" s="119"/>
      <c r="H12" s="119"/>
      <c r="I12" s="119"/>
      <c r="J12" s="145"/>
      <c r="K12" s="142"/>
      <c r="L12" s="142"/>
      <c r="M12" s="119"/>
      <c r="N12" s="119"/>
      <c r="O12" s="196"/>
      <c r="P12" s="213"/>
    </row>
    <row r="13" spans="1:16" ht="24" customHeight="1" x14ac:dyDescent="0.2">
      <c r="A13" s="138">
        <v>753</v>
      </c>
      <c r="B13" s="206" t="s">
        <v>127</v>
      </c>
      <c r="C13" s="53" t="s">
        <v>33</v>
      </c>
      <c r="D13" s="82">
        <v>10</v>
      </c>
      <c r="E13" s="118">
        <v>0</v>
      </c>
      <c r="F13" s="118">
        <f>+E13/D13</f>
        <v>0</v>
      </c>
      <c r="G13" s="146">
        <v>42699</v>
      </c>
      <c r="H13" s="146">
        <v>42699</v>
      </c>
      <c r="I13" s="118" t="s">
        <v>74</v>
      </c>
      <c r="J13" s="141">
        <v>0</v>
      </c>
      <c r="K13" s="143">
        <v>6391192000</v>
      </c>
      <c r="L13" s="143">
        <f t="shared" ref="L13" si="1">+K13</f>
        <v>6391192000</v>
      </c>
      <c r="M13" s="118">
        <v>0</v>
      </c>
      <c r="N13" s="147">
        <f>+M13/L13</f>
        <v>0</v>
      </c>
      <c r="O13" s="197"/>
      <c r="P13" s="208" t="s">
        <v>73</v>
      </c>
    </row>
    <row r="14" spans="1:16" ht="30" x14ac:dyDescent="0.2">
      <c r="A14" s="138"/>
      <c r="B14" s="206"/>
      <c r="C14" s="53" t="s">
        <v>32</v>
      </c>
      <c r="D14" s="82">
        <v>3</v>
      </c>
      <c r="E14" s="119"/>
      <c r="F14" s="119"/>
      <c r="G14" s="119"/>
      <c r="H14" s="119"/>
      <c r="I14" s="119"/>
      <c r="J14" s="142"/>
      <c r="K14" s="143"/>
      <c r="L14" s="143"/>
      <c r="M14" s="119"/>
      <c r="N14" s="119"/>
      <c r="O14" s="198"/>
      <c r="P14" s="208"/>
    </row>
    <row r="15" spans="1:16" ht="24" customHeight="1" x14ac:dyDescent="0.2">
      <c r="A15" s="138">
        <v>754</v>
      </c>
      <c r="B15" s="206" t="s">
        <v>128</v>
      </c>
      <c r="C15" s="53" t="s">
        <v>33</v>
      </c>
      <c r="D15" s="82">
        <v>12</v>
      </c>
      <c r="E15" s="118">
        <v>0</v>
      </c>
      <c r="F15" s="118">
        <f>+E15/D15</f>
        <v>0</v>
      </c>
      <c r="G15" s="146">
        <v>42699</v>
      </c>
      <c r="H15" s="146">
        <v>42699</v>
      </c>
      <c r="I15" s="118" t="s">
        <v>74</v>
      </c>
      <c r="J15" s="144">
        <v>0</v>
      </c>
      <c r="K15" s="143">
        <v>6510000000</v>
      </c>
      <c r="L15" s="143">
        <f t="shared" ref="L15" si="2">+K15</f>
        <v>6510000000</v>
      </c>
      <c r="M15" s="118">
        <v>0</v>
      </c>
      <c r="N15" s="147">
        <f>+M15/L15</f>
        <v>0</v>
      </c>
      <c r="O15" s="195"/>
      <c r="P15" s="214" t="s">
        <v>73</v>
      </c>
    </row>
    <row r="16" spans="1:16" ht="30" x14ac:dyDescent="0.2">
      <c r="A16" s="138"/>
      <c r="B16" s="206"/>
      <c r="C16" s="53" t="s">
        <v>32</v>
      </c>
      <c r="D16" s="82">
        <v>19</v>
      </c>
      <c r="E16" s="119"/>
      <c r="F16" s="119"/>
      <c r="G16" s="119"/>
      <c r="H16" s="119"/>
      <c r="I16" s="119"/>
      <c r="J16" s="145"/>
      <c r="K16" s="143"/>
      <c r="L16" s="143"/>
      <c r="M16" s="119"/>
      <c r="N16" s="119"/>
      <c r="O16" s="196"/>
      <c r="P16" s="214"/>
    </row>
    <row r="17" spans="1:16" ht="45" x14ac:dyDescent="0.2">
      <c r="A17" s="82">
        <v>755</v>
      </c>
      <c r="B17" s="215" t="s">
        <v>129</v>
      </c>
      <c r="C17" s="53" t="s">
        <v>33</v>
      </c>
      <c r="D17" s="82">
        <v>55</v>
      </c>
      <c r="E17" s="22">
        <v>0</v>
      </c>
      <c r="F17" s="22">
        <v>0</v>
      </c>
      <c r="G17" s="44">
        <v>42699</v>
      </c>
      <c r="H17" s="44">
        <v>42699</v>
      </c>
      <c r="I17" s="22" t="s">
        <v>74</v>
      </c>
      <c r="J17" s="78">
        <v>0</v>
      </c>
      <c r="K17" s="81">
        <v>14060640000</v>
      </c>
      <c r="L17" s="81">
        <f t="shared" ref="L17" si="3">+K17</f>
        <v>14060640000</v>
      </c>
      <c r="M17" s="22">
        <v>0</v>
      </c>
      <c r="N17" s="71">
        <f>+M17/L17</f>
        <v>0</v>
      </c>
      <c r="O17" s="199">
        <v>1</v>
      </c>
      <c r="P17" s="216" t="s">
        <v>73</v>
      </c>
    </row>
    <row r="18" spans="1:16" ht="24" customHeight="1" x14ac:dyDescent="0.2">
      <c r="A18" s="113">
        <v>771</v>
      </c>
      <c r="B18" s="217" t="s">
        <v>130</v>
      </c>
      <c r="C18" s="53" t="s">
        <v>33</v>
      </c>
      <c r="D18" s="53">
        <v>11</v>
      </c>
      <c r="E18" s="118">
        <v>0</v>
      </c>
      <c r="F18" s="118">
        <f>+E18/D18</f>
        <v>0</v>
      </c>
      <c r="G18" s="146">
        <v>42692</v>
      </c>
      <c r="H18" s="146">
        <v>42692</v>
      </c>
      <c r="I18" s="118" t="s">
        <v>74</v>
      </c>
      <c r="J18" s="120">
        <v>0</v>
      </c>
      <c r="K18" s="120">
        <f>9463736960</f>
        <v>9463736960</v>
      </c>
      <c r="L18" s="120">
        <f>+J18+K18</f>
        <v>9463736960</v>
      </c>
      <c r="M18" s="118">
        <v>0</v>
      </c>
      <c r="N18" s="147">
        <f>+M18/L18</f>
        <v>0</v>
      </c>
      <c r="O18" s="148"/>
      <c r="P18" s="214" t="s">
        <v>73</v>
      </c>
    </row>
    <row r="19" spans="1:16" ht="30" x14ac:dyDescent="0.2">
      <c r="A19" s="113"/>
      <c r="B19" s="217"/>
      <c r="C19" s="53" t="s">
        <v>32</v>
      </c>
      <c r="D19" s="53">
        <v>58</v>
      </c>
      <c r="E19" s="119"/>
      <c r="F19" s="119"/>
      <c r="G19" s="119"/>
      <c r="H19" s="119"/>
      <c r="I19" s="119"/>
      <c r="J19" s="120"/>
      <c r="K19" s="120"/>
      <c r="L19" s="120"/>
      <c r="M19" s="119"/>
      <c r="N19" s="119"/>
      <c r="O19" s="149"/>
      <c r="P19" s="214"/>
    </row>
    <row r="20" spans="1:16" ht="24" customHeight="1" x14ac:dyDescent="0.2">
      <c r="A20" s="113">
        <v>772</v>
      </c>
      <c r="B20" s="218" t="s">
        <v>131</v>
      </c>
      <c r="C20" s="53" t="s">
        <v>33</v>
      </c>
      <c r="D20" s="53">
        <v>3</v>
      </c>
      <c r="E20" s="118">
        <v>0</v>
      </c>
      <c r="F20" s="118">
        <f>+E20/D20</f>
        <v>0</v>
      </c>
      <c r="G20" s="146">
        <v>42699</v>
      </c>
      <c r="H20" s="146">
        <v>42699</v>
      </c>
      <c r="I20" s="118" t="s">
        <v>41</v>
      </c>
      <c r="J20" s="120">
        <v>0</v>
      </c>
      <c r="K20" s="120">
        <v>1007312711</v>
      </c>
      <c r="L20" s="120">
        <f>+J20+K20</f>
        <v>1007312711</v>
      </c>
      <c r="M20" s="118">
        <v>0</v>
      </c>
      <c r="N20" s="147">
        <f>+M20/L20</f>
        <v>0</v>
      </c>
      <c r="O20" s="148"/>
      <c r="P20" s="214" t="s">
        <v>73</v>
      </c>
    </row>
    <row r="21" spans="1:16" ht="30" x14ac:dyDescent="0.2">
      <c r="A21" s="113"/>
      <c r="B21" s="219"/>
      <c r="C21" s="53" t="s">
        <v>32</v>
      </c>
      <c r="D21" s="53">
        <v>17</v>
      </c>
      <c r="E21" s="119"/>
      <c r="F21" s="119"/>
      <c r="G21" s="119"/>
      <c r="H21" s="119"/>
      <c r="I21" s="119"/>
      <c r="J21" s="120"/>
      <c r="K21" s="120"/>
      <c r="L21" s="120"/>
      <c r="M21" s="119"/>
      <c r="N21" s="119"/>
      <c r="O21" s="149"/>
      <c r="P21" s="214"/>
    </row>
    <row r="22" spans="1:16" ht="45" x14ac:dyDescent="0.2">
      <c r="A22" s="79">
        <v>768</v>
      </c>
      <c r="B22" s="220" t="s">
        <v>132</v>
      </c>
      <c r="C22" s="53" t="s">
        <v>137</v>
      </c>
      <c r="D22" s="53">
        <v>230</v>
      </c>
      <c r="E22" s="22">
        <v>0</v>
      </c>
      <c r="F22" s="22">
        <v>0</v>
      </c>
      <c r="G22" s="44">
        <v>42706</v>
      </c>
      <c r="H22" s="44">
        <v>42706</v>
      </c>
      <c r="I22" s="22" t="s">
        <v>41</v>
      </c>
      <c r="J22" s="120" t="s">
        <v>76</v>
      </c>
      <c r="K22" s="120"/>
      <c r="L22" s="120"/>
      <c r="M22" s="121" t="s">
        <v>76</v>
      </c>
      <c r="N22" s="123"/>
      <c r="O22" s="70">
        <v>1</v>
      </c>
      <c r="P22" s="53" t="s">
        <v>73</v>
      </c>
    </row>
    <row r="23" spans="1:16" ht="24" customHeight="1" x14ac:dyDescent="0.2">
      <c r="A23" s="138">
        <v>766</v>
      </c>
      <c r="B23" s="218" t="s">
        <v>133</v>
      </c>
      <c r="C23" s="53" t="s">
        <v>33</v>
      </c>
      <c r="D23" s="53">
        <v>10</v>
      </c>
      <c r="E23" s="22">
        <v>0</v>
      </c>
      <c r="F23" s="22">
        <v>0</v>
      </c>
      <c r="G23" s="146">
        <v>42583</v>
      </c>
      <c r="H23" s="146">
        <v>42583</v>
      </c>
      <c r="I23" s="153" t="s">
        <v>141</v>
      </c>
      <c r="J23" s="144">
        <v>0</v>
      </c>
      <c r="K23" s="120">
        <f>7023292000-(67*22676000)</f>
        <v>5504000000</v>
      </c>
      <c r="L23" s="120">
        <f>+K23</f>
        <v>5504000000</v>
      </c>
      <c r="M23" s="118">
        <v>0</v>
      </c>
      <c r="N23" s="147">
        <f t="shared" ref="N23" si="4">+M23/L23</f>
        <v>0</v>
      </c>
      <c r="O23" s="150"/>
      <c r="P23" s="214" t="s">
        <v>73</v>
      </c>
    </row>
    <row r="24" spans="1:16" ht="30" x14ac:dyDescent="0.2">
      <c r="A24" s="138"/>
      <c r="B24" s="219"/>
      <c r="C24" s="53" t="s">
        <v>32</v>
      </c>
      <c r="D24" s="53">
        <v>10</v>
      </c>
      <c r="E24" s="22">
        <v>0</v>
      </c>
      <c r="F24" s="22">
        <v>0</v>
      </c>
      <c r="G24" s="152"/>
      <c r="H24" s="152"/>
      <c r="I24" s="154"/>
      <c r="J24" s="145"/>
      <c r="K24" s="120"/>
      <c r="L24" s="120"/>
      <c r="M24" s="119"/>
      <c r="N24" s="119"/>
      <c r="O24" s="151"/>
      <c r="P24" s="214"/>
    </row>
    <row r="25" spans="1:16" ht="60" x14ac:dyDescent="0.2">
      <c r="A25" s="79">
        <v>770</v>
      </c>
      <c r="B25" s="164" t="s">
        <v>134</v>
      </c>
      <c r="C25" s="53" t="s">
        <v>116</v>
      </c>
      <c r="D25" s="53">
        <v>325</v>
      </c>
      <c r="E25" s="22">
        <v>0</v>
      </c>
      <c r="F25" s="22">
        <v>0</v>
      </c>
      <c r="G25" s="46">
        <v>42691</v>
      </c>
      <c r="H25" s="46">
        <v>42691</v>
      </c>
      <c r="I25" s="22" t="s">
        <v>41</v>
      </c>
      <c r="J25" s="78">
        <v>0</v>
      </c>
      <c r="K25" s="78">
        <v>1400000000</v>
      </c>
      <c r="L25" s="78">
        <v>1400000000</v>
      </c>
      <c r="M25" s="76">
        <v>0</v>
      </c>
      <c r="N25" s="80">
        <f t="shared" ref="N25" si="5">+M25/L25</f>
        <v>0</v>
      </c>
      <c r="O25" s="4"/>
      <c r="P25" s="53" t="s">
        <v>119</v>
      </c>
    </row>
    <row r="26" spans="1:16" ht="90" x14ac:dyDescent="0.2">
      <c r="A26" s="83">
        <v>759</v>
      </c>
      <c r="B26" s="215" t="s">
        <v>135</v>
      </c>
      <c r="C26" s="53" t="s">
        <v>122</v>
      </c>
      <c r="D26" s="53">
        <v>30</v>
      </c>
      <c r="E26" s="22">
        <v>0</v>
      </c>
      <c r="F26" s="22">
        <v>0</v>
      </c>
      <c r="G26" s="46">
        <v>42506</v>
      </c>
      <c r="H26" s="46">
        <v>42506</v>
      </c>
      <c r="I26" s="22" t="s">
        <v>41</v>
      </c>
      <c r="J26" s="78">
        <v>0</v>
      </c>
      <c r="K26" s="78">
        <v>272000000</v>
      </c>
      <c r="L26" s="78">
        <f>+J26+K26</f>
        <v>272000000</v>
      </c>
      <c r="M26" s="76">
        <v>0</v>
      </c>
      <c r="N26" s="80">
        <f t="shared" ref="N26" si="6">+M26/L26</f>
        <v>0</v>
      </c>
      <c r="O26" s="4"/>
      <c r="P26" s="53" t="s">
        <v>123</v>
      </c>
    </row>
    <row r="27" spans="1:16" ht="60" x14ac:dyDescent="0.2">
      <c r="A27" s="83" t="s">
        <v>125</v>
      </c>
      <c r="B27" s="221" t="s">
        <v>136</v>
      </c>
      <c r="C27" s="53" t="s">
        <v>96</v>
      </c>
      <c r="D27" s="53">
        <v>310</v>
      </c>
      <c r="E27" s="22">
        <v>0</v>
      </c>
      <c r="F27" s="22">
        <v>0</v>
      </c>
      <c r="G27" s="26" t="s">
        <v>139</v>
      </c>
      <c r="H27" s="26" t="s">
        <v>139</v>
      </c>
      <c r="I27" s="72" t="s">
        <v>140</v>
      </c>
      <c r="J27" s="78">
        <v>0</v>
      </c>
      <c r="K27" s="57">
        <f>900622800+2900000000</f>
        <v>3800622800</v>
      </c>
      <c r="L27" s="37">
        <f>+J27+K27</f>
        <v>3800622800</v>
      </c>
      <c r="M27" s="22">
        <v>0</v>
      </c>
      <c r="N27" s="71">
        <f>+M27/L27</f>
        <v>0</v>
      </c>
      <c r="O27" s="4"/>
      <c r="P27" s="53" t="s">
        <v>104</v>
      </c>
    </row>
    <row r="28" spans="1:16" ht="15" customHeight="1" x14ac:dyDescent="0.2"/>
  </sheetData>
  <mergeCells count="120">
    <mergeCell ref="G23:G24"/>
    <mergeCell ref="H23:H24"/>
    <mergeCell ref="I23:I24"/>
    <mergeCell ref="I20:I21"/>
    <mergeCell ref="M22:N22"/>
    <mergeCell ref="M23:M24"/>
    <mergeCell ref="N23:N24"/>
    <mergeCell ref="O23:O24"/>
    <mergeCell ref="P23:P24"/>
    <mergeCell ref="P20:P21"/>
    <mergeCell ref="G18:G19"/>
    <mergeCell ref="H18:H19"/>
    <mergeCell ref="I18:I19"/>
    <mergeCell ref="E18:E19"/>
    <mergeCell ref="F18:F19"/>
    <mergeCell ref="J15:J16"/>
    <mergeCell ref="K15:K16"/>
    <mergeCell ref="L15:L16"/>
    <mergeCell ref="J18:J19"/>
    <mergeCell ref="K18:K19"/>
    <mergeCell ref="E20:E21"/>
    <mergeCell ref="F20:F21"/>
    <mergeCell ref="G20:G21"/>
    <mergeCell ref="H20:H21"/>
    <mergeCell ref="H15:H16"/>
    <mergeCell ref="I15:I16"/>
    <mergeCell ref="E13:E14"/>
    <mergeCell ref="F13:F14"/>
    <mergeCell ref="G13:G14"/>
    <mergeCell ref="H13:H14"/>
    <mergeCell ref="I13:I14"/>
    <mergeCell ref="M20:M21"/>
    <mergeCell ref="N20:N21"/>
    <mergeCell ref="O20:O21"/>
    <mergeCell ref="M15:M16"/>
    <mergeCell ref="N15:N16"/>
    <mergeCell ref="O15:O16"/>
    <mergeCell ref="M18:M19"/>
    <mergeCell ref="N18:N19"/>
    <mergeCell ref="O18:O19"/>
    <mergeCell ref="M11:M12"/>
    <mergeCell ref="N11:N12"/>
    <mergeCell ref="O11:O12"/>
    <mergeCell ref="M13:M14"/>
    <mergeCell ref="N13:N14"/>
    <mergeCell ref="O13:O14"/>
    <mergeCell ref="M9:M10"/>
    <mergeCell ref="N9:N10"/>
    <mergeCell ref="O9:O10"/>
    <mergeCell ref="L13:L14"/>
    <mergeCell ref="J23:J24"/>
    <mergeCell ref="K23:K24"/>
    <mergeCell ref="L23:L24"/>
    <mergeCell ref="E9:E10"/>
    <mergeCell ref="F9:F10"/>
    <mergeCell ref="G9:G10"/>
    <mergeCell ref="H9:H10"/>
    <mergeCell ref="I9:I10"/>
    <mergeCell ref="E11:E12"/>
    <mergeCell ref="F11:F12"/>
    <mergeCell ref="G11:G12"/>
    <mergeCell ref="H11:H12"/>
    <mergeCell ref="I11:I12"/>
    <mergeCell ref="E15:E16"/>
    <mergeCell ref="F15:F16"/>
    <mergeCell ref="G15:G16"/>
    <mergeCell ref="L18:L19"/>
    <mergeCell ref="J20:J21"/>
    <mergeCell ref="K20:K21"/>
    <mergeCell ref="L20:L21"/>
    <mergeCell ref="J22:L22"/>
    <mergeCell ref="P9:P10"/>
    <mergeCell ref="P11:P12"/>
    <mergeCell ref="P13:P14"/>
    <mergeCell ref="P15:P16"/>
    <mergeCell ref="P18:P19"/>
    <mergeCell ref="A6:P6"/>
    <mergeCell ref="A7:A8"/>
    <mergeCell ref="B7:B8"/>
    <mergeCell ref="C7:C8"/>
    <mergeCell ref="D7:D8"/>
    <mergeCell ref="E7:E8"/>
    <mergeCell ref="F7:F8"/>
    <mergeCell ref="G7:G8"/>
    <mergeCell ref="H7:H8"/>
    <mergeCell ref="C9:C10"/>
    <mergeCell ref="D9:D10"/>
    <mergeCell ref="J9:J10"/>
    <mergeCell ref="K9:K10"/>
    <mergeCell ref="L9:L10"/>
    <mergeCell ref="J11:J12"/>
    <mergeCell ref="K11:K12"/>
    <mergeCell ref="L11:L12"/>
    <mergeCell ref="J13:J14"/>
    <mergeCell ref="K13:K14"/>
    <mergeCell ref="D4:P4"/>
    <mergeCell ref="A1:C3"/>
    <mergeCell ref="I7:I8"/>
    <mergeCell ref="J7:L7"/>
    <mergeCell ref="M7:M8"/>
    <mergeCell ref="N7:N8"/>
    <mergeCell ref="O7:O8"/>
    <mergeCell ref="P7:P8"/>
    <mergeCell ref="N1:P1"/>
    <mergeCell ref="N2:P2"/>
    <mergeCell ref="N3:P3"/>
    <mergeCell ref="A20:A21"/>
    <mergeCell ref="A23:A24"/>
    <mergeCell ref="B9:B10"/>
    <mergeCell ref="B11:B12"/>
    <mergeCell ref="B13:B14"/>
    <mergeCell ref="B15:B16"/>
    <mergeCell ref="B18:B19"/>
    <mergeCell ref="B20:B21"/>
    <mergeCell ref="B23:B24"/>
    <mergeCell ref="A9:A10"/>
    <mergeCell ref="A11:A12"/>
    <mergeCell ref="A13:A14"/>
    <mergeCell ref="A15:A16"/>
    <mergeCell ref="A18:A1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3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Portada</vt:lpstr>
      <vt:lpstr>CONVOCATORIAS FORMACION</vt:lpstr>
      <vt:lpstr>CONVOCATORIAS INVESTIGACION</vt:lpstr>
      <vt:lpstr>CONVOCATORIA INNOVACION</vt:lpstr>
      <vt:lpstr>CONVOCATORIA CULTURA</vt:lpstr>
      <vt:lpstr>CONVOCATORIAS INTERNACIONAL</vt:lpstr>
      <vt:lpstr>CONVOCATORIAS 2016-2017</vt:lpstr>
      <vt:lpstr>'CONVOCATORIAS 2016-2017'!Área_de_impresión</vt:lpstr>
      <vt:lpstr>'CONVOCATORIAS FORMACION'!Área_de_impresión</vt:lpstr>
      <vt:lpstr>'CONVOCATORIAS INVESTIGACION'!Área_de_impresión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PATRICIA PEDROZO MANTILLA</dc:creator>
  <cp:lastModifiedBy>Diana Paola Yate Virgues</cp:lastModifiedBy>
  <cp:lastPrinted>2017-05-02T21:26:29Z</cp:lastPrinted>
  <dcterms:created xsi:type="dcterms:W3CDTF">2016-06-27T17:24:56Z</dcterms:created>
  <dcterms:modified xsi:type="dcterms:W3CDTF">2017-05-02T21:39:12Z</dcterms:modified>
</cp:coreProperties>
</file>