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Planeacion\2. PLANEACIÓN INSTITUCIONAL\03- Registros Planeación Institucional 2015-2018\01 PEI 2015-2018\PEI 2017\2. Informes\3. T3\"/>
    </mc:Choice>
  </mc:AlternateContent>
  <bookViews>
    <workbookView xWindow="0" yWindow="0" windowWidth="20490" windowHeight="7755"/>
  </bookViews>
  <sheets>
    <sheet name="Portada" sheetId="3" r:id="rId1"/>
    <sheet name="Seguimiento PEI 1er trimestre" sheetId="1" r:id="rId2"/>
  </sheets>
  <definedNames>
    <definedName name="_xlnm.Print_Area" localSheetId="1">'Seguimiento PEI 1er trimestre'!$A$1:$X$27</definedName>
    <definedName name="_xlnm.Print_Titles" localSheetId="1">'Seguimiento PEI 1er trimestre'!$1:$8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 i="1" l="1"/>
  <c r="V14" i="1"/>
  <c r="V9" i="1"/>
  <c r="L16" i="1" l="1"/>
  <c r="N16" i="1"/>
  <c r="V16" i="1"/>
  <c r="V24" i="1" l="1"/>
  <c r="U24" i="1"/>
  <c r="L24" i="1"/>
  <c r="V23" i="1"/>
  <c r="U23" i="1"/>
  <c r="V22" i="1"/>
  <c r="V21" i="1"/>
  <c r="U21" i="1"/>
  <c r="U19" i="1"/>
  <c r="T15" i="1"/>
  <c r="T16" i="1"/>
  <c r="V18" i="1"/>
  <c r="U17" i="1"/>
  <c r="U16" i="1"/>
  <c r="U15" i="1"/>
  <c r="V15" i="1"/>
  <c r="T13" i="1"/>
  <c r="U13" i="1"/>
  <c r="V13" i="1"/>
  <c r="V12" i="1"/>
  <c r="U12" i="1"/>
  <c r="U11" i="1"/>
  <c r="T11" i="1"/>
  <c r="V11" i="1"/>
  <c r="V10" i="1"/>
  <c r="N22" i="1"/>
  <c r="N23" i="1"/>
  <c r="N24" i="1"/>
  <c r="U9" i="1"/>
  <c r="N12" i="1" l="1"/>
  <c r="N11" i="1"/>
  <c r="N10" i="1"/>
  <c r="N9" i="1"/>
  <c r="N15" i="1"/>
  <c r="N17" i="1"/>
  <c r="N18" i="1"/>
  <c r="N20" i="1"/>
  <c r="N21" i="1"/>
  <c r="U18" i="1" l="1"/>
  <c r="U22" i="1" l="1"/>
  <c r="K16" i="1" l="1"/>
  <c r="U14" i="1"/>
  <c r="U10" i="1"/>
  <c r="T9" i="1"/>
  <c r="L15" i="1"/>
  <c r="L9" i="1"/>
  <c r="K24" i="1" l="1"/>
  <c r="K14" i="1" l="1"/>
  <c r="T22" i="1" l="1"/>
  <c r="U20" i="1"/>
  <c r="V20" i="1" s="1"/>
  <c r="T19" i="1"/>
  <c r="V19" i="1" s="1"/>
  <c r="T18" i="1"/>
  <c r="T12" i="1"/>
</calcChain>
</file>

<file path=xl/sharedStrings.xml><?xml version="1.0" encoding="utf-8"?>
<sst xmlns="http://schemas.openxmlformats.org/spreadsheetml/2006/main" count="130" uniqueCount="83">
  <si>
    <t>I</t>
  </si>
  <si>
    <t>II</t>
  </si>
  <si>
    <t>III</t>
  </si>
  <si>
    <t>IV</t>
  </si>
  <si>
    <t xml:space="preserve">MATRIZ DE SEGUIMIENTO PLAN ESTRATÉGICO INSTITUCIONAL </t>
  </si>
  <si>
    <t>Objetivo estratégico</t>
  </si>
  <si>
    <t>Indicador Estratégico</t>
  </si>
  <si>
    <t>Frecuencia de medición</t>
  </si>
  <si>
    <t>Avance Trimestral **</t>
  </si>
  <si>
    <t>Meta cuatrienio</t>
  </si>
  <si>
    <t>Área responsable</t>
  </si>
  <si>
    <t>Meta
2015</t>
  </si>
  <si>
    <t>Meta
2016</t>
  </si>
  <si>
    <t>Meta
2017</t>
  </si>
  <si>
    <t>Meta
2018</t>
  </si>
  <si>
    <t>Mejorar la calidad y el impacto de la investigación y la transferencia de conocimiento y tecnología</t>
  </si>
  <si>
    <t>Becas para la formación de maestría y doctorado nacional y exterior financiados por Colciencias y otras entidades</t>
  </si>
  <si>
    <t xml:space="preserve">Artículos científicos publicados en revistas científicas especializadas por investigadores colombianos </t>
  </si>
  <si>
    <t>Trimestral</t>
  </si>
  <si>
    <t>N/A</t>
  </si>
  <si>
    <t>Promover el desarrollo tecnológico y la innovación como motor de crecimiento empresarial y del emprendimiento</t>
  </si>
  <si>
    <t>Empresas apoyadas en procesos de innovación por Colciencias</t>
  </si>
  <si>
    <t>Registros de patentes solicitadas por residentes en oficina nacional y PCT</t>
  </si>
  <si>
    <t xml:space="preserve">Licenciamientos tecnológicos </t>
  </si>
  <si>
    <t>Semestral</t>
  </si>
  <si>
    <t>Generar una cultura que valore y gestione el conocimiento y la innovación</t>
  </si>
  <si>
    <t>Personas sensibilizadas a través de estrategias enfocadas en el uso, apropiación y utilidad de la CTeI</t>
  </si>
  <si>
    <t>Niños y jóvenes apoyados en procesos de vocación científica y tecnológica</t>
  </si>
  <si>
    <t>Desarrollar un sistema e institucionalidad habilitante para la CTeI</t>
  </si>
  <si>
    <t>Porcentaje de asignación del cupo de inversión para deducción tributaria</t>
  </si>
  <si>
    <t>Ciudades con pacto por la innovación en ejecución</t>
  </si>
  <si>
    <t>Políticas CTeI aprobadas y en implementación</t>
  </si>
  <si>
    <t>Porcentaje de los recursos ejecutados a través del FFJC por entidades aportantes diferentes a Colciencias</t>
  </si>
  <si>
    <t>Desarrollar proyectos estratégicos y de impacto en CTeI a través de la articulación de recursos de la nación, los departamentos y otros actores</t>
  </si>
  <si>
    <t>Generar vínculos entre los actores del SNCTI y actores internacionales estratégicos</t>
  </si>
  <si>
    <t>Alianzas Estratégicas internacionales en términos de recursos y capital político</t>
  </si>
  <si>
    <t>Convertir a COLCIENCIAS en Ágil, Moderna y Transparente</t>
  </si>
  <si>
    <t xml:space="preserve">Índice Ágil, Transparente y Moderna (ATM) </t>
  </si>
  <si>
    <t>Propiciar condiciones para conocer valorar conservar y aprovechar nuestra biodiversidad</t>
  </si>
  <si>
    <t>Mensual</t>
  </si>
  <si>
    <t>Anual</t>
  </si>
  <si>
    <t>Resultado 2015</t>
  </si>
  <si>
    <t>Dirección de Fomento a la Investigación</t>
  </si>
  <si>
    <t>Dirección de Desarrollo Tecnológico e Innovación</t>
  </si>
  <si>
    <t>Dirección de Mentalidad y Cultura para la CTeI</t>
  </si>
  <si>
    <t>Subdirección General</t>
  </si>
  <si>
    <t>Dirección de Fomento a la Investigación
Dirección de Desarrollo Tecnológico e Innovación
Dirección de Mentalidad y Cultura para la CTeI</t>
  </si>
  <si>
    <t>Equipo de Gestión Territorial</t>
  </si>
  <si>
    <t>Línea de base</t>
  </si>
  <si>
    <t>Equipo de Internacionalización</t>
  </si>
  <si>
    <t>Dirección Administrativa y Financiera
Equipo de Comunicaciones
Secretaría General
Oficina de Control Interno
Oficina de TIC
Oficina Asesora de Planeación</t>
  </si>
  <si>
    <t>Dirección General</t>
  </si>
  <si>
    <t>Proyectos de investigación apoyados</t>
  </si>
  <si>
    <t>SEGUIMIENTO TRIMESTRAL PLAN ESTRATÉGICO INSTITUCIONAL 2015-2018</t>
  </si>
  <si>
    <t>Avance Meta Cuatrienio</t>
  </si>
  <si>
    <t>Nuevos registros de especies en el Global Biodiversity Information Facility (GBIF) aportadas por Colombia</t>
  </si>
  <si>
    <t>250.000
(2015</t>
  </si>
  <si>
    <t>Resultado 2016</t>
  </si>
  <si>
    <t xml:space="preserve">Avance Trimestral  2017 </t>
  </si>
  <si>
    <t>% de avance de la meta 2017</t>
  </si>
  <si>
    <t>% de avance de meta cuatrienio</t>
  </si>
  <si>
    <t>Observaciones de Seguimiento</t>
  </si>
  <si>
    <r>
      <rPr>
        <b/>
        <sz val="12"/>
        <color theme="1"/>
        <rFont val="Segoe UI"/>
        <family val="2"/>
      </rPr>
      <t xml:space="preserve">CÓDIGO: </t>
    </r>
    <r>
      <rPr>
        <sz val="12"/>
        <color theme="1"/>
        <rFont val="Segoe UI"/>
        <family val="2"/>
      </rPr>
      <t>G101PR01F14</t>
    </r>
  </si>
  <si>
    <r>
      <rPr>
        <b/>
        <sz val="12"/>
        <color theme="1"/>
        <rFont val="Segoe UI"/>
        <family val="2"/>
      </rPr>
      <t>VERSIÓN:</t>
    </r>
    <r>
      <rPr>
        <sz val="12"/>
        <color theme="1"/>
        <rFont val="Segoe UI"/>
        <family val="2"/>
      </rPr>
      <t xml:space="preserve"> 02</t>
    </r>
  </si>
  <si>
    <r>
      <rPr>
        <b/>
        <sz val="12"/>
        <color theme="1"/>
        <rFont val="Segoe UI"/>
        <family val="2"/>
      </rPr>
      <t xml:space="preserve">FECHA: </t>
    </r>
    <r>
      <rPr>
        <sz val="12"/>
        <color theme="1"/>
        <rFont val="Segoe UI"/>
        <family val="2"/>
      </rPr>
      <t>2017-11-01</t>
    </r>
  </si>
  <si>
    <t xml:space="preserve">
* Se declara el plan estratégico institucional como el mismo plan estratégico sectorial por ser Colciencias cabeza de sector y no tener instituciones o entidades adscritas
** Cifras acumuladas 
***N/A: No aplica. Refiere a que no se programa  meta para el trimestre</t>
  </si>
  <si>
    <t>Planes y acuerdos suscritos</t>
  </si>
  <si>
    <r>
      <rPr>
        <b/>
        <sz val="12"/>
        <color theme="1"/>
        <rFont val="Segoe UI"/>
        <family val="2"/>
      </rPr>
      <t xml:space="preserve">Programa Formación de capital humano para la CTeI a nivel de Doctorado y Maestría. </t>
    </r>
    <r>
      <rPr>
        <sz val="12"/>
        <color theme="1"/>
        <rFont val="Segoe UI"/>
        <family val="2"/>
      </rPr>
      <t xml:space="preserve"> Frente del Programa Crédito Beca 2017 fueron publicados en la página web de Colfuturo. Como resultado se seleccionaron 1.292 candidatos distribuidos de la siguiente forma: 137 para doctorado y 1155 para maestría.
Al respecto de la convocatoria conjunta con Fulbright Colombia, esta cerró el pasado 7 de junio de 2017. Fulbright comunicó el número de candidatos que aplicaron al programa resultando un total de 187. A 31 de agosto de la vigencia, se entrevistaron un total de 80 candidatos que cumplieron con los requisitos a cabalidad. Los resultados definitivos fueron publicados el pasado 01 de septiembre, seleccionando un total de 40 candidatos, quienes iniciarán el proceso de ubicación y preparación para admisión en universidades de Estados Unidos. Para un total hasta el tercer trimestre de 1.332 beneficiarios.
Programa Articulación de oferta y demanda para recurso humano de alto nivel. El martes 26 de septiembre, se llevó a cabo el Comité Técnico del Convenio No. 636-2016. En este se presentó un balance presupuestal del convenio y el balance del proceso de evaluación y la propuesta de contratación. Dado que, la Invitación fue declarada desierta no se reportan beneficiarios para estancias posdoctorales.
</t>
    </r>
    <r>
      <rPr>
        <b/>
        <sz val="12"/>
        <color theme="1"/>
        <rFont val="Segoe UI"/>
        <family val="2"/>
      </rPr>
      <t xml:space="preserve"> 
Conclusiones/ recomendaciones:</t>
    </r>
    <r>
      <rPr>
        <sz val="12"/>
        <color theme="1"/>
        <rFont val="Segoe UI"/>
        <family val="2"/>
      </rPr>
      <t xml:space="preserve">
El indicador tiene un cumplimiento del 100% de la meta establecida para el periodo. Para el caso de las becas esperadas al corte del 30 de septiembre en el Programa de Articulación de oferta y demanda para recurso humano de alto nivel se solicita al área responsable subir como soporte copia del acta del comité técnico del convenio donde se revisaron los resultados del proceso de evaluación. Así mismo, explicar si el proceso va a continuar o ya finaliza con la declaración de la invitación como desierta.</t>
    </r>
  </si>
  <si>
    <r>
      <rPr>
        <b/>
        <sz val="12"/>
        <color theme="1"/>
        <rFont val="Segoe UI"/>
        <family val="2"/>
      </rPr>
      <t>Análisis cualitativo:</t>
    </r>
    <r>
      <rPr>
        <sz val="12"/>
        <color theme="1"/>
        <rFont val="Segoe UI"/>
        <family val="2"/>
      </rPr>
      <t xml:space="preserve">
A partir de este año, entró en operación un nuevo proceso metodológico para el cálculo de los artículos, apoyado en SCImago Research Group. Con relación a la meta del segundo trimestre, se alcanzó un 95,95% de cumplimiento. A continuación se presenta un balance por áreas de conocimiento de los artículos registrados. Seis áreas temáticas de 27 congregan el 54,6% de total de los artículos. Estas son: Medicina el 15,4%; Ingeniería con el 10,5%; con Agricultura y ciencias biológicas con el 9,02%, Física y Astronomía con el 6,95%; Ciencias de la Computación 6,43%; Ciencias Sociales 6,16%.
</t>
    </r>
    <r>
      <rPr>
        <b/>
        <sz val="12"/>
        <color theme="1"/>
        <rFont val="Segoe UI"/>
        <family val="2"/>
      </rPr>
      <t>Conclusiones / Recomendaciones:</t>
    </r>
    <r>
      <rPr>
        <sz val="12"/>
        <color theme="1"/>
        <rFont val="Segoe UI"/>
        <family val="2"/>
      </rPr>
      <t xml:space="preserve">
A tercer trimestre el cumplimiento de la meta pasa a 95,95%. Esto indica que el registro de artículo ha mejorado teniendo en cuenta que en segundo trimestre el cumplimiento fue del 73,4%. Este comportamiento está proyectado ya que es en el segundo semestre del año cuando se registra un mayor número de artículos. El informe de Scimago proyecta alcanzar la meta de los 9.100.</t>
    </r>
  </si>
  <si>
    <r>
      <rPr>
        <b/>
        <sz val="12"/>
        <color theme="1"/>
        <rFont val="Segoe UI"/>
        <family val="2"/>
      </rPr>
      <t>Análisis cualitativo:</t>
    </r>
    <r>
      <rPr>
        <sz val="12"/>
        <color theme="1"/>
        <rFont val="Segoe UI"/>
        <family val="2"/>
      </rPr>
      <t xml:space="preserve">
A 30 de septiembre se reportó por parte del Programa de Defensa 10 proyectos de investigación apoyados. En el Programa de Energía y Minería se reportaron 3 proyectos de Hidrocarburos. El Programa TIC reportó 3 proyectos aprobados en TIC Educación básica media y superior. El Programa de Salud tenía programados 2 proyectos pero el proceso de selección aún no ha terminado.
</t>
    </r>
    <r>
      <rPr>
        <b/>
        <sz val="12"/>
        <color theme="1"/>
        <rFont val="Segoe UI"/>
        <family val="2"/>
      </rPr>
      <t xml:space="preserve">
Conclusiones / Recomendaciones:</t>
    </r>
    <r>
      <rPr>
        <sz val="12"/>
        <color theme="1"/>
        <rFont val="Segoe UI"/>
        <family val="2"/>
      </rPr>
      <t xml:space="preserve">
A 30 de septiembre se cumple en el 100% la meta programada aunque no se reportó resultado por parte del Programa de Salud.</t>
    </r>
  </si>
  <si>
    <r>
      <rPr>
        <b/>
        <sz val="12"/>
        <color theme="1"/>
        <rFont val="Segoe UI"/>
        <family val="2"/>
      </rPr>
      <t>Análisis cualitativo</t>
    </r>
    <r>
      <rPr>
        <sz val="12"/>
        <color theme="1"/>
        <rFont val="Segoe UI"/>
        <family val="2"/>
      </rPr>
      <t xml:space="preserve">
Con corte 30 de septiembre se reportan 773 empresas apoyadas en procesos de innovación. De estas, 600 corresponden a empresas apoyadas desde la estrategia de Alianzas por la Innovación, 123 por sistemas de Innovación, 24 por Beneficios Tributarios, 19 por Colombia BIO, 5 por apoyo a I+D+i y 2 por Programa TIC. Esto significa un cumplimiento global del 75,86% de la meta programada al corte de septiembre (1019 empresas). Las metas que no se alcanzaron a cumplir por Programa son: Beneficios tributarios que alcanzo el 80% de lo esperado, Apoyo en I+D+i con el 71.43% de lo esperado y especialmente por Sistemas de Innovación que de 246 programadas solo reportó el 50%.
</t>
    </r>
    <r>
      <rPr>
        <b/>
        <sz val="12"/>
        <color theme="1"/>
        <rFont val="Segoe UI"/>
        <family val="2"/>
      </rPr>
      <t>Conclusiones/Recomendaciones</t>
    </r>
    <r>
      <rPr>
        <sz val="12"/>
        <color theme="1"/>
        <rFont val="Segoe UI"/>
        <family val="2"/>
      </rPr>
      <t xml:space="preserve">
Teniendo en cuenta que se ha cumplido el tercer trimestre y con relación a la meta anual solo se ha alcanzado el 40% de un 53% esperado se recomienda en los seguimientos mensuales de octubre y noviembre ir presentando los avances que se vayan registrando debidamente soportados. Así mismo, como el mayor impacto en los resultados esperados se presentó en Sistemas por la innovación (Como esto depende de la suscripción de un convenio con Ruta N el cual a la fecha se encuentra en trámite de legalización), se recomienda hacer seguimiento permanente para tener lo antes posible el soporte de las empresas apoyadas (una vez el proceso de legalización sea finiquitado).</t>
    </r>
  </si>
  <si>
    <r>
      <rPr>
        <b/>
        <sz val="12"/>
        <color theme="1"/>
        <rFont val="Segoe UI"/>
        <family val="2"/>
      </rPr>
      <t xml:space="preserve">Análisis cualitativo
</t>
    </r>
    <r>
      <rPr>
        <sz val="12"/>
        <color theme="1"/>
        <rFont val="Segoe UI"/>
        <family val="2"/>
      </rPr>
      <t>Con respecto a la meta 8 licencienciamientos tecnológicos apoyados, a tercer trimestre no se registra dato teniendo en cuenta que los resultados se obtendrán en el cuarto trimestre de la vigencia. No obstante, se adelantado importantes gestiones para el logro a la mencionada meta, que a continuación se describen brevemente:
- Se evaluaron los resultados obtenidos en el diagnóstico de la entidad Consultora alemana Steinbeis y se detectó como oportunidad de crecimiento para las oficinas, el diseño un programa para cierre de brechas con el acompañamiento de iNNpulsa Colombia y la asociación de industriales en Colombia – ANDI. 
-Se han promovido las reuniones de la Red Nacional de OTRI con el fin de que compartan sus mejores prácticas, sus procesos y lecciones aprendidas. Adicional a esto,  en el trimestre analizado se realizó el acompañamiento al proyecto colombo-suizo de cooperación en Propiedad Intelectual (COLIPRI). En esa línea, a mediados del mes de agosto se realizó un taller para el desarrollo de herramientas y metodologías que les permita a las OTRIs complementar sus procesos de sostenibilidad, direccionamiento estratégico, apoyo a emprendedores y oferta de servicios, incluyendo dimensiones económica, social y de buen gobierno. De igual manera, las oficinas miembros de la Red proyectaron un memorando de entendimiento, con el propósito consolidar oportunidades a partir de las experiencias que aportan las OTRI, específicamente en el área de transferencia tecnológica, con el fin de dinamizar el ecosistema de CTI en los países miembros de la Alianza del Pacífico.
Conclusiones/Recomendaciones
Es necesario realizar reportes parciales en lo que resta del año que permita evidenciar el avance frente al cumplimiento de la meta establecidas para la vigencia.</t>
    </r>
  </si>
  <si>
    <r>
      <rPr>
        <b/>
        <sz val="12"/>
        <color theme="1"/>
        <rFont val="Segoe UI"/>
        <family val="2"/>
      </rPr>
      <t>Análisis cualitativo:</t>
    </r>
    <r>
      <rPr>
        <sz val="12"/>
        <color theme="1"/>
        <rFont val="Segoe UI"/>
        <family val="2"/>
      </rPr>
      <t xml:space="preserve"> Alianzas por la innovación. Dentro de las actividades desarrolladas en el tercer trimestre de 2017, se encuentra la formación a empresas y la implementación de proyectos o prototipos, dichas actividades se han adelantado en el marco del convenio 291-2016 firmado con Confecámaras, no obstante teniendo en cuenta que la etapa de implementación se prolongó más tiempo de lo previsto, las empresas aún se encuentran en el proceso de implementación de proyectos, adicionalmente se solicitó una prórroga al convenio por tres meses, es decir hasta abril de 2018.
Por lo anterior tanto el reporte de empresas beneficiadas como el de proyectos implementados, se realizará a finales del tercer trimestre de 2017.
Pactos por la innovación. No se reporta información a corte 30 de septiembre de acuerdo a lo programado. Sin embargo se avanza en lo relacionado con Ciudades firmantes con pacto que aportarán al número de personas sensibilizadas.
Programa TIC. Convocatoria para la formación especializada en Analítica de Datos. Actualmente el Programa CTeI en TIC en trabajo conjunto con el Ministerio TIC se encuentra en proceso de diseño de los Términos de Referencia de la convocatoria.
Comunicamos lo que hacemos. Para el período reportado (julio a septiembre) se cumplieron y superaron las metas planeadas en Twitter y YouTube. Por su parte, Facebook viene con una tendencia a la baja desde hace varios meses y es un problema generalizado en esta red, ya que el alcance (cantidad de personas que ven una publicación) es cada vez menor y esto hace que haya menos interacciones a medida que avanza el tiempo.
Los contenidos audiovisuales como videos y transmisiones en vivo, eran el gran fuerte de Facebook durante el último año, pero su alcance se redujo drásticamente desde agosto, obligando a las páginas a pagar para que el contenido cuente con mayor visibilidad. Lo anterior, dificulta de manera importante cumplir la meta planteada en esta red, pues es una meta permanente y la red social viene con tendencia a la baja. En lugar de ir aproximadamente en el 75% de la meta establecida en Facebook, ésta llegó al 69%, es decir, cerró el período con un 6% por debajo de lo planeado. Se adelantarán acciones para contrarrestar los resultados, creando nuevos contenidos de valor para la audiencia de Colciencias en redes sociales.
Programa Atrévete. En el marco del instrumento A Ciencia Cierta - BIO, se registró un avance de 9.283 personas sensibilizadas correspondientes a usuarios únicos que visitaron el sitio web de A Ciencia Cierta. A 30 de septiembre de la vigencia se muestra un avance del 28% frente a la meta anual establecida, logrando así cumplir con lo proyectado en el período analizado. El cumplimiento del 72% restante de la meta se proyecta para el cuarto trimestre de 2017.
Programa Difusión (Todo es Ciencia). A 30 se septiembre se logró un total de 737.107 personas sensibilizadas a través de estrategias enfocadas en el uso, apropiación y utilidad de la CTeI, de las cuales 215.268 que corresponde a transmisiones a través de televisión de la iniciativa denominada "Científico por un Día", 509.699 a partir de la iniciativa "Formulas del Cambio" y 12.140  a cargo de la estrategia "Todo es Ciencia TEC"; de esta manera se muestra un avance en meta del programa del 45%  y se evidencia un cumplimiento a satisfacción de acuerdo a lo programada para el trimestre analizado.
Conclusiones/Recomendaciones:
A 30 de septiembre el indicador está en un 98.6% con respecto a la meta de dicho periodo. Este resultado se ve afectado principalmente por el cumplimiento al 87.69% de la meta por parte de la estrategia Comunicamos lo que hacemos quienes tuvieron que alcanzar acumulado 886.020 personas sensibilizadas. Así mismo, Alianzas por la innovación solo cubre el 60.95% de la meta programada al tercer trimestre. Se recomienda hacer reporte periódicos a nivel cuantitativo para estos dos programas para evidenciar el desarrollo de actividades que contribuyen al cumplimiento de la meta; así como un seguimiento especial a la estrategia Comunicamos lo que hacemos.</t>
    </r>
  </si>
  <si>
    <r>
      <rPr>
        <b/>
        <sz val="12"/>
        <color theme="1"/>
        <rFont val="Segoe UI"/>
        <family val="2"/>
      </rPr>
      <t>Análisis cualitativo</t>
    </r>
    <r>
      <rPr>
        <sz val="12"/>
        <color theme="1"/>
        <rFont val="Segoe UI"/>
        <family val="2"/>
      </rPr>
      <t xml:space="preserve">
Programa ONDAS
En el marco de la medición del indicador de niños y jóvenes en procesos de vocación científica y tecnológica, para tercer trimestre de 2017 se han apoyado 163.090 desde las iniciativas estratégicas de gestión territorial, implementación de la Comunidad Ondas y proyectos especiales. Con esto, en el período analizado se presenta un cumplimiento del 51% frente a la meta establecida para el año.
Frente a la gestión territorial desde el Programa Ondas, lo que lleva del tercer trimestre de la vigencia se ha avanzado en el desarrollo del proyecto tipo en el marco de mesas técnicas realizadas con el Departamento Nacional de Planeación, Gobernación del Nariño. Así mismo, se legalizaron 03 convenios para la movilización social de actores del programa Ondas
En cuanto a proyectos especiales (estrategias que fomentan la cultura de la CTeI con niños y jóvenes del país en articulación con otros actores del SNCTeI), durante el tercer trimestre se desarrolló la siguiente actividad frente a la tarea:
Finalmente, respecto a la implementación de la plataforma "Comunidad Héroes Ondas" a 31 de agosto se revisaron aspectos técnicos y validaciones con usuarios para su publicación, de manera que se garantice una satisfactoria salida en producción.
Programa Jóvenes Investigadores e Innovadores
A 30 de septiembre, se reportaron 407 jóvenes apoyados por cuenta de las iniciativas estratégicas de aliados nexo global, avance de Convocatoria Alianza SENA 2016-2017 y Proyectos Especiales. Este último, a partir de un convenio realizado con la Universidad Politécnica de Valencia, SENA y Colciencias para formar instructores y aprendices del SENA en procesos de innovación.
Aliados nexo global, quienes llevarán a cabo su pasantía de investigación en Estados Unidos. Este apoyo se realiza a través del Convenio con Partners of the Americas. El discriminado de estudiantes por institución es la siguiente: Instituto Tecnológico Metropolitano: 10; Tecnológico de Antioquia - Institución Universitaria: 12; Universidad del Norte: 6; Universidad del Tolima: 9 Institución Universitaria Juan N. Corpas: 6. En total 43 Jóvenes beneficiados.
Frente a la convocatoria de Jóvenes Investigadores e Innovadores - Alianza SENA 2016 -2017, a 30 de septiembre se reportaron 58 jóvenes beneficiarios.
En el marco de la convocatoria 775-2017 Jóvenes Investigadores e Innovadores por la Paz, a agosto se ajustó de período de requisitos de la convocatoria, donde se recibieron en total (1150) proyectos, de los cuales 1047 cumplieron a cabalidad con los requisitos de los términos de referencia y 103 no cumplieron uno o varios requisitos.
Respecto a la gestión territorial, se avanzó en la construcción del proyecto oferta del programa. Esta labor en conjunto con el Departamento Nacional de Planeación, Ministerio de Medio Ambiente, entre otras entidades interesadas.
Con relación a la gestión de proyectos especiales, en lo corrido del tercer trimestre se ha tramitado el convenio entre Colciencias, Pfizer y Ascofame para fortalecer la vocación en investigación e innovación de jóvenes profesionales en medicina con excelencia académica, a través de beca pasantía. A 30 septiembre se reportaron 306 jóvenes beneficiados.
</t>
    </r>
    <r>
      <rPr>
        <b/>
        <sz val="12"/>
        <color theme="1"/>
        <rFont val="Segoe UI"/>
        <family val="2"/>
      </rPr>
      <t xml:space="preserve"> 
Conclusiones/Recomendaciones</t>
    </r>
    <r>
      <rPr>
        <sz val="12"/>
        <color theme="1"/>
        <rFont val="Segoe UI"/>
        <family val="2"/>
      </rPr>
      <t xml:space="preserve">
En Programa Ondas: Se resalta prestar atención al incumplimiento de la meta asociada a Implementación Comunidad ONDAS, ya que esta tenía como meta programada al tercer trimestre reportar 20.000 niños y jóvenes apoyados de los cuales no se reportó ninguno. Esto afectó el cumplimiento de la meta programada a 30 de septiembre alcanzando el 93,6% y con relación a la meta anual solo el 51%. Este problema radica especialmente por las dificultades que se vienen presentando con la implementación de la plataforma "Comunidad Héroes Ondas". Como principal recomendación se sugiere reportar avances en el proceso de implementación de dicha plataforma mensualmente.
En Programa Jóvenes Investigadores e Innovadores: Aunque, con corte a 30 de septiembre se registra un cumplimiento del 100% con relación a la meta; en relación a la meta anual, el avance registrado está por debajo del 1% de dicha meta. Por esta razón se sugiere detallar mensualmente (octubre y noviembre) avances cualitativos que permitan identificar si las actividades claves que contribuyen al indicador están avanzando de acuerdo a lo programado. Así mismo, se recomienda que el formato de soporte que da cuenta del avance del indicador sea diligenciado en su totalidad.</t>
    </r>
  </si>
  <si>
    <r>
      <rPr>
        <b/>
        <sz val="12"/>
        <color theme="1"/>
        <rFont val="Segoe UI"/>
        <family val="2"/>
      </rPr>
      <t xml:space="preserve">Análisis cualitativo. </t>
    </r>
    <r>
      <rPr>
        <sz val="12"/>
        <color theme="1"/>
        <rFont val="Segoe UI"/>
        <family val="2"/>
      </rPr>
      <t xml:space="preserve">En la sesión del Consejo Nacional de Beneficios Tributarios realizada para el primer semestre, se aprobaron un total de 27 proyectos por un valor de $ 55.663.114.260 pesos, equivalente al 9.28% del cupo disponible para el año 2017 (600.000 millones de pesos).
Por su parte, entre julio y agosto de la vigencia, se han aprobado 13 solicitudes para Ingresos No Constitutivos de renta por un valor de $12.908 millones de pesos aproximadamente y 3 solicitudes de exención del IVA por un valor de $44.956 dólares para la importación de equipos y elementos destinados a proyectos de Ciencia, Tecnología e Innovación. Esto como resultado de la convocatoria para el registro de propuestas que accederán a beneficios tributarios.
Para el caso de la ventanilla abierta para acceder a beneficios tributarios, en el mes de agosto, se recibieron en total 162 propuestas de 89 empresas en la convocatoria 769, en la actualidad se encuentran en proceso de revisión de requisitos.
En este mismo período, se finalizó el documento borrador de actualización al CONPES 3834 de acuerdo a lo establecido en la reforma tributario realizada en 2016. Este documento se remitió para revisión por parte de los miembros del Consejo Nacional de Beneficios Tributarios y al grupo PreCONPES del Departamento Nacional de Planeación.
</t>
    </r>
    <r>
      <rPr>
        <b/>
        <sz val="12"/>
        <color theme="1"/>
        <rFont val="Segoe UI"/>
        <family val="2"/>
      </rPr>
      <t xml:space="preserve"> 
Conclusiones/Recomendaciones</t>
    </r>
    <r>
      <rPr>
        <sz val="12"/>
        <color theme="1"/>
        <rFont val="Segoe UI"/>
        <family val="2"/>
      </rPr>
      <t xml:space="preserve">
Este indicador es de seguimiento semestral, sin embargo, a 30 de septiembre se destaca que: se estima alcanzar un 58% la asignación del cupo de 2017. Esto a partir de proyectos con vigencia plurianual. Se espera que en el Consejo Nacional de Beneficios Tributarios de octubre se aprueben las solicitudes correspondientes. No hay observaciones por parte de la Oficina de Planeación.
 </t>
    </r>
  </si>
  <si>
    <r>
      <rPr>
        <b/>
        <sz val="12"/>
        <color theme="1"/>
        <rFont val="Segoe UI"/>
        <family val="2"/>
      </rPr>
      <t>Análisis cualitativo</t>
    </r>
    <r>
      <rPr>
        <sz val="12"/>
        <color theme="1"/>
        <rFont val="Segoe UI"/>
        <family val="2"/>
      </rPr>
      <t xml:space="preserve">
A 30 de septiembre, se concretó una ciudad más con pacto por la innovación, logrando así un total de 7 ciudades con pacto en ejecución. 
La firma del pacto se formalió a través del evento del lanzamiento de la estrategia de Pacto por la Innovación en los llanos Orientales, el cual cuenta como operador regional a la Cámara de Comercio de Villavicencio y tiene como objetivo vincular a 100 organizaciones firmenates del pacto en el área de jurisdicción de la Cámara de Comercio de Villavicencio la cual comprende los departamentos de Meta, Vichada, Guainia y Vaupes. Se tiene previsto en el mes de octubre realizar el lanzamiento de la octava ciudad con Pacto y corresponde a Cartagena.
En el marco del seguimiento  a los pactos en ejecución y desde el despliegue del programa a la fecha, se registran 8 ciudades con pacto (Cúcuta, Bucaramanga, Cali, Barranquilla, Bogotá , el Eje Cafetero y Villavicencio), 2023 organizaciones firmantes a nivel nacional,   en las siete ciudades donde se ha desplegado la estrategia, en 2015 (Cúcuta, Bucaramanga, Cali), 2016 (Barranquilla, Bogotá, Eje Cafetero),  y en 2017 la ciudad de Villavicencio.
</t>
    </r>
    <r>
      <rPr>
        <b/>
        <sz val="12"/>
        <color theme="1"/>
        <rFont val="Segoe UI"/>
        <family val="2"/>
      </rPr>
      <t xml:space="preserve">
Conclusiones/Recomendaciones</t>
    </r>
    <r>
      <rPr>
        <sz val="12"/>
        <color theme="1"/>
        <rFont val="Segoe UI"/>
        <family val="2"/>
      </rPr>
      <t xml:space="preserve">
Este indicador es de seguimiento semestral, sin embargo, se reporta un avance cualitativo a 30 de septiembre. Se evidencia la firma del convenio que sustenta la segunda ciudad con pacto este año (Cartagena). Con los avances reportados se da cumplimiento a la meta anual al 100% aunque solo se registrará cuantitativamente en el cuarto trimestre.</t>
    </r>
  </si>
  <si>
    <r>
      <rPr>
        <b/>
        <sz val="12"/>
        <color theme="1"/>
        <rFont val="Segoe UI"/>
        <family val="2"/>
      </rPr>
      <t>Análisis cualitativo</t>
    </r>
    <r>
      <rPr>
        <sz val="12"/>
        <color theme="1"/>
        <rFont val="Segoe UI"/>
        <family val="2"/>
      </rPr>
      <t xml:space="preserve">
- Desde la Dirección de Fomento a la Investigación se avanzó frente a la Política de ética, bioética e integridad científica, publicando el decreto reglamentario que determinó los mecanismos y procedimientos de postulación y selección de miembros que integran el Consejo Nacional de Bioética.
- Sobre la formulación de una política nacional de ciencia abierta con una estrategia de implementación por fases, se ha avanzado en la medición de la percepción de los investigadores e instituciones de investigación colombianos sobre la ciencia abierta, considerando principalmente el estudio realizado por el Observatorio Colombiano de Ciencia y Tecnología (OCyT). Además, se identificaron retos, oportunidades y las principales barreras para la ciencia abierta en Colombia, insumos fundamentales para el documento interno de la propuesta de política.
</t>
    </r>
    <r>
      <rPr>
        <b/>
        <sz val="12"/>
        <color theme="1"/>
        <rFont val="Segoe UI"/>
        <family val="2"/>
      </rPr>
      <t>Conclusión/Recomendaciones</t>
    </r>
    <r>
      <rPr>
        <sz val="12"/>
        <color theme="1"/>
        <rFont val="Segoe UI"/>
        <family val="2"/>
      </rPr>
      <t xml:space="preserve">
Sin novedad a la fecha de corte. Se evidencia el avance en el desarrollo de las actividades previas a la generación del documento de política.
</t>
    </r>
  </si>
  <si>
    <r>
      <rPr>
        <b/>
        <sz val="12"/>
        <color theme="1"/>
        <rFont val="Segoe UI"/>
        <family val="2"/>
      </rPr>
      <t>Análisis cualitativo</t>
    </r>
    <r>
      <rPr>
        <sz val="12"/>
        <color theme="1"/>
        <rFont val="Segoe UI"/>
        <family val="2"/>
      </rPr>
      <t xml:space="preserve">
De acuerdo con la meta establecida para el tercer trimestre de 2017, en cuanto al indicador Planes y Acuerdos en CTeI suscritos la cual era de 30 planes, se informa que los días 25 y 26 de Septiembre se llevó a cabo la jornada de construcción del Plan y Acuerdo Estratégico en CTeI para el departamento del Quindío, en la cual se priorizaron 12 proyectos de inversión para el Departamento. La minuta se encuentra en este momento en aprobación por parte de la Secretaría General y se espera firmarla en la semana del 2 al 5 de octubre. En torno a los avances para la suscripción de los planes y Acuerdos restantes se tiene que: Para el departamento de Vichada, se estableció fecha para la suscripción para los días 19 y 20 de octubre en la ciudad de Puerto Carreño, y la avanzada para el día 18 de octubre; para este departamento ya se realizaron las jornadas de avanzada para proyectos y avanzada logística.
Así mismo, se tiene que para el departamento del Vaupés, se tiene programadas las jornadas de avanzada logística y avanzada de proyectos para el mes de octubre.
Así las cosas, se supera la meta para el trimestre, y se muestran las acciones tendientes a la suscripción de los otros dos Planea y Acuerdos para el último trimestre del año.
</t>
    </r>
    <r>
      <rPr>
        <b/>
        <sz val="12"/>
        <color theme="1"/>
        <rFont val="Segoe UI"/>
        <family val="2"/>
      </rPr>
      <t>Conclusiones/Recomendaciones</t>
    </r>
    <r>
      <rPr>
        <sz val="12"/>
        <color theme="1"/>
        <rFont val="Segoe UI"/>
        <family val="2"/>
      </rPr>
      <t xml:space="preserve">
A 30 de septiembre se da cumplimiento de la meta programada para dicha fecha al 100% y del 94% con relación a la meta anual. Sin observaciones y/o recomendaciones.</t>
    </r>
  </si>
  <si>
    <r>
      <rPr>
        <b/>
        <sz val="12"/>
        <color theme="1"/>
        <rFont val="Segoe UI"/>
        <family val="2"/>
      </rPr>
      <t xml:space="preserve">Análisis cualitativo
</t>
    </r>
    <r>
      <rPr>
        <sz val="12"/>
        <color theme="1"/>
        <rFont val="Segoe UI"/>
        <family val="2"/>
      </rPr>
      <t>Programa Participación de Colombia en el ámbito internacional, con miras a promover el avance de la Ciencia, Tecnología e Innovación 2017. Reunión Ministros CTeI OEA - 3er trimestre, Durante el tercer semestre se participó en la Reunión Preparatoria para la Quinta Reunión de MInistros y Altas Autoridades en Ciencia y Tecnología de la OEA. En esta reunión se negoció la Declaración de Medellín y se ajustaron el resto de documentos de trabajo para el desarrollo de la reunión ministerial que tendrá lugar en Medellín, en el mes de noviembre de este año. Con esto, se finaliza el último paso antes de iniciar el proceso de cumbre ministerial los días 2 y 3 de noviembre. Se efectuaron los pagos de las cuotas anuales de CYTED y ICGB. Se reportó una alianza con OCDE en el marco de Secretaría técnica ante el Comité de Política Científica y Tecnológica (CSTP) de la OECD
Programa Gestión de Recursos Financieros de Cooperación Internacional para CTeI. Se apoyó la preparación y el lanzamiento de la convocatoria conjunta entre el los Consejos de Investigación del Reino Unido (RCUK por sus siglas en inglés) junto con el programa de Ciencias Sociales de COLCIENCIAS. Se apoyó en la discusión e interacción con la contraparte británica.</t>
    </r>
    <r>
      <rPr>
        <b/>
        <sz val="12"/>
        <color theme="1"/>
        <rFont val="Segoe UI"/>
        <family val="2"/>
      </rPr>
      <t xml:space="preserve"> 
Conclusiones/Recomendaciones</t>
    </r>
    <r>
      <rPr>
        <sz val="12"/>
        <color theme="1"/>
        <rFont val="Segoe UI"/>
        <family val="2"/>
      </rPr>
      <t xml:space="preserve">
A 30 de Septiembre solo se reporta en el formato acordado por la Oficina de Planeación una Alianza (OCDE) de las cuatro programadas, lo que corresponde al 25%. Es importante resaltar que, aunque se pagó la cuota de CYTED y ICGB estas no se contabilizan porque no se registraron en el formato de soporte acordado previamente entre el área responsable y la OAP. De otra parte, no se reportó la alianza que se esperaba desde Gestión de alianzas internacionales. Se recomienda reportar la información de soporte del indicador consecuentemente a lo acordado y revisar el incumplimiento de la alianza que se esperaba a través de Gestión de alianzas internacionales.
 </t>
    </r>
  </si>
  <si>
    <t>El índice ATM (ágil, transparente y moderno) presenta un avance del 79% a septiembre de 2017 frente a una meta esperada del 83% resultado que permite un cumplimiento aceptable frente a la meta propuesta, presentando las acciones pendientes por componente.
En el Componente de Transparencia, el cual evalúa el cumplimiento de los requisitos determinados en el Documento Metodológico Índice de Transparencia Nacional para Entidades Públicas, con un total de 388 requisitos a cumplir, se evidencia un avance del 95% frente a una meta planificada para el periodo de 97%, lo cual representa un cumplimiento de 368 requisitos.
Para el periodo evaluado no se logra cumplir la meta esperada del 97% en este componente debido a que se encuentra en implementación los siguientes requisitos, los cuales se planifica finalizar el el cuarto trimestre de 2017:
Publicación en sitio web de campañas institucionales de prevención de la corrupción y transparencia
Construcción del índice de herramientas de archivo
Índice de Información reservada y clasificada
En el Componente de Modernidad, el cual se evalúa el cumplimiento de los requisitos de la estrategia de Gobierno en Línea que se traducen en 88 requisitos, se evidencia un avance del 74% frente a una meta esperada del 86%, resultado que evidencia que se han logrado implementar y mantener 65 requisitos de los 88 aplicables.
Para el periodo evaluado no se logra cumplir la meta esperada debido a que se encuentra en implementación los siguientes requisitos:
Implementación de los procesos y herramientas que facilitan el consumo, análisis, uso y aprovechamiento de los componentes de información.
Identifica y prioriza la implementación de ventanillas únicas, llevando a cabo acciones de coordinación interinstitucional en los casos que sea necesario.
Implementar un programa de correcta disposición final de los residuos tecnológicos.
Los sistemas de información incorporan las recomendaciones de estilo y usabilidad (cumplimiento parcial)
Identificar el aporte de los proyectos de TI a partir de su alineación con la normatividad vigente, las políticas, la valoración del riesgo, los procesos y los servicios de la entidad.
Define y gestiona los controles y mecanismos para alcanzar los niveles requeridos de seguridad, privacidad y trazabilidad de los componentes de información.
Los sistemas de información se habilitan para abrir los datos e interoperar (cumplimiento parcial)
Desarrolla acciones de sensibilización y socialización de los proyectos o iniciativas de TI, a partir de la estrategia de uso y apropiación de TI.
Estructurar e implementar los procesos de operación, monitoreo y supervisión de los servicios tecnológicos (cumplimiento parcial)
En el Componente Ágil se presenta un cumplimiento del 75% frente al 75% planificado con corte a Septiembre de 2017, logrando la optimización de los documentos asociados al Proceso de Gestión de Convocatorias con la actualización de los siguientes procedimientos:
Procedimiento Evaluación y Decisión de Propuestas de CTeI M301PR02
Procedimiento de Planeación Operativa de Convocatorias M301PR04
Procedimiento Apertura y Cierre de Convocatorias M301PR01
Procedimiento Invitación a Presentar Propuesta M301PR07
Los ajustes realizados permiten optimizar los tiempos y requisitos asociados a la ejecución de las Convocatorias, actividad que permite mejorar los servicios ofrecidos por la Entidad.
En el Componente de Racionalización de Trámites que para la vigencia 2017 cuenta con dos líneas de acción: Indexación de revistas especializadas de ciencia, tecnología e innovación y ampliar la cobertura del trámite de reconocimiento de Centros de investigación o Desarrollo Tecnológico,  incluyendo otros actores del Sistema Nacional de Ciencia, Tecnología e Innovación (SNCTI), con corte a Septiembre se crea en el SGC las siguientes guías, las cuales incorporan las actividades y requisitos a tener en cuenta para el proceso de reconocimiento de actores:
Guía Técnica de Autoevaluación para el Reconocimiento de Centros de Desarrollo Tecnológico y Centros de Innovación y Productividad M304PR04G02,
Autoevaluación para el Reconocimiento de Centros de Investigación M304PR04G03.
Guía Técnica de Autoevaluación para el Reconocimiento de Centros de Ciencia M304PR04G04.
Guía Técnica de Autoevaluación para el Reconocimiento de la Unidades de I+D+i de empresa M304PR04G08.
Guía Técnica de Evaluación para el Reconocimiento de Centros de Desarrollo Tecnológico y Centros de Innovación y Productividad M304PR04G05.
Guía Técnica de Evaluación para el Reconocimiento de Centros de Investigación M304PR04G06.
Guía Técnica de Evaluación para el Reconocimiento de Centros de Ciencia M304PR04G07.
Guía Técnica de Evaluación para el Reconocimiento de a Unidades de I+D+i de empresa M304PR04G09
Con este avance se tiene planificado finalizar la actualización del procedimiento de Reconocimiento de Actores del SNCTI, el cual es insumo para la racionalización del trámite.</t>
  </si>
  <si>
    <r>
      <rPr>
        <b/>
        <sz val="12"/>
        <color theme="1"/>
        <rFont val="Segoe UI"/>
        <family val="2"/>
      </rPr>
      <t>Análisis Cualitativo</t>
    </r>
    <r>
      <rPr>
        <sz val="12"/>
        <color theme="1"/>
        <rFont val="Segoe UI"/>
        <family val="2"/>
      </rPr>
      <t xml:space="preserve">
Expediciones. De acuerdo con la tabla (Nuevos registros de expediciones - Tercer Trimestre - 2017), en el periodo entre el 30 de junio y el 29 de septiembre de 2017, se indexaron al Sistema Información de Biodiversidad en Colombia - Sib un total de 7.624 registros y se tenían previstos un total de 4000. Por tal motivo se logra cumplir con la meta prevista para el periodo. La razón por las cuales se logra cumplir con la meta es gracias al registro de datos el sistema por parte de entidades tales como el Instituto de Investigaciones Ambientales del Pacífico John Von Neumann (IIAP), la Universidad del Bosque, Corporación Paisajes Rurales, Parques Nacionales Naturales de Colombia, la Corporación para la gestión ambiental Biodiversa y el Proyecto de Conservación de Aguas y Tierras – ProCAT; como resultado de las actividades relacionadas con la caracterización de biodiversidad, realizadas durante el año 2016 y 2017.
Se debe tener en cuenta, que la generación de registros en el Sistema de Información de Biodiversidad, son el resultado de la gestión y apoyo del Programa Colombia Bio a diferentes entidades nacionales en donde se incluyen Universidades e Institutos que cuentan con grupos de investigación en temáticas especializadas, que gracias a los convenios que se han suscritos, aumentan sus capacidades técnicas y científicas, al disponer de recursos específicos para el desarrollo de estas actividades.
Fortalecimiento de Colecciones. De acuerdo con la tabla (Nuevos registros de ejemplares - Tercer Trimestre -2017), en el periodo comprendido entre el 1 de julio y el 27 de septiembre de 2017 se publicaron al Sistema Información de Biodiversidad en Colombia - Sib un total de 97.130 registros. En este periodo de tiempo , se identifica gestión por parte de entidades tales como el Museo Entomológico de Comfenalco - Antioquia, Instituto Humboldt, la Universidad del Tolima, la Universidad de Caldas, la Universidad de la Salle, la Universidad del Cauca y la Universidad de Antioquia. A continuación, se anexa la matriz con el detalle correspondiente.
Conclusiones/Recomendaciones
Con corte a 30 de septiembre, se da cumplimiento al 100% de la meta de dicho corte y se destaca un cumplimiento del 92.6% de la meta para el 2017. En el registro de las especies nuevas en la plataforma, juega un rol fundamental la gestión y apoyo del Programa Colombia Bio a diferentes entidades nacionales que participan en esta tarea. De acuerdo al cumplimiento parcial de la meta no se realizan recomendaciones distintas a las que el Programa BIO viene desarrollando para cumplir la meta.
 </t>
    </r>
  </si>
  <si>
    <t>Última fecha de actualización: 30 de septiembre de 2017</t>
  </si>
  <si>
    <r>
      <rPr>
        <b/>
        <sz val="12"/>
        <color theme="1"/>
        <rFont val="Segoe UI"/>
        <family val="2"/>
      </rPr>
      <t>Análisis cualitativo</t>
    </r>
    <r>
      <rPr>
        <sz val="12"/>
        <color theme="1"/>
        <rFont val="Segoe UI"/>
        <family val="2"/>
      </rPr>
      <t>: A 30 de septiembre se reportaron un total de 456 registros de patentes solicitados, logrando así un cumplimiento del 93% frente a la meta de 470 registros establecidos para 2017, de los cuales 105 corresponden a apoyo directo de Colciencias a través iniciativas estratégicas como: la estrategia nacional de protección de invenciones y la brigada de patentes. Se estima que según reporte de la Superintendencia de Industria y Comercio con corte a septiembre se cumpla con la meta anual programada. Los resultados presentados se relacionan con la gestión que a continuación se describen:
-El avance en regiones de la identificación de proyectos con resultados susceptibles de protección vía patente y radicación de solicitudes de patente ante la SIC, realizados a través de los cinco operadores regionales muestra un total de 1034 postulantes, 463 evaluados, 245 rechazados y aceptados 377.
-Con respecto a la convocatoria "Estrategia Nacional de Protección de Invenciones", el operador iNNpulsa ha realizado la radicación de trece solicitudes de patente. La entidad ejecutora cuenta con el tiempo necesario para continuar avanzando en la radicación de las solicitudes.
Conclusiones / Recomendaciones:
Se destacan los resultados obtenidos pese a tener un mes de rezago la información ya que las 438 solicitudes registradas. Se espera cumplir la meta a 31 de diciembre sin novedad.</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</si>
</sst>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_-;\-* #,##0_-;_-* &quot;-&quot;??_-;_-@_-"/>
    <numFmt numFmtId="165" formatCode="0.0%"/>
  </numFmts>
  <fonts count="11" x14ac:knownFonts="1">
    <font>
      <sz val="11"/>
      <color theme="1"/>
      <name val="Calibri"/>
      <family val="2"/>
      <scheme val="minor"/>
    </font>
    <font>
      <sz val="11"/>
      <color theme="1"/>
      <name val="Calibri"/>
      <family val="2"/>
      <scheme val="minor"/>
    </font>
    <font>
      <b/>
      <sz val="12"/>
      <color theme="1"/>
      <name val="Arial Narrow"/>
      <family val="2"/>
    </font>
    <font>
      <b/>
      <sz val="12"/>
      <name val="Segoe UI"/>
      <family val="2"/>
    </font>
    <font>
      <b/>
      <sz val="11"/>
      <name val="Segoe UI"/>
      <family val="2"/>
    </font>
    <font>
      <sz val="12"/>
      <color theme="1"/>
      <name val="Segoe UI"/>
      <family val="2"/>
    </font>
    <font>
      <sz val="12"/>
      <name val="Segoe UI"/>
      <family val="2"/>
    </font>
    <font>
      <b/>
      <sz val="12"/>
      <color theme="1"/>
      <name val="Segoe UI"/>
      <family val="2"/>
    </font>
    <font>
      <b/>
      <sz val="14"/>
      <color theme="1"/>
      <name val="Segoe UI"/>
      <family val="2"/>
    </font>
    <font>
      <b/>
      <sz val="16"/>
      <color theme="0"/>
      <name val="Segoe UI"/>
      <family val="2"/>
    </font>
    <font>
      <b/>
      <sz val="12"/>
      <color theme="0"/>
      <name val="Segoe UI"/>
      <family val="2"/>
    </font>
  </fonts>
  <fills count="5">
    <fill>
      <patternFill patternType="none"/>
    </fill>
    <fill>
      <patternFill patternType="gray125"/>
    </fill>
    <fill>
      <patternFill patternType="solid">
        <fgColor theme="0"/>
        <bgColor indexed="64"/>
      </patternFill>
    </fill>
    <fill>
      <patternFill patternType="solid">
        <fgColor rgb="FF00919B"/>
        <bgColor indexed="64"/>
      </patternFill>
    </fill>
    <fill>
      <patternFill patternType="solid">
        <fgColor rgb="FFC4BD97"/>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0" fillId="2" borderId="8" xfId="0" applyFill="1" applyBorder="1"/>
    <xf numFmtId="0" fontId="0" fillId="2" borderId="9" xfId="0" applyFill="1" applyBorder="1"/>
    <xf numFmtId="0" fontId="0" fillId="2" borderId="10" xfId="0" applyFill="1" applyBorder="1"/>
    <xf numFmtId="0" fontId="0" fillId="2" borderId="11" xfId="0" applyFill="1" applyBorder="1"/>
    <xf numFmtId="0" fontId="0" fillId="2" borderId="0" xfId="0" applyFill="1" applyBorder="1"/>
    <xf numFmtId="0" fontId="0" fillId="2" borderId="12" xfId="0" applyFill="1" applyBorder="1"/>
    <xf numFmtId="0" fontId="0" fillId="2" borderId="13" xfId="0" applyFill="1" applyBorder="1"/>
    <xf numFmtId="0" fontId="0" fillId="2" borderId="14" xfId="0" applyFill="1" applyBorder="1"/>
    <xf numFmtId="0" fontId="0" fillId="2" borderId="15" xfId="0" applyFill="1" applyBorder="1"/>
    <xf numFmtId="0" fontId="3" fillId="2" borderId="0" xfId="0" applyFont="1" applyFill="1" applyBorder="1" applyAlignment="1">
      <alignment horizontal="center" vertical="center"/>
    </xf>
    <xf numFmtId="164" fontId="5" fillId="0" borderId="5" xfId="1" applyNumberFormat="1" applyFont="1" applyFill="1" applyBorder="1" applyAlignment="1">
      <alignment horizontal="center" vertical="center" wrapText="1"/>
    </xf>
    <xf numFmtId="9" fontId="5" fillId="0" borderId="5" xfId="2" applyFont="1" applyFill="1" applyBorder="1" applyAlignment="1">
      <alignment horizontal="center" vertical="center" wrapText="1"/>
    </xf>
    <xf numFmtId="164" fontId="5" fillId="2" borderId="5" xfId="1" applyNumberFormat="1" applyFont="1" applyFill="1" applyBorder="1" applyAlignment="1">
      <alignment horizontal="center" vertical="center" wrapText="1"/>
    </xf>
    <xf numFmtId="164" fontId="5" fillId="2" borderId="0" xfId="1" applyNumberFormat="1" applyFont="1" applyFill="1" applyBorder="1" applyAlignment="1">
      <alignment horizontal="center" vertical="center" wrapText="1"/>
    </xf>
    <xf numFmtId="0" fontId="5" fillId="2" borderId="0" xfId="0" applyFont="1" applyFill="1"/>
    <xf numFmtId="9" fontId="5" fillId="2" borderId="5" xfId="2" applyFont="1" applyFill="1" applyBorder="1" applyAlignment="1">
      <alignment horizontal="center" vertical="center" wrapText="1"/>
    </xf>
    <xf numFmtId="164" fontId="6" fillId="0" borderId="5" xfId="1" applyNumberFormat="1" applyFont="1" applyFill="1" applyBorder="1" applyAlignment="1">
      <alignment horizontal="center" vertical="center" wrapText="1"/>
    </xf>
    <xf numFmtId="9" fontId="6" fillId="0" borderId="5" xfId="2" applyFont="1" applyFill="1" applyBorder="1" applyAlignment="1">
      <alignment horizontal="center" vertical="center" wrapText="1"/>
    </xf>
    <xf numFmtId="0" fontId="4" fillId="4" borderId="5" xfId="0" applyFont="1" applyFill="1" applyBorder="1" applyAlignment="1">
      <alignment horizontal="center" vertical="center" wrapText="1"/>
    </xf>
    <xf numFmtId="0" fontId="6" fillId="2" borderId="0" xfId="0" applyFont="1" applyFill="1" applyAlignment="1"/>
    <xf numFmtId="0" fontId="3" fillId="0" borderId="0" xfId="0" applyFont="1" applyFill="1" applyBorder="1" applyAlignment="1">
      <alignment horizontal="center" vertical="center"/>
    </xf>
    <xf numFmtId="0" fontId="5" fillId="2" borderId="5" xfId="0" applyFont="1" applyFill="1" applyBorder="1" applyAlignment="1">
      <alignment horizontal="justify" vertical="center" wrapText="1"/>
    </xf>
    <xf numFmtId="0" fontId="5" fillId="2" borderId="5" xfId="0" applyFont="1" applyFill="1" applyBorder="1" applyAlignment="1">
      <alignment horizontal="center" vertical="center" wrapText="1"/>
    </xf>
    <xf numFmtId="3" fontId="5" fillId="2" borderId="5" xfId="0" applyNumberFormat="1" applyFont="1" applyFill="1" applyBorder="1" applyAlignment="1">
      <alignment horizontal="center" vertical="center" wrapText="1"/>
    </xf>
    <xf numFmtId="164" fontId="5" fillId="2" borderId="0" xfId="0" applyNumberFormat="1" applyFont="1" applyFill="1"/>
    <xf numFmtId="10" fontId="5" fillId="2" borderId="5" xfId="2" applyNumberFormat="1" applyFont="1" applyFill="1" applyBorder="1" applyAlignment="1">
      <alignment horizontal="center" vertical="center" wrapText="1"/>
    </xf>
    <xf numFmtId="165" fontId="5" fillId="0" borderId="5" xfId="2" applyNumberFormat="1" applyFont="1" applyFill="1" applyBorder="1" applyAlignment="1">
      <alignment horizontal="center" vertical="center" wrapText="1"/>
    </xf>
    <xf numFmtId="10" fontId="5" fillId="0" borderId="5" xfId="2" applyNumberFormat="1" applyFont="1" applyFill="1" applyBorder="1" applyAlignment="1">
      <alignment horizontal="center" vertical="center" wrapText="1"/>
    </xf>
    <xf numFmtId="0" fontId="5" fillId="2" borderId="7" xfId="0" applyFont="1" applyFill="1" applyBorder="1" applyAlignment="1">
      <alignment horizontal="justify" vertical="center" wrapText="1"/>
    </xf>
    <xf numFmtId="0" fontId="5" fillId="2" borderId="0" xfId="0" applyFont="1" applyFill="1" applyBorder="1" applyAlignment="1">
      <alignmen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164" fontId="5" fillId="0" borderId="0" xfId="1" applyNumberFormat="1" applyFont="1" applyFill="1" applyBorder="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horizontal="center"/>
    </xf>
    <xf numFmtId="0" fontId="5" fillId="0" borderId="5" xfId="1" applyNumberFormat="1" applyFont="1" applyFill="1" applyBorder="1" applyAlignment="1">
      <alignment horizontal="justify" vertical="center" wrapText="1"/>
    </xf>
    <xf numFmtId="10" fontId="6" fillId="0" borderId="5" xfId="2" applyNumberFormat="1" applyFont="1" applyFill="1" applyBorder="1" applyAlignment="1">
      <alignment horizontal="center" vertical="center" wrapText="1"/>
    </xf>
    <xf numFmtId="165" fontId="6" fillId="2" borderId="5" xfId="2" applyNumberFormat="1" applyFont="1" applyFill="1" applyBorder="1" applyAlignment="1">
      <alignment horizontal="center" vertical="center" wrapText="1"/>
    </xf>
    <xf numFmtId="164" fontId="6" fillId="2" borderId="5" xfId="1" applyNumberFormat="1" applyFont="1" applyFill="1" applyBorder="1" applyAlignment="1">
      <alignment horizontal="center" vertical="center" wrapText="1"/>
    </xf>
    <xf numFmtId="0" fontId="5" fillId="0" borderId="0" xfId="0" applyFont="1" applyFill="1" applyAlignment="1">
      <alignment horizontal="center" vertical="center"/>
    </xf>
    <xf numFmtId="0" fontId="2" fillId="2" borderId="11" xfId="0" applyFont="1" applyFill="1" applyBorder="1" applyAlignment="1">
      <alignment horizontal="right"/>
    </xf>
    <xf numFmtId="0" fontId="2" fillId="2" borderId="0" xfId="0" applyFont="1" applyFill="1" applyBorder="1" applyAlignment="1">
      <alignment horizontal="right"/>
    </xf>
    <xf numFmtId="0" fontId="2" fillId="2" borderId="12" xfId="0" applyFont="1" applyFill="1" applyBorder="1" applyAlignment="1">
      <alignment horizontal="right"/>
    </xf>
    <xf numFmtId="0" fontId="4" fillId="4" borderId="4"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5" fillId="2" borderId="4" xfId="0" applyFont="1" applyFill="1" applyBorder="1" applyAlignment="1">
      <alignment horizontal="justify" vertical="center" wrapText="1"/>
    </xf>
    <xf numFmtId="0" fontId="5" fillId="2" borderId="6" xfId="0" applyFont="1" applyFill="1" applyBorder="1" applyAlignment="1">
      <alignment horizontal="justify" vertical="center" wrapText="1"/>
    </xf>
    <xf numFmtId="0" fontId="5" fillId="2" borderId="7" xfId="0" applyFont="1" applyFill="1" applyBorder="1" applyAlignment="1">
      <alignment horizontal="justify" vertical="center" wrapText="1"/>
    </xf>
    <xf numFmtId="0" fontId="5" fillId="2" borderId="5" xfId="0" applyFont="1" applyFill="1" applyBorder="1" applyAlignment="1">
      <alignment horizont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695325</xdr:colOff>
      <xdr:row>42</xdr:row>
      <xdr:rowOff>133350</xdr:rowOff>
    </xdr:from>
    <xdr:ext cx="76200" cy="438150"/>
    <xdr:sp macro="" textlink="">
      <xdr:nvSpPr>
        <xdr:cNvPr id="2" name="Text Box 5">
          <a:extLst>
            <a:ext uri="{FF2B5EF4-FFF2-40B4-BE49-F238E27FC236}">
              <a16:creationId xmlns:a16="http://schemas.microsoft.com/office/drawing/2014/main" xmlns="" id="{00000000-0008-0000-0000-000002000000}"/>
            </a:ext>
          </a:extLst>
        </xdr:cNvPr>
        <xdr:cNvSpPr txBox="1">
          <a:spLocks noChangeArrowheads="1"/>
        </xdr:cNvSpPr>
      </xdr:nvSpPr>
      <xdr:spPr bwMode="auto">
        <a:xfrm>
          <a:off x="3743325" y="9553575"/>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0</xdr:col>
      <xdr:colOff>115981</xdr:colOff>
      <xdr:row>15</xdr:row>
      <xdr:rowOff>173131</xdr:rowOff>
    </xdr:from>
    <xdr:to>
      <xdr:col>8</xdr:col>
      <xdr:colOff>725714</xdr:colOff>
      <xdr:row>29</xdr:row>
      <xdr:rowOff>87312</xdr:rowOff>
    </xdr:to>
    <xdr:sp macro="" textlink="">
      <xdr:nvSpPr>
        <xdr:cNvPr id="3" name="Rectangle 11">
          <a:extLst>
            <a:ext uri="{FF2B5EF4-FFF2-40B4-BE49-F238E27FC236}">
              <a16:creationId xmlns:a16="http://schemas.microsoft.com/office/drawing/2014/main" xmlns="" id="{00000000-0008-0000-0000-000003000000}"/>
            </a:ext>
          </a:extLst>
        </xdr:cNvPr>
        <xdr:cNvSpPr>
          <a:spLocks noChangeArrowheads="1"/>
        </xdr:cNvSpPr>
      </xdr:nvSpPr>
      <xdr:spPr bwMode="auto">
        <a:xfrm>
          <a:off x="115981" y="3640231"/>
          <a:ext cx="6705733" cy="2581181"/>
        </a:xfrm>
        <a:prstGeom prst="rect">
          <a:avLst/>
        </a:prstGeom>
        <a:no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ysClr val="windowText" lastClr="000000"/>
            </a:solidFill>
            <a:latin typeface="Arial Narrow"/>
          </a:endParaRPr>
        </a:p>
        <a:p>
          <a:pPr algn="ctr" rtl="0">
            <a:defRPr sz="1000"/>
          </a:pPr>
          <a:endParaRPr lang="en-US" sz="2400" b="1" i="0" u="none" strike="noStrike" baseline="0">
            <a:solidFill>
              <a:sysClr val="windowText" lastClr="000000"/>
            </a:solidFill>
            <a:latin typeface="Arial Narrow"/>
          </a:endParaRPr>
        </a:p>
        <a:p>
          <a:pPr algn="ctr" rtl="0">
            <a:defRPr sz="1000"/>
          </a:pPr>
          <a:endParaRPr lang="en-US" sz="2400" b="1" i="0" u="none" strike="noStrike" baseline="0">
            <a:solidFill>
              <a:sysClr val="windowText" lastClr="000000"/>
            </a:solidFill>
            <a:latin typeface="Arial Narrow"/>
          </a:endParaRPr>
        </a:p>
        <a:p>
          <a:pPr algn="ctr" rtl="0">
            <a:defRPr sz="1000"/>
          </a:pPr>
          <a:r>
            <a:rPr lang="en-US" sz="2400" b="1" i="0" u="none" strike="noStrike" baseline="0">
              <a:solidFill>
                <a:sysClr val="windowText" lastClr="000000"/>
              </a:solidFill>
              <a:latin typeface="Arial Narrow"/>
            </a:rPr>
            <a:t>SEGUIMIENTO AL PLAN ESTRATÉGICO INSTITUCIONAL</a:t>
          </a:r>
        </a:p>
        <a:p>
          <a:pPr algn="ctr" rtl="0">
            <a:defRPr sz="1000"/>
          </a:pPr>
          <a:r>
            <a:rPr lang="en-US" sz="2400" b="1" i="0" u="none" strike="noStrike" baseline="0">
              <a:solidFill>
                <a:sysClr val="windowText" lastClr="000000"/>
              </a:solidFill>
              <a:effectLst/>
              <a:latin typeface="Arial Narrow"/>
              <a:ea typeface="+mn-ea"/>
              <a:cs typeface="+mn-cs"/>
            </a:rPr>
            <a:t>Corte a 30 de septiembre de 2017</a:t>
          </a:r>
          <a:endParaRPr lang="en-US" sz="2400" b="0" i="0" u="none" strike="noStrike" baseline="0">
            <a:solidFill>
              <a:sysClr val="windowText" lastClr="000000"/>
            </a:solidFill>
            <a:latin typeface="Arial Narrow"/>
          </a:endParaRPr>
        </a:p>
      </xdr:txBody>
    </xdr:sp>
    <xdr:clientData/>
  </xdr:twoCellAnchor>
  <xdr:twoCellAnchor editAs="oneCell">
    <xdr:from>
      <xdr:col>0</xdr:col>
      <xdr:colOff>40822</xdr:colOff>
      <xdr:row>2</xdr:row>
      <xdr:rowOff>0</xdr:rowOff>
    </xdr:from>
    <xdr:to>
      <xdr:col>8</xdr:col>
      <xdr:colOff>734786</xdr:colOff>
      <xdr:row>14</xdr:row>
      <xdr:rowOff>84667</xdr:rowOff>
    </xdr:to>
    <xdr:pic>
      <xdr:nvPicPr>
        <xdr:cNvPr id="4" name="11 Imagen" descr="graficacion-01.png">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831" r="17670" b="58277"/>
        <a:stretch/>
      </xdr:blipFill>
      <xdr:spPr>
        <a:xfrm>
          <a:off x="40822" y="638175"/>
          <a:ext cx="6789964" cy="2370667"/>
        </a:xfrm>
        <a:prstGeom prst="rect">
          <a:avLst/>
        </a:prstGeom>
      </xdr:spPr>
    </xdr:pic>
    <xdr:clientData/>
  </xdr:twoCellAnchor>
  <xdr:twoCellAnchor editAs="oneCell">
    <xdr:from>
      <xdr:col>0</xdr:col>
      <xdr:colOff>193221</xdr:colOff>
      <xdr:row>36</xdr:row>
      <xdr:rowOff>108857</xdr:rowOff>
    </xdr:from>
    <xdr:to>
      <xdr:col>8</xdr:col>
      <xdr:colOff>640896</xdr:colOff>
      <xdr:row>45</xdr:row>
      <xdr:rowOff>83457</xdr:rowOff>
    </xdr:to>
    <xdr:pic>
      <xdr:nvPicPr>
        <xdr:cNvPr id="5" name="12 Imagen" descr="graficacion-01.png">
          <a:extLst>
            <a:ext uri="{FF2B5EF4-FFF2-40B4-BE49-F238E27FC236}">
              <a16:creationId xmlns:a16="http://schemas.microsoft.com/office/drawing/2014/main" xmlns="" id="{00000000-0008-0000-00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199" t="78611" r="24102"/>
        <a:stretch/>
      </xdr:blipFill>
      <xdr:spPr>
        <a:xfrm>
          <a:off x="193221" y="8252732"/>
          <a:ext cx="6543675" cy="182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1006928</xdr:colOff>
      <xdr:row>0</xdr:row>
      <xdr:rowOff>54430</xdr:rowOff>
    </xdr:from>
    <xdr:to>
      <xdr:col>2</xdr:col>
      <xdr:colOff>421822</xdr:colOff>
      <xdr:row>2</xdr:row>
      <xdr:rowOff>244929</xdr:rowOff>
    </xdr:to>
    <xdr:pic>
      <xdr:nvPicPr>
        <xdr:cNvPr id="2" name="Imagen 1" descr="Departamento Administrativo de Ciencia, Tecnología e Innovación. COLCIENCIAS">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6928" y="54430"/>
          <a:ext cx="4163787" cy="843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tabSelected="1" view="pageBreakPreview" topLeftCell="A16" zoomScale="60" zoomScaleNormal="60" workbookViewId="0">
      <selection activeCell="P30" sqref="P30"/>
    </sheetView>
  </sheetViews>
  <sheetFormatPr baseColWidth="10" defaultRowHeight="15" x14ac:dyDescent="0.25"/>
  <sheetData>
    <row r="1" spans="1:9" x14ac:dyDescent="0.25">
      <c r="A1" s="1"/>
      <c r="B1" s="2"/>
      <c r="C1" s="2"/>
      <c r="D1" s="2"/>
      <c r="E1" s="2"/>
      <c r="F1" s="2"/>
      <c r="G1" s="2"/>
      <c r="H1" s="2"/>
      <c r="I1" s="3"/>
    </row>
    <row r="2" spans="1:9" ht="35.25" customHeight="1" x14ac:dyDescent="0.25">
      <c r="A2" s="4"/>
      <c r="B2" s="5"/>
      <c r="C2" s="5"/>
      <c r="D2" s="5"/>
      <c r="E2" s="5"/>
      <c r="F2" s="5"/>
      <c r="G2" s="5"/>
      <c r="H2" s="5"/>
      <c r="I2" s="6"/>
    </row>
    <row r="3" spans="1:9" x14ac:dyDescent="0.25">
      <c r="A3" s="4"/>
      <c r="B3" s="5"/>
      <c r="C3" s="5"/>
      <c r="D3" s="5"/>
      <c r="E3" s="5"/>
      <c r="F3" s="5"/>
      <c r="G3" s="5"/>
      <c r="H3" s="5"/>
      <c r="I3" s="6"/>
    </row>
    <row r="4" spans="1:9" x14ac:dyDescent="0.25">
      <c r="A4" s="4"/>
      <c r="B4" s="5"/>
      <c r="C4" s="5"/>
      <c r="D4" s="5"/>
      <c r="E4" s="5"/>
      <c r="F4" s="5"/>
      <c r="G4" s="5"/>
      <c r="H4" s="5"/>
      <c r="I4" s="6"/>
    </row>
    <row r="5" spans="1:9" x14ac:dyDescent="0.25">
      <c r="A5" s="4"/>
      <c r="B5" s="5"/>
      <c r="C5" s="5"/>
      <c r="D5" s="5"/>
      <c r="E5" s="5"/>
      <c r="F5" s="5"/>
      <c r="G5" s="5"/>
      <c r="H5" s="5"/>
      <c r="I5" s="6"/>
    </row>
    <row r="6" spans="1:9" x14ac:dyDescent="0.25">
      <c r="A6" s="4"/>
      <c r="B6" s="5"/>
      <c r="C6" s="5"/>
      <c r="D6" s="5"/>
      <c r="E6" s="5"/>
      <c r="F6" s="5"/>
      <c r="G6" s="5"/>
      <c r="H6" s="5"/>
      <c r="I6" s="6"/>
    </row>
    <row r="7" spans="1:9" x14ac:dyDescent="0.25">
      <c r="A7" s="4"/>
      <c r="B7" s="5"/>
      <c r="C7" s="5"/>
      <c r="D7" s="5"/>
      <c r="E7" s="5"/>
      <c r="F7" s="5"/>
      <c r="G7" s="5"/>
      <c r="H7" s="5"/>
      <c r="I7" s="6"/>
    </row>
    <row r="8" spans="1:9" x14ac:dyDescent="0.25">
      <c r="A8" s="4"/>
      <c r="B8" s="5"/>
      <c r="C8" s="5"/>
      <c r="D8" s="5"/>
      <c r="E8" s="5"/>
      <c r="F8" s="5"/>
      <c r="G8" s="5"/>
      <c r="H8" s="5"/>
      <c r="I8" s="6"/>
    </row>
    <row r="9" spans="1:9" x14ac:dyDescent="0.25">
      <c r="A9" s="4"/>
      <c r="B9" s="5"/>
      <c r="C9" s="5"/>
      <c r="D9" s="5"/>
      <c r="E9" s="5"/>
      <c r="F9" s="5"/>
      <c r="G9" s="5"/>
      <c r="H9" s="5"/>
      <c r="I9" s="6"/>
    </row>
    <row r="10" spans="1:9" x14ac:dyDescent="0.25">
      <c r="A10" s="4"/>
      <c r="B10" s="5"/>
      <c r="C10" s="5"/>
      <c r="D10" s="5"/>
      <c r="E10" s="5"/>
      <c r="F10" s="5"/>
      <c r="G10" s="5"/>
      <c r="H10" s="5"/>
      <c r="I10" s="6"/>
    </row>
    <row r="11" spans="1:9" x14ac:dyDescent="0.25">
      <c r="A11" s="4"/>
      <c r="B11" s="5"/>
      <c r="C11" s="5"/>
      <c r="D11" s="5"/>
      <c r="E11" s="5"/>
      <c r="F11" s="5"/>
      <c r="G11" s="5"/>
      <c r="H11" s="5"/>
      <c r="I11" s="6"/>
    </row>
    <row r="12" spans="1:9" x14ac:dyDescent="0.25">
      <c r="A12" s="4"/>
      <c r="B12" s="5"/>
      <c r="C12" s="5"/>
      <c r="D12" s="5"/>
      <c r="E12" s="5"/>
      <c r="F12" s="5"/>
      <c r="G12" s="5"/>
      <c r="H12" s="5"/>
      <c r="I12" s="6"/>
    </row>
    <row r="13" spans="1:9" x14ac:dyDescent="0.25">
      <c r="A13" s="4"/>
      <c r="B13" s="5"/>
      <c r="C13" s="5"/>
      <c r="D13" s="5"/>
      <c r="E13" s="5"/>
      <c r="F13" s="5"/>
      <c r="G13" s="5"/>
      <c r="H13" s="5"/>
      <c r="I13" s="6"/>
    </row>
    <row r="14" spans="1:9" x14ac:dyDescent="0.25">
      <c r="A14" s="4"/>
      <c r="B14" s="5"/>
      <c r="C14" s="5"/>
      <c r="D14" s="5"/>
      <c r="E14" s="5"/>
      <c r="F14" s="5"/>
      <c r="G14" s="5"/>
      <c r="H14" s="5"/>
      <c r="I14" s="6"/>
    </row>
    <row r="15" spans="1:9" ht="42.75" customHeight="1" x14ac:dyDescent="0.25">
      <c r="A15" s="4"/>
      <c r="B15" s="5"/>
      <c r="C15" s="5"/>
      <c r="D15" s="5"/>
      <c r="E15" s="5"/>
      <c r="F15" s="5"/>
      <c r="G15" s="5"/>
      <c r="H15" s="5"/>
      <c r="I15" s="6"/>
    </row>
    <row r="16" spans="1:9" x14ac:dyDescent="0.25">
      <c r="A16" s="4"/>
      <c r="B16" s="5"/>
      <c r="C16" s="5"/>
      <c r="D16" s="5"/>
      <c r="E16" s="5"/>
      <c r="F16" s="5"/>
      <c r="G16" s="5"/>
      <c r="H16" s="5"/>
      <c r="I16" s="6"/>
    </row>
    <row r="17" spans="1:9" x14ac:dyDescent="0.25">
      <c r="A17" s="4"/>
      <c r="B17" s="5"/>
      <c r="C17" s="5"/>
      <c r="D17" s="5"/>
      <c r="E17" s="5"/>
      <c r="F17" s="5"/>
      <c r="G17" s="5"/>
      <c r="H17" s="5"/>
      <c r="I17" s="6"/>
    </row>
    <row r="18" spans="1:9" x14ac:dyDescent="0.25">
      <c r="A18" s="4"/>
      <c r="B18" s="5"/>
      <c r="C18" s="5"/>
      <c r="D18" s="5"/>
      <c r="E18" s="5"/>
      <c r="F18" s="5"/>
      <c r="G18" s="5"/>
      <c r="H18" s="5"/>
      <c r="I18" s="6"/>
    </row>
    <row r="19" spans="1:9" x14ac:dyDescent="0.25">
      <c r="A19" s="4"/>
      <c r="B19" s="5"/>
      <c r="C19" s="5"/>
      <c r="D19" s="5"/>
      <c r="E19" s="5"/>
      <c r="F19" s="5"/>
      <c r="G19" s="5"/>
      <c r="H19" s="5"/>
      <c r="I19" s="6"/>
    </row>
    <row r="20" spans="1:9" x14ac:dyDescent="0.25">
      <c r="A20" s="4"/>
      <c r="B20" s="5"/>
      <c r="C20" s="5"/>
      <c r="D20" s="5"/>
      <c r="E20" s="5"/>
      <c r="F20" s="5"/>
      <c r="G20" s="5"/>
      <c r="H20" s="5"/>
      <c r="I20" s="6"/>
    </row>
    <row r="21" spans="1:9" x14ac:dyDescent="0.25">
      <c r="A21" s="4"/>
      <c r="B21" s="5"/>
      <c r="C21" s="5"/>
      <c r="D21" s="5"/>
      <c r="E21" s="5"/>
      <c r="F21" s="5"/>
      <c r="G21" s="5"/>
      <c r="H21" s="5"/>
      <c r="I21" s="6"/>
    </row>
    <row r="22" spans="1:9" x14ac:dyDescent="0.25">
      <c r="A22" s="4"/>
      <c r="B22" s="5"/>
      <c r="C22" s="5"/>
      <c r="D22" s="5"/>
      <c r="E22" s="5"/>
      <c r="F22" s="5"/>
      <c r="G22" s="5"/>
      <c r="H22" s="5"/>
      <c r="I22" s="6"/>
    </row>
    <row r="23" spans="1:9" x14ac:dyDescent="0.25">
      <c r="A23" s="4"/>
      <c r="B23" s="5"/>
      <c r="C23" s="5"/>
      <c r="D23" s="5"/>
      <c r="E23" s="5"/>
      <c r="F23" s="5"/>
      <c r="G23" s="5"/>
      <c r="H23" s="5"/>
      <c r="I23" s="6"/>
    </row>
    <row r="24" spans="1:9" x14ac:dyDescent="0.25">
      <c r="A24" s="4"/>
      <c r="B24" s="5"/>
      <c r="C24" s="5"/>
      <c r="D24" s="5"/>
      <c r="E24" s="5"/>
      <c r="F24" s="5"/>
      <c r="G24" s="5"/>
      <c r="H24" s="5"/>
      <c r="I24" s="6"/>
    </row>
    <row r="25" spans="1:9" x14ac:dyDescent="0.25">
      <c r="A25" s="4"/>
      <c r="B25" s="5"/>
      <c r="C25" s="5"/>
      <c r="D25" s="5"/>
      <c r="E25" s="5"/>
      <c r="F25" s="5"/>
      <c r="G25" s="5"/>
      <c r="H25" s="5"/>
      <c r="I25" s="6"/>
    </row>
    <row r="26" spans="1:9" x14ac:dyDescent="0.25">
      <c r="A26" s="4"/>
      <c r="B26" s="5"/>
      <c r="C26" s="5"/>
      <c r="D26" s="5"/>
      <c r="E26" s="5"/>
      <c r="F26" s="5"/>
      <c r="G26" s="5"/>
      <c r="H26" s="5"/>
      <c r="I26" s="6"/>
    </row>
    <row r="27" spans="1:9" x14ac:dyDescent="0.25">
      <c r="A27" s="4"/>
      <c r="B27" s="5"/>
      <c r="C27" s="5"/>
      <c r="D27" s="5"/>
      <c r="E27" s="5"/>
      <c r="F27" s="5"/>
      <c r="G27" s="5"/>
      <c r="H27" s="5"/>
      <c r="I27" s="6"/>
    </row>
    <row r="28" spans="1:9" x14ac:dyDescent="0.25">
      <c r="A28" s="4"/>
      <c r="B28" s="5"/>
      <c r="C28" s="5"/>
      <c r="D28" s="5"/>
      <c r="E28" s="5"/>
      <c r="F28" s="5"/>
      <c r="G28" s="5"/>
      <c r="H28" s="5"/>
      <c r="I28" s="6"/>
    </row>
    <row r="29" spans="1:9" x14ac:dyDescent="0.25">
      <c r="A29" s="4"/>
      <c r="B29" s="5"/>
      <c r="C29" s="5"/>
      <c r="D29" s="5"/>
      <c r="E29" s="5"/>
      <c r="F29" s="5"/>
      <c r="G29" s="5"/>
      <c r="H29" s="5"/>
      <c r="I29" s="6"/>
    </row>
    <row r="30" spans="1:9" ht="42" customHeight="1" x14ac:dyDescent="0.25">
      <c r="A30" s="4"/>
      <c r="B30" s="5"/>
      <c r="C30" s="5"/>
      <c r="D30" s="5"/>
      <c r="E30" s="5"/>
      <c r="F30" s="5"/>
      <c r="G30" s="5"/>
      <c r="H30" s="5"/>
      <c r="I30" s="6"/>
    </row>
    <row r="31" spans="1:9" x14ac:dyDescent="0.25">
      <c r="A31" s="4"/>
      <c r="B31" s="5"/>
      <c r="C31" s="5"/>
      <c r="D31" s="5"/>
      <c r="E31" s="5"/>
      <c r="F31" s="5"/>
      <c r="G31" s="5"/>
      <c r="H31" s="5"/>
      <c r="I31" s="6"/>
    </row>
    <row r="32" spans="1:9" ht="20.25" customHeight="1" x14ac:dyDescent="0.25">
      <c r="A32" s="4"/>
      <c r="B32" s="5"/>
      <c r="C32" s="5"/>
      <c r="D32" s="5"/>
      <c r="E32" s="5"/>
      <c r="F32" s="5"/>
      <c r="G32" s="5"/>
      <c r="H32" s="5"/>
      <c r="I32" s="6"/>
    </row>
    <row r="33" spans="1:9" ht="20.25" customHeight="1" x14ac:dyDescent="0.25">
      <c r="A33" s="4"/>
      <c r="B33" s="5"/>
      <c r="C33" s="5"/>
      <c r="D33" s="5"/>
      <c r="E33" s="5"/>
      <c r="F33" s="5"/>
      <c r="G33" s="5"/>
      <c r="H33" s="5"/>
      <c r="I33" s="6"/>
    </row>
    <row r="34" spans="1:9" ht="20.25" customHeight="1" x14ac:dyDescent="0.25">
      <c r="A34" s="4"/>
      <c r="B34" s="5"/>
      <c r="C34" s="5"/>
      <c r="D34" s="5"/>
      <c r="E34" s="5"/>
      <c r="F34" s="5"/>
      <c r="G34" s="5"/>
      <c r="H34" s="5"/>
      <c r="I34" s="6"/>
    </row>
    <row r="35" spans="1:9" ht="20.25" customHeight="1" x14ac:dyDescent="0.25">
      <c r="A35" s="4"/>
      <c r="B35" s="5"/>
      <c r="C35" s="5"/>
      <c r="D35" s="5"/>
      <c r="E35" s="5"/>
      <c r="F35" s="5"/>
      <c r="G35" s="5"/>
      <c r="H35" s="5"/>
      <c r="I35" s="6"/>
    </row>
    <row r="36" spans="1:9" ht="20.25" customHeight="1" x14ac:dyDescent="0.25">
      <c r="A36" s="41" t="s">
        <v>81</v>
      </c>
      <c r="B36" s="42"/>
      <c r="C36" s="42"/>
      <c r="D36" s="42"/>
      <c r="E36" s="42"/>
      <c r="F36" s="42"/>
      <c r="G36" s="42"/>
      <c r="H36" s="42"/>
      <c r="I36" s="43"/>
    </row>
    <row r="37" spans="1:9" ht="20.25" customHeight="1" x14ac:dyDescent="0.25">
      <c r="A37" s="4"/>
      <c r="B37" s="5"/>
      <c r="C37" s="5"/>
      <c r="D37" s="5"/>
      <c r="E37" s="5"/>
      <c r="F37" s="5"/>
      <c r="G37" s="5"/>
      <c r="H37" s="5"/>
      <c r="I37" s="6"/>
    </row>
    <row r="38" spans="1:9" ht="20.25" customHeight="1" x14ac:dyDescent="0.25">
      <c r="A38" s="4"/>
      <c r="B38" s="5"/>
      <c r="C38" s="5"/>
      <c r="D38" s="5"/>
      <c r="E38" s="5"/>
      <c r="F38" s="5"/>
      <c r="G38" s="5"/>
      <c r="H38" s="5"/>
      <c r="I38" s="6"/>
    </row>
    <row r="39" spans="1:9" x14ac:dyDescent="0.25">
      <c r="A39" s="4"/>
      <c r="B39" s="5"/>
      <c r="C39" s="5"/>
      <c r="D39" s="5"/>
      <c r="E39" s="5"/>
      <c r="F39" s="5"/>
      <c r="G39" s="5"/>
      <c r="H39" s="5"/>
      <c r="I39" s="6"/>
    </row>
    <row r="40" spans="1:9" x14ac:dyDescent="0.25">
      <c r="A40" s="4"/>
      <c r="B40" s="5"/>
      <c r="C40" s="5"/>
      <c r="D40" s="5"/>
      <c r="E40" s="5"/>
      <c r="F40" s="5"/>
      <c r="G40" s="5"/>
      <c r="H40" s="5"/>
      <c r="I40" s="6"/>
    </row>
    <row r="41" spans="1:9" x14ac:dyDescent="0.25">
      <c r="A41" s="4"/>
      <c r="B41" s="5"/>
      <c r="C41" s="5"/>
      <c r="D41" s="5"/>
      <c r="E41" s="5"/>
      <c r="F41" s="5"/>
      <c r="G41" s="5"/>
      <c r="H41" s="5"/>
      <c r="I41" s="6"/>
    </row>
    <row r="42" spans="1:9" x14ac:dyDescent="0.25">
      <c r="A42" s="4"/>
      <c r="B42" s="5"/>
      <c r="C42" s="5"/>
      <c r="D42" s="5"/>
      <c r="E42" s="5"/>
      <c r="F42" s="5"/>
      <c r="G42" s="5"/>
      <c r="H42" s="5"/>
      <c r="I42" s="6"/>
    </row>
    <row r="43" spans="1:9" x14ac:dyDescent="0.25">
      <c r="A43" s="4"/>
      <c r="B43" s="5"/>
      <c r="C43" s="5"/>
      <c r="D43" s="5"/>
      <c r="E43" s="5"/>
      <c r="F43" s="5"/>
      <c r="G43" s="5"/>
      <c r="H43" s="5"/>
      <c r="I43" s="6"/>
    </row>
    <row r="44" spans="1:9" x14ac:dyDescent="0.25">
      <c r="A44" s="4"/>
      <c r="B44" s="5"/>
      <c r="C44" s="5"/>
      <c r="D44" s="5"/>
      <c r="E44" s="5"/>
      <c r="F44" s="5"/>
      <c r="G44" s="5"/>
      <c r="H44" s="5"/>
      <c r="I44" s="6"/>
    </row>
    <row r="45" spans="1:9" x14ac:dyDescent="0.25">
      <c r="A45" s="4"/>
      <c r="B45" s="5"/>
      <c r="C45" s="5"/>
      <c r="D45" s="5"/>
      <c r="E45" s="5"/>
      <c r="F45" s="5"/>
      <c r="G45" s="5"/>
      <c r="H45" s="5"/>
      <c r="I45" s="6"/>
    </row>
    <row r="46" spans="1:9" ht="15.75" thickBot="1" x14ac:dyDescent="0.3">
      <c r="A46" s="7"/>
      <c r="B46" s="8"/>
      <c r="C46" s="8"/>
      <c r="D46" s="8"/>
      <c r="E46" s="8"/>
      <c r="F46" s="8"/>
      <c r="G46" s="8"/>
      <c r="H46" s="8"/>
      <c r="I46" s="9"/>
    </row>
  </sheetData>
  <mergeCells count="1">
    <mergeCell ref="A36:I36"/>
  </mergeCells>
  <printOptions horizontalCentered="1" verticalCentered="1"/>
  <pageMargins left="0.70866141732283472" right="0.70866141732283472" top="0.74803149606299213" bottom="0.74803149606299213" header="0.31496062992125984" footer="0.31496062992125984"/>
  <pageSetup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view="pageBreakPreview" zoomScale="50" zoomScaleNormal="60" zoomScaleSheetLayoutView="50" zoomScalePageLayoutView="30" workbookViewId="0">
      <pane xSplit="1" ySplit="8" topLeftCell="C15" activePane="bottomRight" state="frozen"/>
      <selection pane="topRight" activeCell="B1" sqref="B1"/>
      <selection pane="bottomLeft" activeCell="A9" sqref="A9"/>
      <selection pane="bottomRight" activeCell="W15" sqref="W15"/>
    </sheetView>
  </sheetViews>
  <sheetFormatPr baseColWidth="10" defaultColWidth="11.42578125" defaultRowHeight="17.25" x14ac:dyDescent="0.3"/>
  <cols>
    <col min="1" max="1" width="31.5703125" style="15" customWidth="1"/>
    <col min="2" max="2" width="39.5703125" style="15" customWidth="1"/>
    <col min="3" max="3" width="16.7109375" style="34" customWidth="1"/>
    <col min="4" max="4" width="13.5703125" style="34" customWidth="1"/>
    <col min="5" max="5" width="12.140625" style="40" customWidth="1"/>
    <col min="6" max="8" width="14" style="34" customWidth="1"/>
    <col min="9" max="9" width="15" style="40" customWidth="1"/>
    <col min="10" max="10" width="13.140625" style="34" customWidth="1"/>
    <col min="11" max="11" width="15.28515625" style="34" bestFit="1" customWidth="1"/>
    <col min="12" max="12" width="16.5703125" style="34" customWidth="1"/>
    <col min="13" max="13" width="14.28515625" style="34" customWidth="1"/>
    <col min="14" max="14" width="16.28515625" style="34" customWidth="1"/>
    <col min="15" max="15" width="17.42578125" style="40" customWidth="1"/>
    <col min="16" max="16" width="9.85546875" style="40" hidden="1" customWidth="1"/>
    <col min="17" max="17" width="8" style="40" hidden="1" customWidth="1"/>
    <col min="18" max="18" width="10.140625" style="40" hidden="1" customWidth="1"/>
    <col min="19" max="19" width="4.140625" style="40" hidden="1" customWidth="1"/>
    <col min="20" max="20" width="15.85546875" style="40" customWidth="1"/>
    <col min="21" max="21" width="15.85546875" style="34" customWidth="1"/>
    <col min="22" max="22" width="16.5703125" style="34" customWidth="1"/>
    <col min="23" max="23" width="95.42578125" style="15" customWidth="1"/>
    <col min="24" max="24" width="23.28515625" style="35" customWidth="1"/>
    <col min="25" max="16384" width="11.42578125" style="15"/>
  </cols>
  <sheetData>
    <row r="1" spans="1:26" ht="25.5" customHeight="1" x14ac:dyDescent="0.3">
      <c r="A1" s="64"/>
      <c r="B1" s="64"/>
      <c r="C1" s="48" t="s">
        <v>4</v>
      </c>
      <c r="D1" s="49"/>
      <c r="E1" s="49"/>
      <c r="F1" s="49"/>
      <c r="G1" s="49"/>
      <c r="H1" s="49"/>
      <c r="I1" s="49"/>
      <c r="J1" s="49"/>
      <c r="K1" s="49"/>
      <c r="L1" s="49"/>
      <c r="M1" s="49"/>
      <c r="N1" s="49"/>
      <c r="O1" s="49"/>
      <c r="P1" s="49"/>
      <c r="Q1" s="49"/>
      <c r="R1" s="49"/>
      <c r="S1" s="49"/>
      <c r="T1" s="49"/>
      <c r="U1" s="49"/>
      <c r="V1" s="50"/>
      <c r="W1" s="46" t="s">
        <v>62</v>
      </c>
      <c r="X1" s="47"/>
    </row>
    <row r="2" spans="1:26" ht="25.5" customHeight="1" x14ac:dyDescent="0.3">
      <c r="A2" s="64"/>
      <c r="B2" s="64"/>
      <c r="C2" s="51"/>
      <c r="D2" s="52"/>
      <c r="E2" s="52"/>
      <c r="F2" s="52"/>
      <c r="G2" s="52"/>
      <c r="H2" s="52"/>
      <c r="I2" s="52"/>
      <c r="J2" s="52"/>
      <c r="K2" s="52"/>
      <c r="L2" s="52"/>
      <c r="M2" s="52"/>
      <c r="N2" s="52"/>
      <c r="O2" s="52"/>
      <c r="P2" s="52"/>
      <c r="Q2" s="52"/>
      <c r="R2" s="52"/>
      <c r="S2" s="52"/>
      <c r="T2" s="52"/>
      <c r="U2" s="52"/>
      <c r="V2" s="53"/>
      <c r="W2" s="46" t="s">
        <v>63</v>
      </c>
      <c r="X2" s="47"/>
    </row>
    <row r="3" spans="1:26" s="20" customFormat="1" ht="25.5" customHeight="1" x14ac:dyDescent="0.3">
      <c r="A3" s="64"/>
      <c r="B3" s="64"/>
      <c r="C3" s="54"/>
      <c r="D3" s="55"/>
      <c r="E3" s="55"/>
      <c r="F3" s="55"/>
      <c r="G3" s="55"/>
      <c r="H3" s="55"/>
      <c r="I3" s="55"/>
      <c r="J3" s="55"/>
      <c r="K3" s="55"/>
      <c r="L3" s="55"/>
      <c r="M3" s="55"/>
      <c r="N3" s="55"/>
      <c r="O3" s="55"/>
      <c r="P3" s="55"/>
      <c r="Q3" s="55"/>
      <c r="R3" s="55"/>
      <c r="S3" s="55"/>
      <c r="T3" s="55"/>
      <c r="U3" s="55"/>
      <c r="V3" s="56"/>
      <c r="W3" s="46" t="s">
        <v>64</v>
      </c>
      <c r="X3" s="47"/>
    </row>
    <row r="4" spans="1:26" s="20" customFormat="1" ht="13.15" customHeight="1" x14ac:dyDescent="0.3">
      <c r="A4" s="10"/>
      <c r="B4" s="10"/>
      <c r="C4" s="10"/>
      <c r="D4" s="10"/>
      <c r="E4" s="21"/>
      <c r="F4" s="10"/>
      <c r="G4" s="10"/>
      <c r="H4" s="10"/>
      <c r="I4" s="21"/>
      <c r="J4" s="10"/>
      <c r="K4" s="10"/>
      <c r="L4" s="10"/>
      <c r="M4" s="10"/>
      <c r="N4" s="10"/>
      <c r="O4" s="21"/>
      <c r="P4" s="21"/>
      <c r="Q4" s="21"/>
      <c r="R4" s="21"/>
      <c r="S4" s="21"/>
      <c r="T4" s="21"/>
      <c r="U4" s="10"/>
      <c r="V4" s="10"/>
      <c r="W4" s="10"/>
      <c r="X4" s="10"/>
    </row>
    <row r="5" spans="1:26" s="20" customFormat="1" ht="35.25" customHeight="1" x14ac:dyDescent="0.3">
      <c r="A5" s="65" t="s">
        <v>53</v>
      </c>
      <c r="B5" s="66"/>
      <c r="C5" s="66"/>
      <c r="D5" s="66"/>
      <c r="E5" s="66"/>
      <c r="F5" s="66"/>
      <c r="G5" s="66"/>
      <c r="H5" s="66"/>
      <c r="I5" s="66"/>
      <c r="J5" s="66"/>
      <c r="K5" s="66"/>
      <c r="L5" s="66"/>
      <c r="M5" s="66"/>
      <c r="N5" s="66"/>
      <c r="O5" s="66"/>
      <c r="P5" s="66"/>
      <c r="Q5" s="66"/>
      <c r="R5" s="66"/>
      <c r="S5" s="66"/>
      <c r="T5" s="66"/>
      <c r="U5" s="66"/>
      <c r="V5" s="66"/>
      <c r="W5" s="66"/>
      <c r="X5" s="67"/>
    </row>
    <row r="6" spans="1:26" x14ac:dyDescent="0.3">
      <c r="A6" s="10"/>
      <c r="B6" s="10"/>
      <c r="C6" s="10"/>
      <c r="D6" s="10"/>
      <c r="E6" s="21"/>
      <c r="F6" s="10"/>
      <c r="G6" s="10"/>
      <c r="H6" s="10"/>
      <c r="I6" s="21"/>
      <c r="J6" s="10"/>
      <c r="K6" s="10"/>
      <c r="L6" s="10"/>
      <c r="M6" s="10"/>
      <c r="N6" s="10"/>
      <c r="O6" s="21"/>
      <c r="P6" s="21"/>
      <c r="Q6" s="21"/>
      <c r="R6" s="21"/>
      <c r="S6" s="21"/>
      <c r="T6" s="21"/>
      <c r="U6" s="10"/>
      <c r="V6" s="10"/>
      <c r="W6" s="10"/>
      <c r="X6" s="10"/>
    </row>
    <row r="7" spans="1:26" ht="35.25" customHeight="1" x14ac:dyDescent="0.3">
      <c r="A7" s="57" t="s">
        <v>5</v>
      </c>
      <c r="B7" s="57" t="s">
        <v>6</v>
      </c>
      <c r="C7" s="57" t="s">
        <v>7</v>
      </c>
      <c r="D7" s="57" t="s">
        <v>48</v>
      </c>
      <c r="E7" s="57" t="s">
        <v>11</v>
      </c>
      <c r="F7" s="44" t="s">
        <v>41</v>
      </c>
      <c r="G7" s="57" t="s">
        <v>12</v>
      </c>
      <c r="H7" s="44" t="s">
        <v>57</v>
      </c>
      <c r="I7" s="57" t="s">
        <v>13</v>
      </c>
      <c r="J7" s="58" t="s">
        <v>58</v>
      </c>
      <c r="K7" s="58"/>
      <c r="L7" s="58"/>
      <c r="M7" s="58"/>
      <c r="N7" s="58" t="s">
        <v>59</v>
      </c>
      <c r="O7" s="57" t="s">
        <v>14</v>
      </c>
      <c r="P7" s="57" t="s">
        <v>8</v>
      </c>
      <c r="Q7" s="57"/>
      <c r="R7" s="57"/>
      <c r="S7" s="57"/>
      <c r="T7" s="57" t="s">
        <v>9</v>
      </c>
      <c r="U7" s="58" t="s">
        <v>54</v>
      </c>
      <c r="V7" s="58" t="s">
        <v>60</v>
      </c>
      <c r="W7" s="44" t="s">
        <v>61</v>
      </c>
      <c r="X7" s="57" t="s">
        <v>10</v>
      </c>
    </row>
    <row r="8" spans="1:26" ht="30.75" customHeight="1" x14ac:dyDescent="0.3">
      <c r="A8" s="57"/>
      <c r="B8" s="57"/>
      <c r="C8" s="57"/>
      <c r="D8" s="57"/>
      <c r="E8" s="57"/>
      <c r="F8" s="45"/>
      <c r="G8" s="57"/>
      <c r="H8" s="45"/>
      <c r="I8" s="57"/>
      <c r="J8" s="19" t="s">
        <v>0</v>
      </c>
      <c r="K8" s="19" t="s">
        <v>1</v>
      </c>
      <c r="L8" s="19" t="s">
        <v>2</v>
      </c>
      <c r="M8" s="19" t="s">
        <v>3</v>
      </c>
      <c r="N8" s="58"/>
      <c r="O8" s="57"/>
      <c r="P8" s="57" t="s">
        <v>0</v>
      </c>
      <c r="Q8" s="57" t="s">
        <v>1</v>
      </c>
      <c r="R8" s="57" t="s">
        <v>2</v>
      </c>
      <c r="S8" s="57" t="s">
        <v>3</v>
      </c>
      <c r="T8" s="57"/>
      <c r="U8" s="58"/>
      <c r="V8" s="58"/>
      <c r="W8" s="45"/>
      <c r="X8" s="57"/>
    </row>
    <row r="9" spans="1:26" ht="409.6" customHeight="1" x14ac:dyDescent="0.3">
      <c r="A9" s="61" t="s">
        <v>15</v>
      </c>
      <c r="B9" s="22" t="s">
        <v>16</v>
      </c>
      <c r="C9" s="23" t="s">
        <v>18</v>
      </c>
      <c r="D9" s="24">
        <v>9163</v>
      </c>
      <c r="E9" s="11">
        <v>2500</v>
      </c>
      <c r="F9" s="13">
        <v>2500</v>
      </c>
      <c r="G9" s="11">
        <v>2500</v>
      </c>
      <c r="H9" s="13">
        <v>1819</v>
      </c>
      <c r="I9" s="11">
        <v>2160</v>
      </c>
      <c r="J9" s="13" t="s">
        <v>19</v>
      </c>
      <c r="K9" s="11">
        <v>1292</v>
      </c>
      <c r="L9" s="11">
        <f>1292+40</f>
        <v>1332</v>
      </c>
      <c r="M9" s="11"/>
      <c r="N9" s="12">
        <f>+L9/I9</f>
        <v>0.6166666666666667</v>
      </c>
      <c r="O9" s="11">
        <v>1500</v>
      </c>
      <c r="P9" s="11"/>
      <c r="Q9" s="11"/>
      <c r="R9" s="11"/>
      <c r="S9" s="11"/>
      <c r="T9" s="11">
        <f>+E9+G9+I9+O9</f>
        <v>8660</v>
      </c>
      <c r="U9" s="11">
        <f>+F9+H9+L9</f>
        <v>5651</v>
      </c>
      <c r="V9" s="12">
        <f>+U9/T9</f>
        <v>0.65254041570438803</v>
      </c>
      <c r="W9" s="36" t="s">
        <v>67</v>
      </c>
      <c r="X9" s="23" t="s">
        <v>42</v>
      </c>
      <c r="Z9" s="25"/>
    </row>
    <row r="10" spans="1:26" ht="273.75" customHeight="1" x14ac:dyDescent="0.3">
      <c r="A10" s="62"/>
      <c r="B10" s="22" t="s">
        <v>17</v>
      </c>
      <c r="C10" s="23" t="s">
        <v>18</v>
      </c>
      <c r="D10" s="24">
        <v>6721</v>
      </c>
      <c r="E10" s="11">
        <v>7000</v>
      </c>
      <c r="F10" s="13">
        <v>7660</v>
      </c>
      <c r="G10" s="11">
        <v>7700</v>
      </c>
      <c r="H10" s="13">
        <v>6052</v>
      </c>
      <c r="I10" s="11">
        <v>9100</v>
      </c>
      <c r="J10" s="13">
        <v>2413</v>
      </c>
      <c r="K10" s="11">
        <v>4120</v>
      </c>
      <c r="L10" s="11">
        <v>7055</v>
      </c>
      <c r="M10" s="11"/>
      <c r="N10" s="12">
        <f>+L10/I10</f>
        <v>0.7752747252747253</v>
      </c>
      <c r="O10" s="11">
        <v>13400</v>
      </c>
      <c r="P10" s="11"/>
      <c r="Q10" s="11"/>
      <c r="R10" s="11"/>
      <c r="S10" s="11"/>
      <c r="T10" s="11">
        <v>13400</v>
      </c>
      <c r="U10" s="11">
        <f>+H10</f>
        <v>6052</v>
      </c>
      <c r="V10" s="12">
        <f t="shared" ref="V10:V15" si="0">+U10/T10</f>
        <v>0.45164179104477614</v>
      </c>
      <c r="W10" s="36" t="s">
        <v>68</v>
      </c>
      <c r="X10" s="23" t="s">
        <v>42</v>
      </c>
    </row>
    <row r="11" spans="1:26" ht="194.25" customHeight="1" x14ac:dyDescent="0.3">
      <c r="A11" s="63"/>
      <c r="B11" s="22" t="s">
        <v>52</v>
      </c>
      <c r="C11" s="23" t="s">
        <v>18</v>
      </c>
      <c r="D11" s="24">
        <v>226</v>
      </c>
      <c r="E11" s="11" t="s">
        <v>19</v>
      </c>
      <c r="F11" s="13" t="s">
        <v>19</v>
      </c>
      <c r="G11" s="11">
        <v>221</v>
      </c>
      <c r="H11" s="13">
        <v>223</v>
      </c>
      <c r="I11" s="11">
        <v>217</v>
      </c>
      <c r="J11" s="13" t="s">
        <v>19</v>
      </c>
      <c r="K11" s="11">
        <v>2</v>
      </c>
      <c r="L11" s="11">
        <v>18</v>
      </c>
      <c r="M11" s="11"/>
      <c r="N11" s="12">
        <f>+L11/I11</f>
        <v>8.294930875576037E-2</v>
      </c>
      <c r="O11" s="11">
        <v>174</v>
      </c>
      <c r="P11" s="11"/>
      <c r="Q11" s="11"/>
      <c r="R11" s="11"/>
      <c r="S11" s="11"/>
      <c r="T11" s="11">
        <f>+G11+I11+O11</f>
        <v>612</v>
      </c>
      <c r="U11" s="11">
        <f>+H11+L11</f>
        <v>241</v>
      </c>
      <c r="V11" s="12">
        <f t="shared" si="0"/>
        <v>0.3937908496732026</v>
      </c>
      <c r="W11" s="36" t="s">
        <v>69</v>
      </c>
      <c r="X11" s="23" t="s">
        <v>42</v>
      </c>
    </row>
    <row r="12" spans="1:26" ht="279" customHeight="1" x14ac:dyDescent="0.3">
      <c r="A12" s="61" t="s">
        <v>20</v>
      </c>
      <c r="B12" s="22" t="s">
        <v>21</v>
      </c>
      <c r="C12" s="23" t="s">
        <v>18</v>
      </c>
      <c r="D12" s="24">
        <v>1254</v>
      </c>
      <c r="E12" s="11">
        <v>1250</v>
      </c>
      <c r="F12" s="13">
        <v>1251</v>
      </c>
      <c r="G12" s="11">
        <v>1910</v>
      </c>
      <c r="H12" s="13">
        <v>2408</v>
      </c>
      <c r="I12" s="11">
        <v>1908</v>
      </c>
      <c r="J12" s="13" t="s">
        <v>19</v>
      </c>
      <c r="K12" s="11">
        <v>324</v>
      </c>
      <c r="L12" s="11">
        <v>773</v>
      </c>
      <c r="M12" s="12"/>
      <c r="N12" s="12">
        <f>+L12/I12</f>
        <v>0.4051362683438155</v>
      </c>
      <c r="O12" s="11">
        <v>1930</v>
      </c>
      <c r="P12" s="11"/>
      <c r="Q12" s="11"/>
      <c r="R12" s="11"/>
      <c r="S12" s="11"/>
      <c r="T12" s="11">
        <f>+E12+I12+G12+O12</f>
        <v>6998</v>
      </c>
      <c r="U12" s="11">
        <f>+F12+H12+L12</f>
        <v>4432</v>
      </c>
      <c r="V12" s="12">
        <f t="shared" si="0"/>
        <v>0.63332380680194345</v>
      </c>
      <c r="W12" s="36" t="s">
        <v>70</v>
      </c>
      <c r="X12" s="23" t="s">
        <v>43</v>
      </c>
    </row>
    <row r="13" spans="1:26" ht="225.75" customHeight="1" x14ac:dyDescent="0.3">
      <c r="A13" s="62"/>
      <c r="B13" s="22" t="s">
        <v>23</v>
      </c>
      <c r="C13" s="23" t="s">
        <v>40</v>
      </c>
      <c r="D13" s="24">
        <v>0</v>
      </c>
      <c r="E13" s="11">
        <v>4</v>
      </c>
      <c r="F13" s="13">
        <v>3</v>
      </c>
      <c r="G13" s="11">
        <v>6</v>
      </c>
      <c r="H13" s="13">
        <v>7</v>
      </c>
      <c r="I13" s="11">
        <v>8</v>
      </c>
      <c r="J13" s="13" t="s">
        <v>19</v>
      </c>
      <c r="K13" s="11" t="s">
        <v>19</v>
      </c>
      <c r="L13" s="11" t="s">
        <v>19</v>
      </c>
      <c r="M13" s="11"/>
      <c r="N13" s="11" t="s">
        <v>19</v>
      </c>
      <c r="O13" s="11">
        <v>7</v>
      </c>
      <c r="P13" s="11"/>
      <c r="Q13" s="11"/>
      <c r="R13" s="11"/>
      <c r="S13" s="11"/>
      <c r="T13" s="11">
        <f>+E13+I13+G13+O13</f>
        <v>25</v>
      </c>
      <c r="U13" s="11">
        <f>+H13+F13</f>
        <v>10</v>
      </c>
      <c r="V13" s="12">
        <f t="shared" si="0"/>
        <v>0.4</v>
      </c>
      <c r="W13" s="36" t="s">
        <v>71</v>
      </c>
      <c r="X13" s="23" t="s">
        <v>43</v>
      </c>
    </row>
    <row r="14" spans="1:26" ht="271.5" customHeight="1" x14ac:dyDescent="0.3">
      <c r="A14" s="63"/>
      <c r="B14" s="22" t="s">
        <v>22</v>
      </c>
      <c r="C14" s="23" t="s">
        <v>18</v>
      </c>
      <c r="D14" s="24">
        <v>259</v>
      </c>
      <c r="E14" s="11">
        <v>300</v>
      </c>
      <c r="F14" s="13">
        <v>321</v>
      </c>
      <c r="G14" s="11">
        <v>360</v>
      </c>
      <c r="H14" s="13">
        <v>545</v>
      </c>
      <c r="I14" s="11">
        <v>470</v>
      </c>
      <c r="J14" s="17">
        <v>104</v>
      </c>
      <c r="K14" s="11">
        <f>104+132</f>
        <v>236</v>
      </c>
      <c r="L14" s="11">
        <v>456</v>
      </c>
      <c r="M14" s="11"/>
      <c r="N14" s="12">
        <f>+L14/I14</f>
        <v>0.97021276595744677</v>
      </c>
      <c r="O14" s="11">
        <v>600</v>
      </c>
      <c r="P14" s="11"/>
      <c r="Q14" s="11"/>
      <c r="R14" s="11"/>
      <c r="S14" s="11"/>
      <c r="T14" s="11">
        <v>600</v>
      </c>
      <c r="U14" s="11">
        <f>+H14</f>
        <v>545</v>
      </c>
      <c r="V14" s="12">
        <f>+U14/T14</f>
        <v>0.90833333333333333</v>
      </c>
      <c r="W14" s="36" t="s">
        <v>82</v>
      </c>
      <c r="X14" s="23" t="s">
        <v>43</v>
      </c>
    </row>
    <row r="15" spans="1:26" ht="361.5" customHeight="1" x14ac:dyDescent="0.3">
      <c r="A15" s="61" t="s">
        <v>25</v>
      </c>
      <c r="B15" s="22" t="s">
        <v>26</v>
      </c>
      <c r="C15" s="23" t="s">
        <v>18</v>
      </c>
      <c r="D15" s="24">
        <v>328340</v>
      </c>
      <c r="E15" s="11">
        <v>180000</v>
      </c>
      <c r="F15" s="13">
        <v>193993</v>
      </c>
      <c r="G15" s="11">
        <v>1053900</v>
      </c>
      <c r="H15" s="13">
        <v>1423025</v>
      </c>
      <c r="I15" s="11">
        <v>3874830</v>
      </c>
      <c r="J15" s="13">
        <v>7817</v>
      </c>
      <c r="K15" s="11">
        <v>1512391</v>
      </c>
      <c r="L15" s="11">
        <f>+K15+12140</f>
        <v>1524531</v>
      </c>
      <c r="M15" s="11"/>
      <c r="N15" s="12">
        <f t="shared" ref="N15:N21" si="1">+L15/I15</f>
        <v>0.39344461563475042</v>
      </c>
      <c r="O15" s="11">
        <v>3891270</v>
      </c>
      <c r="P15" s="11"/>
      <c r="Q15" s="11"/>
      <c r="R15" s="11"/>
      <c r="S15" s="11"/>
      <c r="T15" s="11">
        <f>+E15+G15+I15+O15</f>
        <v>9000000</v>
      </c>
      <c r="U15" s="11">
        <f>+H15+F15+L15</f>
        <v>3141549</v>
      </c>
      <c r="V15" s="12">
        <f t="shared" si="0"/>
        <v>0.34906100000000001</v>
      </c>
      <c r="W15" s="36" t="s">
        <v>72</v>
      </c>
      <c r="X15" s="23" t="s">
        <v>44</v>
      </c>
    </row>
    <row r="16" spans="1:26" ht="300.75" customHeight="1" x14ac:dyDescent="0.3">
      <c r="A16" s="62"/>
      <c r="B16" s="22" t="s">
        <v>27</v>
      </c>
      <c r="C16" s="23" t="s">
        <v>24</v>
      </c>
      <c r="D16" s="24">
        <v>2349339</v>
      </c>
      <c r="E16" s="11">
        <v>300000</v>
      </c>
      <c r="F16" s="13">
        <v>305995</v>
      </c>
      <c r="G16" s="11">
        <v>600000</v>
      </c>
      <c r="H16" s="13">
        <v>341253</v>
      </c>
      <c r="I16" s="11">
        <v>351247</v>
      </c>
      <c r="J16" s="13">
        <v>39330</v>
      </c>
      <c r="K16" s="11">
        <f>+J16+123496</f>
        <v>162826</v>
      </c>
      <c r="L16" s="11">
        <f>+K16+306+307+58</f>
        <v>163497</v>
      </c>
      <c r="M16" s="11"/>
      <c r="N16" s="12">
        <f>+L16/I16</f>
        <v>0.46547586171554489</v>
      </c>
      <c r="O16" s="11">
        <v>198753</v>
      </c>
      <c r="P16" s="11"/>
      <c r="Q16" s="11"/>
      <c r="R16" s="11"/>
      <c r="S16" s="11"/>
      <c r="T16" s="11">
        <f>+E16+G16+I16+O16</f>
        <v>1450000</v>
      </c>
      <c r="U16" s="11">
        <f>+H16+F16+L16</f>
        <v>810745</v>
      </c>
      <c r="V16" s="12">
        <f>+U16/T16</f>
        <v>0.55913448275862065</v>
      </c>
      <c r="W16" s="36" t="s">
        <v>73</v>
      </c>
      <c r="X16" s="23" t="s">
        <v>44</v>
      </c>
    </row>
    <row r="17" spans="1:24" ht="409.6" customHeight="1" x14ac:dyDescent="0.3">
      <c r="A17" s="61" t="s">
        <v>28</v>
      </c>
      <c r="B17" s="22" t="s">
        <v>29</v>
      </c>
      <c r="C17" s="23" t="s">
        <v>24</v>
      </c>
      <c r="D17" s="16">
        <v>0.69</v>
      </c>
      <c r="E17" s="12">
        <v>0.7</v>
      </c>
      <c r="F17" s="26">
        <v>0.79479999999999995</v>
      </c>
      <c r="G17" s="12">
        <v>0.8</v>
      </c>
      <c r="H17" s="16">
        <v>1</v>
      </c>
      <c r="I17" s="12">
        <v>1</v>
      </c>
      <c r="J17" s="13" t="s">
        <v>19</v>
      </c>
      <c r="K17" s="28">
        <v>9.2799999999999994E-2</v>
      </c>
      <c r="L17" s="28">
        <v>9.2799999999999994E-2</v>
      </c>
      <c r="M17" s="11"/>
      <c r="N17" s="28">
        <f t="shared" si="1"/>
        <v>9.2799999999999994E-2</v>
      </c>
      <c r="O17" s="12">
        <v>1</v>
      </c>
      <c r="P17" s="12"/>
      <c r="Q17" s="12"/>
      <c r="R17" s="12"/>
      <c r="S17" s="12"/>
      <c r="T17" s="12">
        <v>1</v>
      </c>
      <c r="U17" s="12">
        <f>+H17</f>
        <v>1</v>
      </c>
      <c r="V17" s="12">
        <v>1</v>
      </c>
      <c r="W17" s="36" t="s">
        <v>74</v>
      </c>
      <c r="X17" s="23" t="s">
        <v>43</v>
      </c>
    </row>
    <row r="18" spans="1:24" ht="409.6" customHeight="1" x14ac:dyDescent="0.3">
      <c r="A18" s="62"/>
      <c r="B18" s="22" t="s">
        <v>30</v>
      </c>
      <c r="C18" s="23" t="s">
        <v>24</v>
      </c>
      <c r="D18" s="24">
        <v>0</v>
      </c>
      <c r="E18" s="11">
        <v>3</v>
      </c>
      <c r="F18" s="13">
        <v>3</v>
      </c>
      <c r="G18" s="11">
        <v>3</v>
      </c>
      <c r="H18" s="13">
        <v>3</v>
      </c>
      <c r="I18" s="11">
        <v>2</v>
      </c>
      <c r="J18" s="13" t="s">
        <v>19</v>
      </c>
      <c r="K18" s="11">
        <v>1</v>
      </c>
      <c r="L18" s="11">
        <v>1</v>
      </c>
      <c r="M18" s="11"/>
      <c r="N18" s="12">
        <f t="shared" si="1"/>
        <v>0.5</v>
      </c>
      <c r="O18" s="11">
        <v>0</v>
      </c>
      <c r="P18" s="11"/>
      <c r="Q18" s="11"/>
      <c r="R18" s="11"/>
      <c r="S18" s="11"/>
      <c r="T18" s="11">
        <f>+E18+I18+G18+O18</f>
        <v>8</v>
      </c>
      <c r="U18" s="11">
        <f>+H18+F18+K18</f>
        <v>7</v>
      </c>
      <c r="V18" s="12">
        <f>+U18/T18</f>
        <v>0.875</v>
      </c>
      <c r="W18" s="36" t="s">
        <v>75</v>
      </c>
      <c r="X18" s="23" t="s">
        <v>43</v>
      </c>
    </row>
    <row r="19" spans="1:24" ht="234" customHeight="1" x14ac:dyDescent="0.3">
      <c r="A19" s="62"/>
      <c r="B19" s="22" t="s">
        <v>31</v>
      </c>
      <c r="C19" s="23" t="s">
        <v>18</v>
      </c>
      <c r="D19" s="24" t="s">
        <v>19</v>
      </c>
      <c r="E19" s="11" t="s">
        <v>19</v>
      </c>
      <c r="F19" s="13">
        <v>2</v>
      </c>
      <c r="G19" s="11">
        <v>3</v>
      </c>
      <c r="H19" s="13">
        <v>3</v>
      </c>
      <c r="I19" s="11">
        <v>2</v>
      </c>
      <c r="J19" s="13" t="s">
        <v>19</v>
      </c>
      <c r="K19" s="13" t="s">
        <v>19</v>
      </c>
      <c r="L19" s="13" t="s">
        <v>19</v>
      </c>
      <c r="M19" s="13"/>
      <c r="N19" s="12" t="s">
        <v>19</v>
      </c>
      <c r="O19" s="11">
        <v>1</v>
      </c>
      <c r="P19" s="11"/>
      <c r="Q19" s="11"/>
      <c r="R19" s="11"/>
      <c r="S19" s="11"/>
      <c r="T19" s="11">
        <f>I19+G19+O19</f>
        <v>6</v>
      </c>
      <c r="U19" s="13">
        <f>+H19+F19</f>
        <v>5</v>
      </c>
      <c r="V19" s="12">
        <f>+U19/T19</f>
        <v>0.83333333333333337</v>
      </c>
      <c r="W19" s="36" t="s">
        <v>76</v>
      </c>
      <c r="X19" s="23" t="s">
        <v>45</v>
      </c>
    </row>
    <row r="20" spans="1:24" ht="136.5" hidden="1" customHeight="1" x14ac:dyDescent="0.3">
      <c r="A20" s="63"/>
      <c r="B20" s="22" t="s">
        <v>32</v>
      </c>
      <c r="C20" s="23" t="s">
        <v>18</v>
      </c>
      <c r="D20" s="16">
        <v>0.46</v>
      </c>
      <c r="E20" s="27">
        <v>0.495</v>
      </c>
      <c r="F20" s="26">
        <v>0.64419999999999999</v>
      </c>
      <c r="G20" s="12">
        <v>0.53</v>
      </c>
      <c r="H20" s="12">
        <v>0.75600000000000001</v>
      </c>
      <c r="I20" s="28">
        <v>0.56499999999999995</v>
      </c>
      <c r="J20" s="37">
        <v>0.75719999999999998</v>
      </c>
      <c r="K20" s="26">
        <v>0.77739999999999998</v>
      </c>
      <c r="L20" s="13"/>
      <c r="M20" s="13"/>
      <c r="N20" s="12">
        <f t="shared" si="1"/>
        <v>0</v>
      </c>
      <c r="O20" s="12">
        <v>0.6</v>
      </c>
      <c r="P20" s="11"/>
      <c r="Q20" s="11"/>
      <c r="R20" s="11"/>
      <c r="S20" s="11"/>
      <c r="T20" s="12">
        <v>0.6</v>
      </c>
      <c r="U20" s="16">
        <f>+J20</f>
        <v>0.75719999999999998</v>
      </c>
      <c r="V20" s="12">
        <f t="shared" ref="V20:V21" si="2">+U20/T20</f>
        <v>1.262</v>
      </c>
      <c r="W20" s="36"/>
      <c r="X20" s="23" t="s">
        <v>46</v>
      </c>
    </row>
    <row r="21" spans="1:24" ht="366" customHeight="1" x14ac:dyDescent="0.3">
      <c r="A21" s="22" t="s">
        <v>33</v>
      </c>
      <c r="B21" s="22" t="s">
        <v>66</v>
      </c>
      <c r="C21" s="23" t="s">
        <v>39</v>
      </c>
      <c r="D21" s="24">
        <v>0</v>
      </c>
      <c r="E21" s="11">
        <v>18</v>
      </c>
      <c r="F21" s="13">
        <v>20</v>
      </c>
      <c r="G21" s="11">
        <v>31</v>
      </c>
      <c r="H21" s="13">
        <v>30</v>
      </c>
      <c r="I21" s="11">
        <v>33</v>
      </c>
      <c r="J21" s="13">
        <v>30</v>
      </c>
      <c r="K21" s="13">
        <v>30</v>
      </c>
      <c r="L21" s="13">
        <v>31</v>
      </c>
      <c r="M21" s="13"/>
      <c r="N21" s="12">
        <f t="shared" si="1"/>
        <v>0.93939393939393945</v>
      </c>
      <c r="O21" s="11">
        <v>33</v>
      </c>
      <c r="P21" s="11"/>
      <c r="Q21" s="11"/>
      <c r="R21" s="11"/>
      <c r="S21" s="11"/>
      <c r="T21" s="11">
        <v>33</v>
      </c>
      <c r="U21" s="17">
        <f>+L21</f>
        <v>31</v>
      </c>
      <c r="V21" s="12">
        <f t="shared" si="2"/>
        <v>0.93939393939393945</v>
      </c>
      <c r="W21" s="36" t="s">
        <v>77</v>
      </c>
      <c r="X21" s="23" t="s">
        <v>47</v>
      </c>
    </row>
    <row r="22" spans="1:24" ht="377.25" customHeight="1" x14ac:dyDescent="0.3">
      <c r="A22" s="29" t="s">
        <v>34</v>
      </c>
      <c r="B22" s="22" t="s">
        <v>35</v>
      </c>
      <c r="C22" s="23" t="s">
        <v>24</v>
      </c>
      <c r="D22" s="24">
        <v>3</v>
      </c>
      <c r="E22" s="11" t="s">
        <v>19</v>
      </c>
      <c r="F22" s="13" t="s">
        <v>19</v>
      </c>
      <c r="G22" s="11">
        <v>5</v>
      </c>
      <c r="H22" s="13">
        <v>5</v>
      </c>
      <c r="I22" s="11">
        <v>7</v>
      </c>
      <c r="J22" s="13" t="s">
        <v>19</v>
      </c>
      <c r="K22" s="13" t="s">
        <v>19</v>
      </c>
      <c r="L22" s="13">
        <v>1</v>
      </c>
      <c r="M22" s="13"/>
      <c r="N22" s="12">
        <f>+L22/I22</f>
        <v>0.14285714285714285</v>
      </c>
      <c r="O22" s="11">
        <v>9</v>
      </c>
      <c r="P22" s="11"/>
      <c r="Q22" s="11"/>
      <c r="R22" s="11"/>
      <c r="S22" s="11"/>
      <c r="T22" s="11">
        <f>+O22</f>
        <v>9</v>
      </c>
      <c r="U22" s="13">
        <f>+H22</f>
        <v>5</v>
      </c>
      <c r="V22" s="16">
        <f>+U22/T22</f>
        <v>0.55555555555555558</v>
      </c>
      <c r="W22" s="36" t="s">
        <v>78</v>
      </c>
      <c r="X22" s="23" t="s">
        <v>49</v>
      </c>
    </row>
    <row r="23" spans="1:24" ht="409.5" x14ac:dyDescent="0.3">
      <c r="A23" s="29" t="s">
        <v>36</v>
      </c>
      <c r="B23" s="22" t="s">
        <v>37</v>
      </c>
      <c r="C23" s="23" t="s">
        <v>40</v>
      </c>
      <c r="D23" s="16">
        <v>0.62</v>
      </c>
      <c r="E23" s="11" t="s">
        <v>19</v>
      </c>
      <c r="F23" s="13" t="s">
        <v>19</v>
      </c>
      <c r="G23" s="12">
        <v>0.86</v>
      </c>
      <c r="H23" s="12">
        <v>1.02</v>
      </c>
      <c r="I23" s="12">
        <v>0.96</v>
      </c>
      <c r="J23" s="26">
        <v>0.50860000000000005</v>
      </c>
      <c r="K23" s="38">
        <v>0.72</v>
      </c>
      <c r="L23" s="16">
        <v>0.79</v>
      </c>
      <c r="M23" s="13"/>
      <c r="N23" s="12">
        <f>+L23/I23</f>
        <v>0.82291666666666674</v>
      </c>
      <c r="O23" s="12">
        <v>1</v>
      </c>
      <c r="P23" s="11"/>
      <c r="Q23" s="11"/>
      <c r="R23" s="11"/>
      <c r="S23" s="11"/>
      <c r="T23" s="12">
        <v>1</v>
      </c>
      <c r="U23" s="18">
        <f>+L23</f>
        <v>0.79</v>
      </c>
      <c r="V23" s="16">
        <f>+U23/T23</f>
        <v>0.79</v>
      </c>
      <c r="W23" s="36" t="s">
        <v>79</v>
      </c>
      <c r="X23" s="23" t="s">
        <v>50</v>
      </c>
    </row>
    <row r="24" spans="1:24" ht="305.25" customHeight="1" x14ac:dyDescent="0.3">
      <c r="A24" s="29" t="s">
        <v>38</v>
      </c>
      <c r="B24" s="22" t="s">
        <v>55</v>
      </c>
      <c r="C24" s="23" t="s">
        <v>24</v>
      </c>
      <c r="D24" s="24" t="s">
        <v>56</v>
      </c>
      <c r="E24" s="11" t="s">
        <v>19</v>
      </c>
      <c r="F24" s="13" t="s">
        <v>19</v>
      </c>
      <c r="G24" s="11">
        <v>250000</v>
      </c>
      <c r="H24" s="13">
        <v>215607</v>
      </c>
      <c r="I24" s="11">
        <v>285000</v>
      </c>
      <c r="J24" s="13">
        <v>3910</v>
      </c>
      <c r="K24" s="39">
        <f>+J24+4512+150958</f>
        <v>159380</v>
      </c>
      <c r="L24" s="13">
        <f>+K24+7624+97130</f>
        <v>264134</v>
      </c>
      <c r="M24" s="13"/>
      <c r="N24" s="12">
        <f>+L24/I24</f>
        <v>0.92678596491228071</v>
      </c>
      <c r="O24" s="11">
        <v>250000</v>
      </c>
      <c r="P24" s="11"/>
      <c r="Q24" s="11"/>
      <c r="R24" s="11"/>
      <c r="S24" s="11"/>
      <c r="T24" s="11">
        <v>785000</v>
      </c>
      <c r="U24" s="13">
        <f>+H24+L24</f>
        <v>479741</v>
      </c>
      <c r="V24" s="16">
        <f>+U24/T24</f>
        <v>0.6111350318471338</v>
      </c>
      <c r="W24" s="36" t="s">
        <v>80</v>
      </c>
      <c r="X24" s="23" t="s">
        <v>51</v>
      </c>
    </row>
    <row r="25" spans="1:24" ht="48" customHeight="1" x14ac:dyDescent="0.3">
      <c r="A25" s="30"/>
      <c r="B25" s="31"/>
      <c r="C25" s="32"/>
      <c r="D25" s="32"/>
      <c r="E25" s="33"/>
      <c r="F25" s="14"/>
      <c r="G25" s="14"/>
      <c r="H25" s="14"/>
      <c r="I25" s="33"/>
      <c r="J25" s="14"/>
      <c r="K25" s="14"/>
      <c r="L25" s="14"/>
      <c r="M25" s="14"/>
      <c r="N25" s="14"/>
      <c r="O25" s="33"/>
      <c r="P25" s="33"/>
      <c r="Q25" s="33"/>
      <c r="R25" s="33"/>
      <c r="S25" s="33"/>
      <c r="T25" s="33"/>
      <c r="U25" s="14"/>
      <c r="V25" s="14"/>
      <c r="W25" s="14"/>
      <c r="X25" s="32"/>
    </row>
    <row r="26" spans="1:24" ht="66.75" customHeight="1" x14ac:dyDescent="0.3">
      <c r="A26" s="59" t="s">
        <v>65</v>
      </c>
      <c r="B26" s="60"/>
      <c r="C26" s="60"/>
      <c r="D26" s="60"/>
      <c r="E26" s="60"/>
      <c r="F26" s="60"/>
      <c r="G26" s="60"/>
      <c r="H26" s="60"/>
      <c r="I26" s="60"/>
      <c r="J26" s="60"/>
      <c r="K26" s="60"/>
      <c r="L26" s="60"/>
      <c r="M26" s="60"/>
      <c r="N26" s="60"/>
      <c r="O26" s="60"/>
      <c r="P26" s="60"/>
      <c r="Q26" s="60"/>
      <c r="R26" s="60"/>
      <c r="S26" s="60"/>
      <c r="T26" s="60"/>
      <c r="U26" s="60"/>
      <c r="V26" s="60"/>
      <c r="W26" s="60"/>
      <c r="X26" s="60"/>
    </row>
    <row r="27" spans="1:24" ht="46.5" customHeight="1" x14ac:dyDescent="0.3">
      <c r="A27" s="59"/>
      <c r="B27" s="60"/>
      <c r="C27" s="60"/>
      <c r="D27" s="60"/>
      <c r="E27" s="60"/>
      <c r="F27" s="60"/>
      <c r="G27" s="60"/>
      <c r="H27" s="60"/>
      <c r="I27" s="60"/>
      <c r="J27" s="60"/>
      <c r="K27" s="60"/>
      <c r="L27" s="60"/>
      <c r="M27" s="60"/>
      <c r="N27" s="60"/>
      <c r="O27" s="60"/>
      <c r="P27" s="60"/>
      <c r="Q27" s="60"/>
      <c r="R27" s="60"/>
      <c r="S27" s="60"/>
      <c r="T27" s="60"/>
      <c r="U27" s="60"/>
      <c r="V27" s="60"/>
      <c r="W27" s="60"/>
      <c r="X27" s="60"/>
    </row>
  </sheetData>
  <mergeCells count="33">
    <mergeCell ref="A9:A11"/>
    <mergeCell ref="O7:O8"/>
    <mergeCell ref="N7:N8"/>
    <mergeCell ref="V7:V8"/>
    <mergeCell ref="A1:B3"/>
    <mergeCell ref="A5:X5"/>
    <mergeCell ref="A7:A8"/>
    <mergeCell ref="B7:B8"/>
    <mergeCell ref="C7:C8"/>
    <mergeCell ref="D7:D8"/>
    <mergeCell ref="E7:E8"/>
    <mergeCell ref="I7:I8"/>
    <mergeCell ref="Q7:Q8"/>
    <mergeCell ref="R7:R8"/>
    <mergeCell ref="S7:S8"/>
    <mergeCell ref="F7:F8"/>
    <mergeCell ref="A27:X27"/>
    <mergeCell ref="A26:X26"/>
    <mergeCell ref="A12:A14"/>
    <mergeCell ref="A15:A16"/>
    <mergeCell ref="A17:A20"/>
    <mergeCell ref="W7:W8"/>
    <mergeCell ref="W1:X1"/>
    <mergeCell ref="W2:X2"/>
    <mergeCell ref="W3:X3"/>
    <mergeCell ref="C1:V3"/>
    <mergeCell ref="G7:G8"/>
    <mergeCell ref="H7:H8"/>
    <mergeCell ref="P7:P8"/>
    <mergeCell ref="U7:U8"/>
    <mergeCell ref="X7:X8"/>
    <mergeCell ref="J7:M7"/>
    <mergeCell ref="T7:T8"/>
  </mergeCells>
  <printOptions horizontalCentered="1"/>
  <pageMargins left="0.43307086614173229" right="0.43307086614173229" top="0.74803149606299213" bottom="0.55118110236220474" header="0.31496062992125984" footer="0.11811023622047245"/>
  <pageSetup paperSize="5" scale="35" fitToHeight="2" orientation="landscape" r:id="rId1"/>
  <headerFooter differentFirst="1">
    <oddFooter>&amp;RPágina &amp;P de &amp;N</oddFooter>
  </headerFooter>
  <rowBreaks count="4" manualBreakCount="4">
    <brk id="11" max="23" man="1"/>
    <brk id="14" max="23" man="1"/>
    <brk id="16" max="23" man="1"/>
    <brk id="19"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Portada</vt:lpstr>
      <vt:lpstr>Seguimiento PEI 1er trimestre</vt:lpstr>
      <vt:lpstr>'Seguimiento PEI 1er trimestre'!Área_de_impresión</vt:lpstr>
      <vt:lpstr>'Seguimiento PEI 1er trimestre'!Títulos_a_imprimir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Diana Paola Yate Virgues</cp:lastModifiedBy>
  <cp:lastPrinted>2017-11-23T19:45:24Z</cp:lastPrinted>
  <dcterms:created xsi:type="dcterms:W3CDTF">2016-06-27T17:21:45Z</dcterms:created>
  <dcterms:modified xsi:type="dcterms:W3CDTF">2017-11-30T20:54:59Z</dcterms:modified>
</cp:coreProperties>
</file>