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defaultThemeVersion="166925"/>
  <mc:AlternateContent xmlns:mc="http://schemas.openxmlformats.org/markup-compatibility/2006">
    <mc:Choice Requires="x15">
      <x15ac:absPath xmlns:x15ac="http://schemas.microsoft.com/office/spreadsheetml/2010/11/ac" url="C:\Users\Torre\Documents\Ministerio\Planes\Junio\"/>
    </mc:Choice>
  </mc:AlternateContent>
  <xr:revisionPtr revIDLastSave="0" documentId="13_ncr:1_{C459AE04-74F6-4ABC-A5D4-67E25E4F1CED}" xr6:coauthVersionLast="36" xr6:coauthVersionMax="44" xr10:uidLastSave="{00000000-0000-0000-0000-000000000000}"/>
  <bookViews>
    <workbookView xWindow="0" yWindow="0" windowWidth="24000" windowHeight="9525" tabRatio="791" xr2:uid="{00000000-000D-0000-FFFF-FFFF00000000}"/>
  </bookViews>
  <sheets>
    <sheet name="Seg. Digital" sheetId="1" r:id="rId1"/>
    <sheet name="No Eliminar" sheetId="3" state="hidden" r:id="rId2"/>
  </sheets>
  <externalReferences>
    <externalReference r:id="rId3"/>
    <externalReference r:id="rId4"/>
  </externalReferences>
  <definedNames>
    <definedName name="_xlnm._FilterDatabase" localSheetId="0" hidden="1">'Seg. Digital'!$B$7:$AP$7</definedName>
    <definedName name="_xlnm.Print_Area" localSheetId="0">'Seg. Digital'!$A$1:$AR$14</definedName>
    <definedName name="Control_Existente">[1]Hoja4!$H$3:$H$4</definedName>
    <definedName name="Impacto">[1]Hoja4!$F$3:$F$7</definedName>
    <definedName name="Probabilidad">[1]Hoja4!$E$3:$E$7</definedName>
    <definedName name="Tipo_de_Riesgo">[1]Hoja4!$D$3:$D$9</definedName>
    <definedName name="_xlnm.Print_Titles" localSheetId="0">'Seg. Digital'!$3:$7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2" i="1" l="1"/>
  <c r="AI10" i="1"/>
  <c r="AI8" i="1"/>
  <c r="N8" i="1"/>
  <c r="N10" i="1"/>
  <c r="N12" i="1"/>
  <c r="N15" i="1"/>
  <c r="AC17" i="1" l="1"/>
  <c r="Y17" i="1"/>
  <c r="Z17" i="1" s="1"/>
  <c r="AC16" i="1"/>
  <c r="Y16" i="1"/>
  <c r="AC15" i="1"/>
  <c r="Y15" i="1"/>
  <c r="Z15" i="1" s="1"/>
  <c r="AC14" i="1"/>
  <c r="Y14" i="1"/>
  <c r="Z14" i="1" s="1"/>
  <c r="AC13" i="1"/>
  <c r="Y13" i="1"/>
  <c r="Z13" i="1" s="1"/>
  <c r="AC12" i="1"/>
  <c r="Y12" i="1"/>
  <c r="Z12" i="1" s="1"/>
  <c r="AC11" i="1"/>
  <c r="Y11" i="1"/>
  <c r="Z11" i="1" s="1"/>
  <c r="AC10" i="1"/>
  <c r="Y10" i="1"/>
  <c r="Z10" i="1" s="1"/>
  <c r="AC9" i="1"/>
  <c r="Y9" i="1"/>
  <c r="Z9" i="1" s="1"/>
  <c r="AC8" i="1"/>
  <c r="Y8" i="1"/>
  <c r="Z8" i="1" s="1"/>
  <c r="AD16" i="1" l="1"/>
  <c r="Z16" i="1"/>
  <c r="AD17" i="1"/>
  <c r="AD8" i="1"/>
  <c r="AD9" i="1"/>
  <c r="AD12" i="1"/>
  <c r="AD11" i="1"/>
  <c r="AD10" i="1"/>
  <c r="AD13" i="1"/>
  <c r="AD14" i="1"/>
  <c r="AD15" i="1"/>
  <c r="AE15" i="1" l="1"/>
  <c r="AF15" i="1" s="1"/>
  <c r="AE8" i="1"/>
  <c r="AF8" i="1" s="1"/>
  <c r="AE12" i="1"/>
  <c r="AF12" i="1" s="1"/>
  <c r="AE10" i="1"/>
  <c r="AF10" i="1" s="1"/>
</calcChain>
</file>

<file path=xl/sharedStrings.xml><?xml version="1.0" encoding="utf-8"?>
<sst xmlns="http://schemas.openxmlformats.org/spreadsheetml/2006/main" count="380" uniqueCount="231">
  <si>
    <t>MINISTERIO DE CIENCIA, TECNOLOGÍA E INNOVACIÓN - MINCIENCIAS
MAPA DE RIESGOS DE SEGURIDAD DIGITAL VIGENCIA 2020</t>
  </si>
  <si>
    <r>
      <rPr>
        <b/>
        <sz val="12"/>
        <rFont val="Arial Narrow"/>
        <family val="2"/>
      </rPr>
      <t xml:space="preserve">Código: </t>
    </r>
    <r>
      <rPr>
        <sz val="12"/>
        <rFont val="Arial Narrow"/>
        <family val="2"/>
      </rPr>
      <t>D102PR03F01</t>
    </r>
  </si>
  <si>
    <r>
      <rPr>
        <b/>
        <sz val="12"/>
        <rFont val="Arial Narrow"/>
        <family val="2"/>
      </rPr>
      <t>Versión:</t>
    </r>
    <r>
      <rPr>
        <sz val="12"/>
        <rFont val="Arial Narrow"/>
        <family val="2"/>
      </rPr>
      <t xml:space="preserve"> 00</t>
    </r>
  </si>
  <si>
    <r>
      <rPr>
        <b/>
        <sz val="12"/>
        <rFont val="Arial Narrow"/>
        <family val="2"/>
      </rPr>
      <t xml:space="preserve">Fecha: </t>
    </r>
    <r>
      <rPr>
        <sz val="12"/>
        <rFont val="Arial Narrow"/>
        <family val="2"/>
      </rPr>
      <t>2020-01-13</t>
    </r>
  </si>
  <si>
    <t>IDENTIFICACIÓN DEL RIESGO</t>
  </si>
  <si>
    <t>VALORACIÓN DEL RIESGO</t>
  </si>
  <si>
    <t>MEDIDAS DE RESPUESTA</t>
  </si>
  <si>
    <t>Riesgo Inherente</t>
  </si>
  <si>
    <t>Diseño del Control</t>
  </si>
  <si>
    <t>Ejecución del Control</t>
  </si>
  <si>
    <t>Solidez Individual de cada Control</t>
  </si>
  <si>
    <t>Solidez del Conjunto de Controles</t>
  </si>
  <si>
    <t>Riesgo Residual</t>
  </si>
  <si>
    <t>N°</t>
  </si>
  <si>
    <t>PROCESO</t>
  </si>
  <si>
    <t xml:space="preserve">NOMBRE DEL RIESGO </t>
  </si>
  <si>
    <t>DESCRIPCIÓN DE RIESGO</t>
  </si>
  <si>
    <t>OBJETIVO ESTRATÉGICO RELACIONADO</t>
  </si>
  <si>
    <t>CLASE  DE RIESGO</t>
  </si>
  <si>
    <t>ACTIVO</t>
  </si>
  <si>
    <t>AMENAZA</t>
  </si>
  <si>
    <t xml:space="preserve">VULNERABILIDAD </t>
  </si>
  <si>
    <t>CONSECUENCIAS</t>
  </si>
  <si>
    <t>PROBABILIDAD</t>
  </si>
  <si>
    <t>IMPACTO</t>
  </si>
  <si>
    <t xml:space="preserve">EVALUACIÓN </t>
  </si>
  <si>
    <t>¿EXISTE CONTROL?</t>
  </si>
  <si>
    <t>CONTROL EXISTENTE</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</si>
  <si>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</si>
  <si>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</si>
  <si>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</si>
  <si>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</si>
  <si>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</si>
  <si>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</si>
  <si>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</si>
  <si>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</si>
  <si>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</si>
  <si>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</si>
  <si>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 xml:space="preserve">RANGO DE CALIFICACIÓN DE LA EJECUCIÓN </t>
  </si>
  <si>
    <t>SOLIDEZ INDIVIDUAL DE CADA CONTROL</t>
  </si>
  <si>
    <t>Total Solidez Individual</t>
  </si>
  <si>
    <t xml:space="preserve">Promedio de los Controles de  Riesgo </t>
  </si>
  <si>
    <t>Promedio Total  para la calificación de la solidez del conjunto de controles</t>
  </si>
  <si>
    <t xml:space="preserve">CALIFICACIÓN DE LA SOLIDEZ DEL CONJUNTO DE CONTROLES </t>
  </si>
  <si>
    <t>OPCIONES DE MANEJO</t>
  </si>
  <si>
    <t>PLAN DE CONTINGENCIA</t>
  </si>
  <si>
    <t xml:space="preserve">ACCIONES  PREVENTIVAS A DESARROLLAR  </t>
  </si>
  <si>
    <t>RESPONSABLES DE PLAN DE MEJORA</t>
  </si>
  <si>
    <t>PERIODO DE SEGUIMIENTO</t>
  </si>
  <si>
    <t>FECHA INICIAL</t>
  </si>
  <si>
    <t>FECHA FINAL</t>
  </si>
  <si>
    <t>PLAN DE ACCIÓN RELACIONADO</t>
  </si>
  <si>
    <t>INDICADOR</t>
  </si>
  <si>
    <t xml:space="preserve">Gestión de Tecnologías y Sistemas de Información
D103 </t>
  </si>
  <si>
    <t xml:space="preserve">Acceso indebido a la plataforma tecnológica de la entidad,  generando daño en los sistemas y/o vulneración de los mismos por el uso inadecuado de la información, causando pérdida de la información, daño en los sistemas y/o vulneración de los mismos,  afectando la disponibilidad, confidencialidad e integridad de la información 
</t>
  </si>
  <si>
    <t>Seguridad Digital</t>
  </si>
  <si>
    <t xml:space="preserve">COMPONENTE DE RED:
*Firewall
*Optimizador
*Balanceador
*WAF
*Proxy
*Almacenamiento
HARDWARE: Componentes de infraestructura del proceso </t>
  </si>
  <si>
    <t>Perdida de imagen ante los Usuarios del país, incumplimiento en las condiciones del servicio</t>
  </si>
  <si>
    <t>Improbable</t>
  </si>
  <si>
    <t>Mayor</t>
  </si>
  <si>
    <t>Si</t>
  </si>
  <si>
    <t xml:space="preserve"> Políticas de seguridad y privacidad de la información  "1.1.12  Política de Control de Acceso" -  D103M01</t>
  </si>
  <si>
    <t>Preventivo</t>
  </si>
  <si>
    <t>Fuerte</t>
  </si>
  <si>
    <t>Reducir el riesgo</t>
  </si>
  <si>
    <t xml:space="preserve">Oficial de Seguridad de la información </t>
  </si>
  <si>
    <t>Trimestral</t>
  </si>
  <si>
    <t xml:space="preserve">
Programa Estratégico: Gobierno y Gestión de TIC para la CTeI
Iniciativa: Gestión de Seguridad y Privacidad de la Información</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</si>
  <si>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rFont val="Arial"/>
        <family val="2"/>
      </rPr>
      <t>es el acceso a la información y a los sistemas por personas autorizadas en el momento que así lo requieran</t>
    </r>
    <r>
      <rPr>
        <sz val="9"/>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</si>
  <si>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Debilidad en el direccionamiento del sistema de seguridad de la información de la Entidad.</t>
  </si>
  <si>
    <t>Perdida de la información y posibles Ataques a la integridad de los datos.</t>
  </si>
  <si>
    <t>Procedimiento de gestión de incidentes seguridad de la información - D103PR03</t>
  </si>
  <si>
    <t>Moderado</t>
  </si>
  <si>
    <t>Débil</t>
  </si>
  <si>
    <t>Posibilidad de ataques en la red en los equipos del datacenter como los son (MALWARE - RANSOMWARE - Dos - ESCANEO DE PUERTOS - ARP SPOOFING - MAN IN THE MIDDLE - SQL INYECCION - PHISSING - WEB DEFACEMENT entre otros) afectando la disponibilidad, confidencialidad e integridad de la información de la comunidad de Minciencias</t>
  </si>
  <si>
    <t>HARDWARE:
*3par de HP
*Administrador de barracuda, se conecta al VMWare para sacar copias, software: Backup exec 16 versión 1142 (cintas), barracuda 6.4.05</t>
  </si>
  <si>
    <t xml:space="preserve">Ataques  en la red  por intrusiones de Hackers, aplicando la técnica de trashing, la propagación de código malicioso y las técnicas de ingeniería social
</t>
  </si>
  <si>
    <t>Perdida de la continuidad del negocio, servicios afectados para los usuarios
internos y externos.
Afectación a toda la Entidad</t>
  </si>
  <si>
    <t>Políticas de seguridad y privacidad de la información  "1.1.12  Política de Control de Acceso" -  D103M01</t>
  </si>
  <si>
    <t>Posible</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</si>
  <si>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</si>
  <si>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Debilidades técnicas del personal de infraestructura para el manejo de los equipo de la infraestructura tecnológica</t>
  </si>
  <si>
    <t>Perdida de información</t>
  </si>
  <si>
    <t>Políticas de seguridad y privacidad de la información  "1.1.12  Política de Backup " -  D103M01</t>
  </si>
  <si>
    <t>Mal funcionamiento del software, retraso
en los procesos asociados a la aplicación</t>
  </si>
  <si>
    <t>Probable</t>
  </si>
  <si>
    <t>Extrema</t>
  </si>
  <si>
    <t xml:space="preserve">Falta de planes de mantenimiento </t>
  </si>
  <si>
    <t xml:space="preserve">Perdida, robo o mala utilización de la
información. </t>
  </si>
  <si>
    <t>Procedimiento de gestión de cambios - D103PR02</t>
  </si>
  <si>
    <t xml:space="preserve">Debilidades para garantizar información integrada, completa y oportuna que apoye la toma de decisiones (conocimiento ubicación de donde está la información) </t>
  </si>
  <si>
    <t>Políticas de seguridad y privacidad de la información  "1.1.12  Política de Control de Acceso" - D103M01</t>
  </si>
  <si>
    <t>Perdida de la continuidad de los servicios y/o procesos de la entidad debido a la ausencia de un BCP " Plan de Continuidad del Negocio"</t>
  </si>
  <si>
    <t>Capacidad limitada de espacio  de almacenamiento de los servidores tecnológicos de la Entidad.</t>
  </si>
  <si>
    <t xml:space="preserve"> Procedimiento Gestión de Incidentes seguridad de la información - D103PR03</t>
  </si>
  <si>
    <t>No Aplica</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</si>
  <si>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</si>
  <si>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Intrusión a la plataforma tecnológica por Suplantación de Identidad en el uso de los equipos de seguridad</t>
  </si>
  <si>
    <t>Capacitación y sensibilización en seguridad de la información</t>
  </si>
  <si>
    <t>Detectivo</t>
  </si>
  <si>
    <t>Ausencia de planes de continuidad del negocio</t>
  </si>
  <si>
    <t xml:space="preserve">Políticas de seguridad y privacidad de la información </t>
  </si>
  <si>
    <t>Fomentar un Minciencias Integro, Efectivo e Innovador (IE+i)</t>
  </si>
  <si>
    <t>Reducir el Riesgo</t>
  </si>
  <si>
    <t xml:space="preserve">
1. Socialización y retroalimentación al equipo responsable con el fin de identificar las causas de la materialización del riesgo 
2. Realizar el análisis técnico con el fin de identificar la causa de la falla 
</t>
  </si>
  <si>
    <t>Procesos</t>
  </si>
  <si>
    <t>Tipo_de_Riesgo</t>
  </si>
  <si>
    <t>Probabilidad</t>
  </si>
  <si>
    <t>Impacto</t>
  </si>
  <si>
    <t>Tratamiento_del_riesgo</t>
  </si>
  <si>
    <t>Control_Existente</t>
  </si>
  <si>
    <t>Evaluación</t>
  </si>
  <si>
    <t>Medidas_de_Respuesta</t>
  </si>
  <si>
    <t>Registro</t>
  </si>
  <si>
    <t>Articulación Interinstitucional</t>
  </si>
  <si>
    <t>Riesgo de Corrupción</t>
  </si>
  <si>
    <t>Rara Vez</t>
  </si>
  <si>
    <t>Insignificante</t>
  </si>
  <si>
    <t>Aceptar el Riesgo</t>
  </si>
  <si>
    <t>Rara vezInsignificante</t>
  </si>
  <si>
    <t>Bajo</t>
  </si>
  <si>
    <t>Baja</t>
  </si>
  <si>
    <t>Asumir el riesgo</t>
  </si>
  <si>
    <t>Etapa Judicial (Gestión de Restitución Ley 1448)</t>
  </si>
  <si>
    <t>Articulación para el Cumplimiento de las Órdenes</t>
  </si>
  <si>
    <t>Riesgo de Cumplimiento</t>
  </si>
  <si>
    <t>Menor</t>
  </si>
  <si>
    <t>Evitar el Riesgo</t>
  </si>
  <si>
    <t>Rara vezMenor</t>
  </si>
  <si>
    <t>Moderada</t>
  </si>
  <si>
    <t>Asumir el riesgo, Reducir el riesgo</t>
  </si>
  <si>
    <t>Medidas de Prevención</t>
  </si>
  <si>
    <t>Atención al Ciudadano</t>
  </si>
  <si>
    <t>Riesgo de Imagen</t>
  </si>
  <si>
    <t>Compartir el Riesgo</t>
  </si>
  <si>
    <t>Rara vezModerado</t>
  </si>
  <si>
    <t>Alta</t>
  </si>
  <si>
    <t>Reducir el riesgo, Evitar, Compartir o Transferir</t>
  </si>
  <si>
    <t>Caracterizaciones y Registro</t>
  </si>
  <si>
    <t>Riesgo de Tecnología</t>
  </si>
  <si>
    <t>Rara vezMayor</t>
  </si>
  <si>
    <t>Alto</t>
  </si>
  <si>
    <t>Etapa Judicial (Gestión de Restitución de Derechos Étnicos Territoriales)</t>
  </si>
  <si>
    <t>Cumplimiento Órdenes URT</t>
  </si>
  <si>
    <t>Riesgo Estratégico</t>
  </si>
  <si>
    <t>Casi seguro</t>
  </si>
  <si>
    <t>Catastrófico</t>
  </si>
  <si>
    <t>Rara vezCatastrófico</t>
  </si>
  <si>
    <t>Extremo</t>
  </si>
  <si>
    <t>Riesgo Financiero</t>
  </si>
  <si>
    <t>ImprobableInsignificante</t>
  </si>
  <si>
    <t>Riesgo Operativo</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</si>
  <si>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</si>
  <si>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</si>
  <si>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</si>
  <si>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</si>
  <si>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</si>
  <si>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</si>
  <si>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</si>
  <si>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</si>
  <si>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</si>
  <si>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</si>
  <si>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PosibleInsignificante</t>
  </si>
  <si>
    <t>Gestión Documental</t>
  </si>
  <si>
    <t>PosibleMenor</t>
  </si>
  <si>
    <t>Gestión Financiera</t>
  </si>
  <si>
    <t>PosibleModerado</t>
  </si>
  <si>
    <t>Mejoramiento Continuo</t>
  </si>
  <si>
    <t>Gestión Logística y de Rec. Físicos</t>
  </si>
  <si>
    <t>PosibleMayor</t>
  </si>
  <si>
    <t>Gestión Talento Humano</t>
  </si>
  <si>
    <t>PosibleCatastrófico</t>
  </si>
  <si>
    <t>Gestión TIC</t>
  </si>
  <si>
    <t>ProbableInsignificante</t>
  </si>
  <si>
    <t>ProbableMenor</t>
  </si>
  <si>
    <t>ProbableModerado</t>
  </si>
  <si>
    <t>ProbableMayor</t>
  </si>
  <si>
    <t>ProbableCatastrófico</t>
  </si>
  <si>
    <t>Casi seguroInsignificante</t>
  </si>
  <si>
    <t>Casi seguroMenor</t>
  </si>
  <si>
    <t>Calificación de Impacto</t>
  </si>
  <si>
    <t>Control</t>
  </si>
  <si>
    <t>Casi seguroModerado</t>
  </si>
  <si>
    <t>Casi seguroMayor</t>
  </si>
  <si>
    <t>No</t>
  </si>
  <si>
    <t>Casi seguroCatastrófico</t>
  </si>
  <si>
    <t>Contexto externo</t>
  </si>
  <si>
    <t>Contexto interno</t>
  </si>
  <si>
    <t>Políticos</t>
  </si>
  <si>
    <t>Financieros</t>
  </si>
  <si>
    <t>Económicos y financieros</t>
  </si>
  <si>
    <t>Personal</t>
  </si>
  <si>
    <t>Sociales y culturales</t>
  </si>
  <si>
    <t xml:space="preserve">Tecnológicos </t>
  </si>
  <si>
    <t>Tecnología</t>
  </si>
  <si>
    <t>Ambientales</t>
  </si>
  <si>
    <t>Estratégicos</t>
  </si>
  <si>
    <t>Legales y reglamentarios</t>
  </si>
  <si>
    <t>Comunicación interna</t>
  </si>
  <si>
    <t>Acceso indebido o mal intencionado a las plataformas tecnológicas de la entidad</t>
  </si>
  <si>
    <t>Insolencia tecnológica de los sistemas de información</t>
  </si>
  <si>
    <t xml:space="preserve">
1. Socialización y retroalimentación al equipo responsable con el fin de identificar las causas de la materialización del riesgo 
2. Realizar seguimiento a la efectividad de los controles establecidos para el proceso o definidos en el procedimiento
</t>
  </si>
  <si>
    <t xml:space="preserve">
1. Socialización y retroalimentación al equipo responsable con el fin de identificar las causas de la materialización del riesgo 
2. Realizar seguimiento a la efectividad de los controles establecidos para el proceso o definidos en el procedimiento</t>
  </si>
  <si>
    <t>Posibilidad de no garantizar que la información sea accesible y usable bajo demanda de los usuarios autorizados, que no esté disponible en todo momento, por interrupciones del servicio por cortes de electricidad, fallos de hardware, daño  de los sistemas de climatización del datacenter y daño y/o descarga de las baterías del equipo UPS, daños provocados por mal funcionamiento  o uso de los equipos tecnológicos, etc.</t>
  </si>
  <si>
    <t xml:space="preserve">Acciones encaminadas a  prevenir el acceso indebido o mal intencionado a las plataformas tecnológicas de la entidad a través de la actualización de los controles existentes y el fortalecimiento en la implementación de los puntos de control </t>
  </si>
  <si>
    <t>Acciones orientadas a preveir que se materialicen daños en los equipos del datacenter generando perdida de la información en la Entidad, para lo cual es necesario actualizar, aprobar y publicar el manual de Políticas de seguridad de la información y realizar seguimiento al manual de políticas de seguridad de la información y a los controles establecidos en el anexo de la norma 27002:2013</t>
  </si>
  <si>
    <t>Acciones dirigidas a prevenir falencias en la disponibilidad de la información, para lo cual es necesario realizar seguimiento al cumplimiento de la política de seguridad de la información; realizar pruebas de vulnerabilidad a la infraestructura tecnológica; realizar pruebas de Ethical Hacking y realizar pruebas de seguridad a las aplicaciones de la entidad</t>
  </si>
  <si>
    <t>Acciones encaminadas a prevenir que se afecte la continuidad de los servicios y/o procesos de la entidad debido a la ausencia de un BCP " Plan de Continuidad del Negocio"</t>
  </si>
  <si>
    <t>R68-2020 Acceso indebido o mal intencionado a las plataformas tecnológicas de la entidad</t>
  </si>
  <si>
    <t>R74 - 2020 Posibilidad de daños en los equipos del datacenter generando perdida de la información en la Entidad</t>
  </si>
  <si>
    <t xml:space="preserve">R69 - 2020 Posibles falencias en la disponibilidad de la información </t>
  </si>
  <si>
    <t>R70 - 2020 Perdida de la continuidad de los servicios y/o procesos de la entidad debido a la ausencia de un BCP " Plan de Continuidad del Negocio"</t>
  </si>
  <si>
    <t>SEGUIMIENTO</t>
  </si>
  <si>
    <t>EVIDENCIAS</t>
  </si>
  <si>
    <t>O:\OSI\MSPI\GESTIÓN 2020\MANUAL</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</si>
  <si>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rFont val="Arial"/>
        <family val="2"/>
      </rPr>
      <t>es el acceso a la información y a los sistemas por personas autorizadas en el momento que así lo requieran</t>
    </r>
    <r>
      <rPr>
        <sz val="9"/>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5.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</si>
  <si>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 xml:space="preserve">COMPONENTE DE RED:
Gestión de Tecnologías y Sistemas de Información 
HARDWARE: Todos los procesos de la Entidad </t>
  </si>
  <si>
    <t xml:space="preserve">HARDWARE:
Gestión de Tecnologías y Sistemas de Información </t>
  </si>
  <si>
    <t>Falta de Contigencia
Afectando la disponibilidad, confidencialidad e integridad de la información de la comunidad de Minciencias</t>
  </si>
  <si>
    <t>Fallas tecnológicas en:
Comunicaciones, Hardware,
Software, Bases de Datos</t>
  </si>
  <si>
    <t>COMPONENTE DE RED:
Gestión de Tecnologías y Sistemas de Información 
SERVIDORES
Gestión de Tecnologías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SOFTWARE 
Todos los procesos</t>
  </si>
  <si>
    <t>COMPONENTE DE RED:
 (Switchs)
SERVIDORES
*Servidores de Almacenamiento
*Servidores de aplicaciones 
*Servidores de base de datos 
SOFTWARE 
*Orfeo
*GINA
*SIGP
*Scienti
*MGI
*KHOA
*SUIFP
*SPI</t>
  </si>
  <si>
    <t>PROCESO RELACIONADO  CON EL ACTIVO DE INFORMACIÓN</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</si>
  <si>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</si>
  <si>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t>
  </si>
  <si>
    <t xml:space="preserve">
O:\OSI\MSPI\GESTIÓN 2020\MANUAL
Plan de Remediación a vulnerabilidades.xls
Listas de Asistencia seguimiento a plan de remediaciones.pdf</t>
  </si>
  <si>
    <t xml:space="preserve">A corte a 30 de junio, se ajustaron las políticas de acuerdo a las necesidades de la Entidad, sin embargo queda pendiente la aprobación de las mismas por parte de los responsables
Con corte a 30 de junio se planificó, ejecutó y gestionó el análisis de vulnerabilidades a los componentes de plataforma tecnológica que soporta el Sistema a traves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una actividad de restenting con la empresa contratada para realizar el Ethical Hanking, con el fin de identificar en tiempo real, si las remediaciones  a las vulnerabilidades  fueron ejecutadas. Esta actividad se tiene planeada  para el tercer trimestre de la vigencia  </t>
  </si>
  <si>
    <t>Con corte a 30 de junio, se ajustaron las políticas de acuerdo a las necesidades de la Entidad e identificaron los controles necesarios, frente a amenazas internas o externas sin embargo queda pendiente la aprobación de las mismas por parte de los responsables
Se tiene planeado para el siguiente trimestre, una  sensibilización virtual  en seguridad de la información  alineado con la política de seguridad de la información en la medida que permite “la participación activa de los funcionarios, contratistas y terceros" en lograr el nivel de cumplimiento adecuado de los lineamientos y requisitos de seguridad
de la información</t>
  </si>
  <si>
    <t>Con corte a 30 de junio, se ajustaron las políticas de acuerdo a las necesidades de la Entidad e identificaron los controles necesarios, frente a amenazas internas o externas sin embargo queda pendiente la aprobación de las mismas por parte de los responsables.
A 30 de junio de la vigencia 2020, se realizó  una evaluación de las cargas de trabajo del servidor y el almacenamiento en función de los servidores, la actividad del disco del servidor y la capacidad de almacenamiento observada durante la recopilación de datos. Los datos representados pueden usarse para hacer recomendaciones sobre configuraciones y soluciones futuras.
De acuerdo con la evaluación realizada se proyectó un  documento, con el fin de garantizar la disponibilidad de los servicios tecnológicos.
Se tiene planeado para el siguiente trimestre, una  sensibilización virtual  en seguridad de la información  alineado con la política de seguridad de la información en la medida que permite “la participación activa de los funcionarios, contratistas y terceros" en lograr el nivel de cumplimiento adecuado de los lineamientos y requisitos de seguridad
de la información</t>
  </si>
  <si>
    <t xml:space="preserve">A 30 de junio de la vigencia 2020, se realizó  una evaluación de las cargas de trabajo del servidor y el almacenamiento en función de los servidores, la actividad del disco del servidor y la capacidad de almacenamiento observada durante la recopilación de datos. Los datos representados pueden usarse para hacer recomendaciones sobre configuraciones y soluciones futuras.
Con la evaluación se detalla servidores, uso de CPU y memoria, así como capacidades de almacenamiento gratuitas y usadas con el fin de identificar infraestructura Crítica. Con el ejercicio realizado se identifican 296 Máquinas entre virtuales y físicas; De las 296 máquinas se identificaron como críticas para la Entidad 34, esta actividad se realiza a manera cualitativa con el equipo de infraestructura Tecnológica y el equipo de Sistemas de Información.
Con la información identificada se proyecta un documento de Plan de Continuidad del Negocio, que permita asegurar que la entidad responda en forma efectiva ante cualquier serie de situaciones que afecten el normal funcionamiento de las operaciones misionales, permitiendo dar continuidad a los servicios que presta a los grupos de interés en el menor tiempo posible.
Queda pendiente realizar mesas de trabajo para concertación del documento de plan de continuidad aplicarlo y comunicar los resultados a las partes interesadas.
Adicional se tiene planeado para el siguiente trimestre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t>
  </si>
  <si>
    <t>Assesments Minciencias.ppt
Criticidad de Servidores.xls
Plan de Continuidad de Negocio. 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</si>
</sst>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Arial Narrow"/>
      <family val="2"/>
    </font>
    <font>
      <b/>
      <sz val="16"/>
      <name val="Arial Narrow"/>
      <family val="2"/>
    </font>
    <font>
      <sz val="12"/>
      <name val="Arial Narrow"/>
      <family val="2"/>
    </font>
    <font>
      <b/>
      <sz val="12"/>
      <name val="Arial Narrow"/>
      <family val="2"/>
    </font>
    <font>
      <b/>
      <sz val="9"/>
      <name val="Arial Narrow"/>
      <family val="2"/>
    </font>
    <font>
      <b/>
      <sz val="8"/>
      <name val="Arial Narrow"/>
      <family val="2"/>
    </font>
    <font>
      <sz val="9"/>
      <name val="Arial Narrow"/>
      <family val="2"/>
    </font>
    <font>
      <sz val="9"/>
      <name val="Arial"/>
      <family val="2"/>
    </font>
    <font>
      <b/>
      <sz val="9"/>
      <name val="Arial"/>
      <family val="2"/>
    </font>
    <font>
      <i/>
      <sz val="9"/>
      <name val="Arial"/>
      <family val="2"/>
    </font>
    <font>
      <sz val="11"/>
      <color rgb="FF000000"/>
      <name val="Calibri"/>
      <family val="2"/>
    </font>
    <font>
      <sz val="8"/>
      <name val="Arial Narrow"/>
      <family val="2"/>
    </font>
    <font>
      <b/>
      <sz val="11"/>
      <color theme="1"/>
      <name val="Calibri"/>
      <family val="2"/>
      <scheme val="minor"/>
    </font>
    <font>
      <sz val="11"/>
      <color indexed="8"/>
      <name val="Calibri"/>
      <family val="2"/>
    </font>
  </fonts>
  <fills count="10">
    <fill>
      <patternFill patternType="none"/>
    </fill>
    <fill>
      <patternFill patternType="gray125"/>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E2ECFD"/>
        <bgColor indexed="64"/>
      </patternFill>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
      <patternFill patternType="solid">
        <fgColor rgb="FFE6EFF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11" fillId="0" borderId="0"/>
    <xf numFmtId="0" fontId="14" fillId="0" borderId="0"/>
  </cellStyleXfs>
  <cellXfs count="65">
    <xf numFmtId="0" fontId="0" fillId="0" borderId="0" xfId="0"/>
    <xf numFmtId="0" fontId="1" fillId="0" borderId="0" xfId="0" applyFont="1"/>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7" xfId="0" applyFont="1" applyFill="1" applyBorder="1" applyAlignment="1">
      <alignment horizontal="center" vertical="center" textRotation="90" wrapText="1"/>
    </xf>
    <xf numFmtId="0" fontId="6"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7" fillId="0" borderId="0" xfId="0" applyFont="1"/>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vertical="center"/>
    </xf>
    <xf numFmtId="0" fontId="13" fillId="0" borderId="0" xfId="0" applyFont="1"/>
    <xf numFmtId="0" fontId="14" fillId="0" borderId="0" xfId="2" applyAlignment="1">
      <alignment vertical="center"/>
    </xf>
    <xf numFmtId="0" fontId="13" fillId="0" borderId="1" xfId="0" applyFont="1" applyBorder="1" applyAlignment="1">
      <alignment horizontal="center"/>
    </xf>
    <xf numFmtId="0" fontId="0" fillId="0" borderId="1" xfId="0" applyBorder="1"/>
    <xf numFmtId="0" fontId="8" fillId="0" borderId="1" xfId="0" applyFont="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8" fillId="7" borderId="10" xfId="0" applyFont="1" applyFill="1" applyBorder="1" applyAlignment="1" applyProtection="1">
      <alignment horizontal="center" vertical="center" wrapText="1"/>
      <protection locked="0"/>
    </xf>
    <xf numFmtId="0" fontId="8" fillId="7" borderId="11"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8"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9" fillId="8" borderId="1" xfId="0" applyFont="1" applyFill="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6" borderId="1" xfId="0" applyFont="1" applyFill="1" applyBorder="1" applyAlignment="1">
      <alignment horizontal="center" vertical="center"/>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6" borderId="9" xfId="0" applyFont="1" applyFill="1" applyBorder="1" applyAlignment="1">
      <alignment horizontal="center" vertical="center" wrapText="1"/>
    </xf>
    <xf numFmtId="0" fontId="8" fillId="7" borderId="9" xfId="0"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7"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1" fillId="0" borderId="0" xfId="0" applyFont="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2" fillId="4" borderId="1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0" xfId="0" applyFont="1" applyBorder="1" applyAlignment="1">
      <alignment horizontal="justify" vertical="top" wrapText="1"/>
    </xf>
    <xf numFmtId="0" fontId="8" fillId="0" borderId="11" xfId="0" applyFont="1" applyBorder="1" applyAlignment="1">
      <alignment horizontal="justify" vertical="top" wrapText="1"/>
    </xf>
    <xf numFmtId="0" fontId="8" fillId="0" borderId="12" xfId="0" applyFont="1" applyBorder="1" applyAlignment="1">
      <alignment horizontal="justify" vertical="top" wrapText="1"/>
    </xf>
  </cellXfs>
  <cellStyles count="3">
    <cellStyle name="Excel Built-in Normal" xfId="2" xr:uid="{00000000-0005-0000-0000-000000000000}"/>
    <cellStyle name="Normal" xfId="0" builtinId="0"/>
    <cellStyle name="Normal 4" xfId="1" xr:uid="{00000000-0005-0000-0000-000002000000}"/>
  </cellStyles>
  <dxfs count="32">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362472</xdr:colOff>
      <xdr:row>0</xdr:row>
      <xdr:rowOff>68035</xdr:rowOff>
    </xdr:from>
    <xdr:to>
      <xdr:col>4</xdr:col>
      <xdr:colOff>503464</xdr:colOff>
      <xdr:row>2</xdr:row>
      <xdr:rowOff>244928</xdr:rowOff>
    </xdr:to>
    <xdr:pic>
      <xdr:nvPicPr>
        <xdr:cNvPr id="2" name="Imagen 1">
          <a:extLst>
            <a:ext uri="{FF2B5EF4-FFF2-40B4-BE49-F238E27FC236}">
              <a16:creationId xmlns:a16="http://schemas.microsoft.com/office/drawing/2014/main" id="{B96A54C5-6E2C-4A72-AF17-0AF9A64F8E18}"/>
            </a:ext>
          </a:extLst>
        </xdr:cNvPr>
        <xdr:cNvPicPr/>
      </xdr:nvPicPr>
      <xdr:blipFill>
        <a:blip xmlns:r="http://schemas.openxmlformats.org/officeDocument/2006/relationships" r:embed="rId1"/>
        <a:stretch>
          <a:fillRect/>
        </a:stretch>
      </xdr:blipFill>
      <xdr:spPr>
        <a:xfrm>
          <a:off x="686322" y="68035"/>
          <a:ext cx="3569992" cy="805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24</xdr:row>
      <xdr:rowOff>0</xdr:rowOff>
    </xdr:from>
    <xdr:to>
      <xdr:col>11</xdr:col>
      <xdr:colOff>172098</xdr:colOff>
      <xdr:row>42</xdr:row>
      <xdr:rowOff>174084</xdr:rowOff>
    </xdr:to>
    <xdr:pic>
      <xdr:nvPicPr>
        <xdr:cNvPr id="2" name="Imagen 1">
          <a:extLst>
            <a:ext uri="{FF2B5EF4-FFF2-40B4-BE49-F238E27FC236}">
              <a16:creationId xmlns:a16="http://schemas.microsoft.com/office/drawing/2014/main" id="{02D9F204-B8A4-4D6D-8DBB-6BD81CA1E45D}"/>
            </a:ext>
          </a:extLst>
        </xdr:cNvPr>
        <xdr:cNvPicPr>
          <a:picLocks noChangeAspect="1"/>
        </xdr:cNvPicPr>
      </xdr:nvPicPr>
      <xdr:blipFill>
        <a:blip xmlns:r="http://schemas.openxmlformats.org/officeDocument/2006/relationships" r:embed="rId1"/>
        <a:stretch>
          <a:fillRect/>
        </a:stretch>
      </xdr:blipFill>
      <xdr:spPr>
        <a:xfrm>
          <a:off x="6734175" y="4572000"/>
          <a:ext cx="8916048" cy="3603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jcuellar/Downloads/9.4_plan_de_tratamiento_riesgos_de_seguridad_digital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Digital"/>
      <sheetName val="Matriz de calificación"/>
      <sheetName val="Control de Cambios"/>
      <sheetName val="No Eliminar"/>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7"/>
  <sheetViews>
    <sheetView showGridLines="0" tabSelected="1" topLeftCell="A4" zoomScale="90" zoomScaleNormal="90" zoomScaleSheetLayoutView="20" workbookViewId="0">
      <selection activeCell="G8" sqref="G8:G9"/>
    </sheetView>
  </sheetViews>
  <sheetFormatPr baseColWidth="10" defaultColWidth="11.42578125" defaultRowHeight="16.5" x14ac:dyDescent="0.3"/>
  <cols>
    <col min="1" max="1" width="4.85546875" style="9" customWidth="1"/>
    <col min="2" max="3" width="13" style="1" customWidth="1"/>
    <col min="4" max="5" width="25.42578125" style="10" customWidth="1"/>
    <col min="6" max="6" width="10.5703125" style="10" customWidth="1"/>
    <col min="7" max="8" width="25.5703125" style="10" customWidth="1"/>
    <col min="9" max="10" width="30" style="1" customWidth="1"/>
    <col min="11" max="11" width="27.7109375" style="1" customWidth="1"/>
    <col min="12" max="12" width="11.28515625" style="11" customWidth="1"/>
    <col min="13" max="13" width="10.42578125" style="11" customWidth="1"/>
    <col min="14" max="14" width="8" style="11" customWidth="1"/>
    <col min="15" max="15" width="8.28515625" style="1" customWidth="1"/>
    <col min="16" max="16" width="36.7109375" style="1" customWidth="1"/>
    <col min="17" max="17" width="16.42578125" style="1" customWidth="1"/>
    <col min="18" max="18" width="12.7109375" style="1" customWidth="1"/>
    <col min="19" max="19" width="16" style="1" customWidth="1"/>
    <col min="20" max="20" width="19.28515625" style="1" customWidth="1"/>
    <col min="21" max="21" width="23.42578125" style="1" customWidth="1"/>
    <col min="22" max="22" width="17.28515625" style="1" customWidth="1"/>
    <col min="23" max="23" width="17.7109375" style="1" customWidth="1"/>
    <col min="24" max="24" width="20.5703125" style="1" customWidth="1"/>
    <col min="25" max="25" width="8.85546875" style="1" customWidth="1"/>
    <col min="26" max="26" width="15.5703125" style="1" customWidth="1"/>
    <col min="27" max="27" width="20.5703125" style="1" customWidth="1"/>
    <col min="28" max="32" width="15.5703125" style="1" customWidth="1"/>
    <col min="33" max="34" width="10.140625" style="11" customWidth="1"/>
    <col min="35" max="35" width="10.140625" style="1" customWidth="1"/>
    <col min="36" max="36" width="16" style="1" customWidth="1"/>
    <col min="37" max="37" width="35.85546875" style="1" customWidth="1"/>
    <col min="38" max="38" width="55.140625" style="1" customWidth="1"/>
    <col min="39" max="39" width="17.5703125" style="1" customWidth="1"/>
    <col min="40" max="40" width="14.140625" style="1" customWidth="1"/>
    <col min="41" max="42" width="10.140625" style="1" bestFit="1" customWidth="1"/>
    <col min="43" max="43" width="28.140625" style="12" customWidth="1"/>
    <col min="44" max="44" width="68" style="12" customWidth="1"/>
    <col min="45" max="45" width="30.7109375" style="1" customWidth="1"/>
    <col min="46" max="46" width="29.5703125" style="1" customWidth="1"/>
    <col min="47" max="16384" width="11.42578125" style="1"/>
  </cols>
  <sheetData>
    <row r="1" spans="1:46" ht="24.75" customHeight="1" x14ac:dyDescent="0.3">
      <c r="A1" s="47"/>
      <c r="B1" s="47"/>
      <c r="C1" s="47"/>
      <c r="D1" s="47"/>
      <c r="E1" s="47"/>
      <c r="F1" s="48" t="s">
        <v>0</v>
      </c>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55" t="s">
        <v>1</v>
      </c>
      <c r="AR1" s="55"/>
      <c r="AS1" s="55"/>
      <c r="AT1" s="55"/>
    </row>
    <row r="2" spans="1:46" ht="24.75" customHeight="1" x14ac:dyDescent="0.3">
      <c r="A2" s="47"/>
      <c r="B2" s="47"/>
      <c r="C2" s="47"/>
      <c r="D2" s="47"/>
      <c r="E2" s="47"/>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55" t="s">
        <v>2</v>
      </c>
      <c r="AR2" s="55"/>
      <c r="AS2" s="55"/>
      <c r="AT2" s="55"/>
    </row>
    <row r="3" spans="1:46" ht="24.75" customHeight="1" x14ac:dyDescent="0.3">
      <c r="A3" s="47"/>
      <c r="B3" s="47"/>
      <c r="C3" s="47"/>
      <c r="D3" s="47"/>
      <c r="E3" s="47"/>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55" t="s">
        <v>3</v>
      </c>
      <c r="AR3" s="55"/>
      <c r="AS3" s="55"/>
      <c r="AT3" s="55"/>
    </row>
    <row r="4" spans="1:46" ht="40.5" customHeight="1" thickBot="1" x14ac:dyDescent="0.3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6" ht="29.25" customHeight="1" x14ac:dyDescent="0.3">
      <c r="A5" s="50" t="s">
        <v>4</v>
      </c>
      <c r="B5" s="51"/>
      <c r="C5" s="51"/>
      <c r="D5" s="51"/>
      <c r="E5" s="51"/>
      <c r="F5" s="51"/>
      <c r="G5" s="51"/>
      <c r="H5" s="51"/>
      <c r="I5" s="51"/>
      <c r="J5" s="51"/>
      <c r="K5" s="51"/>
      <c r="L5" s="51"/>
      <c r="M5" s="51"/>
      <c r="N5" s="51"/>
      <c r="O5" s="51" t="s">
        <v>5</v>
      </c>
      <c r="P5" s="51"/>
      <c r="Q5" s="51"/>
      <c r="R5" s="51"/>
      <c r="S5" s="51"/>
      <c r="T5" s="51"/>
      <c r="U5" s="51"/>
      <c r="V5" s="51"/>
      <c r="W5" s="51"/>
      <c r="X5" s="51"/>
      <c r="Y5" s="51"/>
      <c r="Z5" s="51"/>
      <c r="AA5" s="51"/>
      <c r="AB5" s="51"/>
      <c r="AC5" s="51"/>
      <c r="AD5" s="51"/>
      <c r="AE5" s="51"/>
      <c r="AF5" s="51"/>
      <c r="AG5" s="51"/>
      <c r="AH5" s="51"/>
      <c r="AI5" s="51"/>
      <c r="AJ5" s="59" t="s">
        <v>6</v>
      </c>
      <c r="AK5" s="60"/>
      <c r="AL5" s="60"/>
      <c r="AM5" s="60"/>
      <c r="AN5" s="60"/>
      <c r="AO5" s="60"/>
      <c r="AP5" s="60"/>
      <c r="AQ5" s="60"/>
      <c r="AR5" s="60"/>
      <c r="AS5" s="60"/>
      <c r="AT5" s="60"/>
    </row>
    <row r="6" spans="1:46" ht="40.5" customHeight="1" thickBot="1" x14ac:dyDescent="0.35">
      <c r="A6" s="52"/>
      <c r="B6" s="53"/>
      <c r="C6" s="53"/>
      <c r="D6" s="53"/>
      <c r="E6" s="53"/>
      <c r="F6" s="53"/>
      <c r="G6" s="53"/>
      <c r="H6" s="53"/>
      <c r="I6" s="53"/>
      <c r="J6" s="53"/>
      <c r="K6" s="53"/>
      <c r="L6" s="54" t="s">
        <v>7</v>
      </c>
      <c r="M6" s="54"/>
      <c r="N6" s="54"/>
      <c r="O6" s="53" t="s">
        <v>8</v>
      </c>
      <c r="P6" s="53"/>
      <c r="Q6" s="53"/>
      <c r="R6" s="53"/>
      <c r="S6" s="53"/>
      <c r="T6" s="53"/>
      <c r="U6" s="53"/>
      <c r="V6" s="53"/>
      <c r="W6" s="53"/>
      <c r="X6" s="53"/>
      <c r="Y6" s="53"/>
      <c r="Z6" s="53"/>
      <c r="AA6" s="21" t="s">
        <v>9</v>
      </c>
      <c r="AB6" s="54" t="s">
        <v>10</v>
      </c>
      <c r="AC6" s="54"/>
      <c r="AD6" s="54"/>
      <c r="AE6" s="54" t="s">
        <v>11</v>
      </c>
      <c r="AF6" s="54"/>
      <c r="AG6" s="54" t="s">
        <v>12</v>
      </c>
      <c r="AH6" s="54"/>
      <c r="AI6" s="54"/>
      <c r="AJ6" s="59"/>
      <c r="AK6" s="60"/>
      <c r="AL6" s="60"/>
      <c r="AM6" s="60"/>
      <c r="AN6" s="60"/>
      <c r="AO6" s="60"/>
      <c r="AP6" s="60"/>
      <c r="AQ6" s="60"/>
      <c r="AR6" s="60"/>
      <c r="AS6" s="60"/>
      <c r="AT6" s="60"/>
    </row>
    <row r="7" spans="1:46" s="7" customFormat="1" ht="147.75" customHeight="1" thickBot="1" x14ac:dyDescent="0.3">
      <c r="A7" s="2" t="s">
        <v>13</v>
      </c>
      <c r="B7" s="3" t="s">
        <v>14</v>
      </c>
      <c r="C7" s="3" t="s">
        <v>15</v>
      </c>
      <c r="D7" s="3" t="s">
        <v>16</v>
      </c>
      <c r="E7" s="3" t="s">
        <v>17</v>
      </c>
      <c r="F7" s="3" t="s">
        <v>18</v>
      </c>
      <c r="G7" s="3" t="s">
        <v>19</v>
      </c>
      <c r="H7" s="3" t="s">
        <v>222</v>
      </c>
      <c r="I7" s="3" t="s">
        <v>20</v>
      </c>
      <c r="J7" s="3" t="s">
        <v>21</v>
      </c>
      <c r="K7" s="3" t="s">
        <v>22</v>
      </c>
      <c r="L7" s="4" t="s">
        <v>23</v>
      </c>
      <c r="M7" s="4" t="s">
        <v>24</v>
      </c>
      <c r="N7" s="4" t="s">
        <v>25</v>
      </c>
      <c r="O7" s="4" t="s">
        <v>26</v>
      </c>
      <c r="P7" s="3" t="s">
        <v>27</v>
      </c>
      <c r="Q7" s="3" t="s">
        <v>28</v>
      </c>
      <c r="R7" s="5" t="s">
        <v>29</v>
      </c>
      <c r="S7" s="5" t="s">
        <v>30</v>
      </c>
      <c r="T7" s="5" t="s">
        <v>31</v>
      </c>
      <c r="U7" s="5" t="s">
        <v>32</v>
      </c>
      <c r="V7" s="5" t="s">
        <v>33</v>
      </c>
      <c r="W7" s="5" t="s">
        <v>34</v>
      </c>
      <c r="X7" s="5" t="s">
        <v>35</v>
      </c>
      <c r="Y7" s="3" t="s">
        <v>36</v>
      </c>
      <c r="Z7" s="3" t="s">
        <v>37</v>
      </c>
      <c r="AA7" s="3" t="s">
        <v>38</v>
      </c>
      <c r="AB7" s="3" t="s">
        <v>39</v>
      </c>
      <c r="AC7" s="3" t="s">
        <v>40</v>
      </c>
      <c r="AD7" s="3" t="s">
        <v>41</v>
      </c>
      <c r="AE7" s="3" t="s">
        <v>42</v>
      </c>
      <c r="AF7" s="3" t="s">
        <v>43</v>
      </c>
      <c r="AG7" s="3" t="s">
        <v>23</v>
      </c>
      <c r="AH7" s="3" t="s">
        <v>24</v>
      </c>
      <c r="AI7" s="3" t="s">
        <v>25</v>
      </c>
      <c r="AJ7" s="3" t="s">
        <v>44</v>
      </c>
      <c r="AK7" s="3" t="s">
        <v>45</v>
      </c>
      <c r="AL7" s="3" t="s">
        <v>46</v>
      </c>
      <c r="AM7" s="3" t="s">
        <v>47</v>
      </c>
      <c r="AN7" s="3" t="s">
        <v>48</v>
      </c>
      <c r="AO7" s="3" t="s">
        <v>49</v>
      </c>
      <c r="AP7" s="3" t="s">
        <v>50</v>
      </c>
      <c r="AQ7" s="3" t="s">
        <v>51</v>
      </c>
      <c r="AR7" s="6" t="s">
        <v>52</v>
      </c>
      <c r="AS7" s="22" t="s">
        <v>212</v>
      </c>
      <c r="AT7" s="22" t="s">
        <v>213</v>
      </c>
    </row>
    <row r="8" spans="1:46" s="8" customFormat="1" ht="245.25" customHeight="1" x14ac:dyDescent="0.25">
      <c r="A8" s="36">
        <v>1</v>
      </c>
      <c r="B8" s="27" t="s">
        <v>53</v>
      </c>
      <c r="C8" s="43" t="s">
        <v>208</v>
      </c>
      <c r="D8" s="29" t="s">
        <v>54</v>
      </c>
      <c r="E8" s="44" t="s">
        <v>102</v>
      </c>
      <c r="F8" s="46" t="s">
        <v>55</v>
      </c>
      <c r="G8" s="29" t="s">
        <v>56</v>
      </c>
      <c r="H8" s="44" t="s">
        <v>216</v>
      </c>
      <c r="I8" s="29" t="s">
        <v>199</v>
      </c>
      <c r="J8" s="18" t="s">
        <v>200</v>
      </c>
      <c r="K8" s="19" t="s">
        <v>57</v>
      </c>
      <c r="L8" s="28" t="s">
        <v>58</v>
      </c>
      <c r="M8" s="28" t="s">
        <v>59</v>
      </c>
      <c r="N8" s="32" t="str">
        <f>IF(AND(L8&lt;&gt;"",M8&lt;&gt;""),VLOOKUP(L8&amp;M8,'No Eliminar'!$L$3:$M$27,2,FALSE),"")</f>
        <v>Alto</v>
      </c>
      <c r="O8" s="28" t="s">
        <v>60</v>
      </c>
      <c r="P8" s="17" t="s">
        <v>61</v>
      </c>
      <c r="Q8" s="17" t="s">
        <v>62</v>
      </c>
      <c r="R8" s="17">
        <v>15</v>
      </c>
      <c r="S8" s="17">
        <v>15</v>
      </c>
      <c r="T8" s="17">
        <v>15</v>
      </c>
      <c r="U8" s="17">
        <v>15</v>
      </c>
      <c r="V8" s="17">
        <v>15</v>
      </c>
      <c r="W8" s="17">
        <v>15</v>
      </c>
      <c r="X8" s="17">
        <v>10</v>
      </c>
      <c r="Y8" s="20">
        <f t="shared" ref="Y8:Y13" si="0">SUM(R8:X8)</f>
        <v>100</v>
      </c>
      <c r="Z8" s="20" t="str">
        <f t="shared" ref="Z8:Z17" si="1">IF(Y8&lt;=85, "Débil", IF(Y8&lt;=95,"Moderado","Fuerte"))</f>
        <v>Fuerte</v>
      </c>
      <c r="AA8" s="20" t="s">
        <v>63</v>
      </c>
      <c r="AB8" s="20" t="s">
        <v>63</v>
      </c>
      <c r="AC8" s="20">
        <f t="shared" ref="AC8:AC13" si="2">IF(AB8="Fuerte", 100, IF(AB8="Moderado",50, IF(AB8="Débil",0, "")))</f>
        <v>100</v>
      </c>
      <c r="AD8" s="20">
        <f t="shared" ref="AD8:AD13" si="3">AVERAGE(Y8,AC8)</f>
        <v>100</v>
      </c>
      <c r="AE8" s="31">
        <f>AVERAGE(AD8:AD9)</f>
        <v>66.25</v>
      </c>
      <c r="AF8" s="31" t="str">
        <f>IF(AE8&lt;=50, "Débil", IF(AE8&lt;=99,"Moderado","Fuerte"))</f>
        <v>Moderado</v>
      </c>
      <c r="AG8" s="28" t="s">
        <v>116</v>
      </c>
      <c r="AH8" s="28" t="s">
        <v>59</v>
      </c>
      <c r="AI8" s="32" t="str">
        <f>IF(AND(AG8&lt;&gt;"",AH8&lt;&gt;""),VLOOKUP(AG8&amp;AH8,'No Eliminar'!L3:M27,2,FALSE),"")</f>
        <v>Alto</v>
      </c>
      <c r="AJ8" s="28" t="s">
        <v>64</v>
      </c>
      <c r="AK8" s="45" t="s">
        <v>201</v>
      </c>
      <c r="AL8" s="61" t="s">
        <v>204</v>
      </c>
      <c r="AM8" s="28" t="s">
        <v>65</v>
      </c>
      <c r="AN8" s="28" t="s">
        <v>66</v>
      </c>
      <c r="AO8" s="35">
        <v>43862</v>
      </c>
      <c r="AP8" s="35">
        <v>44196</v>
      </c>
      <c r="AQ8" s="29" t="s">
        <v>67</v>
      </c>
      <c r="AR8" s="23" t="s">
        <v>215</v>
      </c>
      <c r="AS8" s="56" t="s">
        <v>226</v>
      </c>
      <c r="AT8" s="57" t="s">
        <v>225</v>
      </c>
    </row>
    <row r="9" spans="1:46" s="8" customFormat="1" ht="260.25" customHeight="1" thickBot="1" x14ac:dyDescent="0.3">
      <c r="A9" s="36"/>
      <c r="B9" s="27"/>
      <c r="C9" s="38"/>
      <c r="D9" s="29"/>
      <c r="E9" s="24"/>
      <c r="F9" s="46"/>
      <c r="G9" s="29"/>
      <c r="H9" s="25"/>
      <c r="I9" s="29"/>
      <c r="J9" s="18" t="s">
        <v>69</v>
      </c>
      <c r="K9" s="19" t="s">
        <v>70</v>
      </c>
      <c r="L9" s="28"/>
      <c r="M9" s="28"/>
      <c r="N9" s="34"/>
      <c r="O9" s="28"/>
      <c r="P9" s="17" t="s">
        <v>71</v>
      </c>
      <c r="Q9" s="17" t="s">
        <v>62</v>
      </c>
      <c r="R9" s="17">
        <v>15</v>
      </c>
      <c r="S9" s="17">
        <v>15</v>
      </c>
      <c r="T9" s="17">
        <v>15</v>
      </c>
      <c r="U9" s="17">
        <v>15</v>
      </c>
      <c r="V9" s="17">
        <v>0</v>
      </c>
      <c r="W9" s="17">
        <v>0</v>
      </c>
      <c r="X9" s="17">
        <v>5</v>
      </c>
      <c r="Y9" s="20">
        <f t="shared" si="0"/>
        <v>65</v>
      </c>
      <c r="Z9" s="20" t="str">
        <f t="shared" si="1"/>
        <v>Débil</v>
      </c>
      <c r="AA9" s="20" t="s">
        <v>72</v>
      </c>
      <c r="AB9" s="20" t="s">
        <v>73</v>
      </c>
      <c r="AC9" s="20">
        <f t="shared" si="2"/>
        <v>0</v>
      </c>
      <c r="AD9" s="20">
        <f t="shared" si="3"/>
        <v>32.5</v>
      </c>
      <c r="AE9" s="31"/>
      <c r="AF9" s="31"/>
      <c r="AG9" s="28"/>
      <c r="AH9" s="28"/>
      <c r="AI9" s="34"/>
      <c r="AJ9" s="28"/>
      <c r="AK9" s="30"/>
      <c r="AL9" s="61"/>
      <c r="AM9" s="28"/>
      <c r="AN9" s="28"/>
      <c r="AO9" s="35"/>
      <c r="AP9" s="35"/>
      <c r="AQ9" s="29"/>
      <c r="AR9" s="24"/>
      <c r="AS9" s="56"/>
      <c r="AT9" s="58"/>
    </row>
    <row r="10" spans="1:46" s="8" customFormat="1" ht="117" customHeight="1" x14ac:dyDescent="0.25">
      <c r="A10" s="36">
        <v>2</v>
      </c>
      <c r="B10" s="27" t="s">
        <v>53</v>
      </c>
      <c r="C10" s="43" t="s">
        <v>209</v>
      </c>
      <c r="D10" s="29" t="s">
        <v>74</v>
      </c>
      <c r="E10" s="44" t="s">
        <v>102</v>
      </c>
      <c r="F10" s="39" t="s">
        <v>55</v>
      </c>
      <c r="G10" s="29" t="s">
        <v>75</v>
      </c>
      <c r="H10" s="23" t="s">
        <v>217</v>
      </c>
      <c r="I10" s="23" t="s">
        <v>76</v>
      </c>
      <c r="J10" s="18" t="s">
        <v>69</v>
      </c>
      <c r="K10" s="19" t="s">
        <v>77</v>
      </c>
      <c r="L10" s="28" t="s">
        <v>58</v>
      </c>
      <c r="M10" s="28" t="s">
        <v>59</v>
      </c>
      <c r="N10" s="32" t="str">
        <f>IF(AND(L10&lt;&gt;"",M10&lt;&gt;""),VLOOKUP(L10&amp;M10,'No Eliminar'!$L$3:$M$27,2,FALSE),"")</f>
        <v>Alto</v>
      </c>
      <c r="O10" s="28" t="s">
        <v>60</v>
      </c>
      <c r="P10" s="17" t="s">
        <v>83</v>
      </c>
      <c r="Q10" s="17" t="s">
        <v>62</v>
      </c>
      <c r="R10" s="17">
        <v>15</v>
      </c>
      <c r="S10" s="17">
        <v>15</v>
      </c>
      <c r="T10" s="17">
        <v>0</v>
      </c>
      <c r="U10" s="17">
        <v>15</v>
      </c>
      <c r="V10" s="17">
        <v>15</v>
      </c>
      <c r="W10" s="17">
        <v>15</v>
      </c>
      <c r="X10" s="17">
        <v>5</v>
      </c>
      <c r="Y10" s="20">
        <f t="shared" si="0"/>
        <v>80</v>
      </c>
      <c r="Z10" s="20" t="str">
        <f t="shared" si="1"/>
        <v>Débil</v>
      </c>
      <c r="AA10" s="20" t="s">
        <v>63</v>
      </c>
      <c r="AB10" s="20" t="s">
        <v>73</v>
      </c>
      <c r="AC10" s="20">
        <f t="shared" si="2"/>
        <v>0</v>
      </c>
      <c r="AD10" s="20">
        <f t="shared" si="3"/>
        <v>40</v>
      </c>
      <c r="AE10" s="31">
        <f>AVERAGE(AD10:AD11)</f>
        <v>56.25</v>
      </c>
      <c r="AF10" s="31" t="str">
        <f>IF(AE10&lt;=50, "Débil", IF(AE10&lt;=99,"Moderado","Fuerte"))</f>
        <v>Moderado</v>
      </c>
      <c r="AG10" s="28" t="s">
        <v>116</v>
      </c>
      <c r="AH10" s="28" t="s">
        <v>59</v>
      </c>
      <c r="AI10" s="32" t="str">
        <f>IF(AND(AG10&lt;&gt;"",AH10&lt;&gt;""),VLOOKUP(AG10&amp;AH10,'No Eliminar'!L3:M27,2,FALSE),"")</f>
        <v>Alto</v>
      </c>
      <c r="AJ10" s="28" t="s">
        <v>64</v>
      </c>
      <c r="AK10" s="28" t="s">
        <v>202</v>
      </c>
      <c r="AL10" s="29" t="s">
        <v>205</v>
      </c>
      <c r="AM10" s="28" t="s">
        <v>65</v>
      </c>
      <c r="AN10" s="28" t="s">
        <v>66</v>
      </c>
      <c r="AO10" s="35">
        <v>43862</v>
      </c>
      <c r="AP10" s="35">
        <v>44196</v>
      </c>
      <c r="AQ10" s="29" t="s">
        <v>67</v>
      </c>
      <c r="AR10" s="23" t="s">
        <v>80</v>
      </c>
      <c r="AS10" s="56" t="s">
        <v>227</v>
      </c>
      <c r="AT10" s="26" t="s">
        <v>214</v>
      </c>
    </row>
    <row r="11" spans="1:46" s="8" customFormat="1" ht="124.5" customHeight="1" x14ac:dyDescent="0.25">
      <c r="A11" s="36"/>
      <c r="B11" s="27"/>
      <c r="C11" s="38"/>
      <c r="D11" s="29"/>
      <c r="E11" s="24"/>
      <c r="F11" s="40"/>
      <c r="G11" s="29"/>
      <c r="H11" s="25"/>
      <c r="I11" s="24"/>
      <c r="J11" s="18" t="s">
        <v>81</v>
      </c>
      <c r="K11" s="19" t="s">
        <v>82</v>
      </c>
      <c r="L11" s="28"/>
      <c r="M11" s="28"/>
      <c r="N11" s="34"/>
      <c r="O11" s="28"/>
      <c r="P11" s="17" t="s">
        <v>78</v>
      </c>
      <c r="Q11" s="17" t="s">
        <v>62</v>
      </c>
      <c r="R11" s="17">
        <v>15</v>
      </c>
      <c r="S11" s="17">
        <v>15</v>
      </c>
      <c r="T11" s="17">
        <v>15</v>
      </c>
      <c r="U11" s="17">
        <v>15</v>
      </c>
      <c r="V11" s="17">
        <v>15</v>
      </c>
      <c r="W11" s="17">
        <v>15</v>
      </c>
      <c r="X11" s="17">
        <v>5</v>
      </c>
      <c r="Y11" s="20">
        <f t="shared" si="0"/>
        <v>95</v>
      </c>
      <c r="Z11" s="20" t="str">
        <f t="shared" si="1"/>
        <v>Moderado</v>
      </c>
      <c r="AA11" s="20" t="s">
        <v>63</v>
      </c>
      <c r="AB11" s="20" t="s">
        <v>72</v>
      </c>
      <c r="AC11" s="20">
        <f t="shared" si="2"/>
        <v>50</v>
      </c>
      <c r="AD11" s="20">
        <f t="shared" si="3"/>
        <v>72.5</v>
      </c>
      <c r="AE11" s="31"/>
      <c r="AF11" s="31"/>
      <c r="AG11" s="28"/>
      <c r="AH11" s="28"/>
      <c r="AI11" s="34"/>
      <c r="AJ11" s="28"/>
      <c r="AK11" s="28"/>
      <c r="AL11" s="29"/>
      <c r="AM11" s="28"/>
      <c r="AN11" s="28"/>
      <c r="AO11" s="35"/>
      <c r="AP11" s="35"/>
      <c r="AQ11" s="29"/>
      <c r="AR11" s="24"/>
      <c r="AS11" s="56"/>
      <c r="AT11" s="26"/>
    </row>
    <row r="12" spans="1:46" s="8" customFormat="1" ht="171.75" customHeight="1" x14ac:dyDescent="0.25">
      <c r="A12" s="36">
        <v>3</v>
      </c>
      <c r="B12" s="27" t="s">
        <v>53</v>
      </c>
      <c r="C12" s="37" t="s">
        <v>210</v>
      </c>
      <c r="D12" s="29" t="s">
        <v>203</v>
      </c>
      <c r="E12" s="23" t="s">
        <v>102</v>
      </c>
      <c r="F12" s="39" t="s">
        <v>55</v>
      </c>
      <c r="G12" s="29" t="s">
        <v>223</v>
      </c>
      <c r="H12" s="23" t="s">
        <v>224</v>
      </c>
      <c r="I12" s="29" t="s">
        <v>219</v>
      </c>
      <c r="J12" s="18" t="s">
        <v>69</v>
      </c>
      <c r="K12" s="19" t="s">
        <v>84</v>
      </c>
      <c r="L12" s="28" t="s">
        <v>85</v>
      </c>
      <c r="M12" s="28" t="s">
        <v>59</v>
      </c>
      <c r="N12" s="32" t="str">
        <f>IF(AND(L12&lt;&gt;"",M12&lt;&gt;""),VLOOKUP(L12&amp;M12,'No Eliminar'!$L$3:$M$27,2,FALSE),"")</f>
        <v>Extremo</v>
      </c>
      <c r="O12" s="28" t="s">
        <v>60</v>
      </c>
      <c r="P12" s="17" t="s">
        <v>71</v>
      </c>
      <c r="Q12" s="17" t="s">
        <v>62</v>
      </c>
      <c r="R12" s="17">
        <v>15</v>
      </c>
      <c r="S12" s="17">
        <v>15</v>
      </c>
      <c r="T12" s="17">
        <v>15</v>
      </c>
      <c r="U12" s="17">
        <v>15</v>
      </c>
      <c r="V12" s="17">
        <v>15</v>
      </c>
      <c r="W12" s="17">
        <v>15</v>
      </c>
      <c r="X12" s="17">
        <v>10</v>
      </c>
      <c r="Y12" s="20">
        <f t="shared" si="0"/>
        <v>100</v>
      </c>
      <c r="Z12" s="20" t="str">
        <f t="shared" si="1"/>
        <v>Fuerte</v>
      </c>
      <c r="AA12" s="20" t="s">
        <v>72</v>
      </c>
      <c r="AB12" s="20" t="s">
        <v>72</v>
      </c>
      <c r="AC12" s="20">
        <f t="shared" si="2"/>
        <v>50</v>
      </c>
      <c r="AD12" s="20">
        <f t="shared" si="3"/>
        <v>75</v>
      </c>
      <c r="AE12" s="31">
        <f>AVERAGE(AD12:AD14)</f>
        <v>91.666666666666671</v>
      </c>
      <c r="AF12" s="31" t="str">
        <f>IF(AE12&lt;=50, "Débil", IF(AE12&lt;=99,"Moderado","Fuerte"))</f>
        <v>Moderado</v>
      </c>
      <c r="AG12" s="41" t="s">
        <v>79</v>
      </c>
      <c r="AH12" s="41" t="s">
        <v>59</v>
      </c>
      <c r="AI12" s="32" t="str">
        <f>IF(AND(AG12&lt;&gt;"",AH12&lt;&gt;""),VLOOKUP(AG12&amp;AH12,'No Eliminar'!L3:M27,2,FALSE),"")</f>
        <v>Extremo</v>
      </c>
      <c r="AJ12" s="28" t="s">
        <v>64</v>
      </c>
      <c r="AK12" s="30" t="s">
        <v>104</v>
      </c>
      <c r="AL12" s="29" t="s">
        <v>206</v>
      </c>
      <c r="AM12" s="28" t="s">
        <v>65</v>
      </c>
      <c r="AN12" s="28" t="s">
        <v>66</v>
      </c>
      <c r="AO12" s="35">
        <v>43862</v>
      </c>
      <c r="AP12" s="35">
        <v>44196</v>
      </c>
      <c r="AQ12" s="29" t="s">
        <v>67</v>
      </c>
      <c r="AR12" s="23" t="s">
        <v>68</v>
      </c>
      <c r="AS12" s="62" t="s">
        <v>228</v>
      </c>
      <c r="AT12" s="26" t="s">
        <v>214</v>
      </c>
    </row>
    <row r="13" spans="1:46" s="8" customFormat="1" ht="221.25" customHeight="1" x14ac:dyDescent="0.25">
      <c r="A13" s="36"/>
      <c r="B13" s="27"/>
      <c r="C13" s="38"/>
      <c r="D13" s="29"/>
      <c r="E13" s="24"/>
      <c r="F13" s="40"/>
      <c r="G13" s="29"/>
      <c r="H13" s="24"/>
      <c r="I13" s="29"/>
      <c r="J13" s="18" t="s">
        <v>87</v>
      </c>
      <c r="K13" s="19" t="s">
        <v>88</v>
      </c>
      <c r="L13" s="28"/>
      <c r="M13" s="28"/>
      <c r="N13" s="33"/>
      <c r="O13" s="28"/>
      <c r="P13" s="17" t="s">
        <v>89</v>
      </c>
      <c r="Q13" s="17" t="s">
        <v>62</v>
      </c>
      <c r="R13" s="17">
        <v>15</v>
      </c>
      <c r="S13" s="17">
        <v>15</v>
      </c>
      <c r="T13" s="17">
        <v>15</v>
      </c>
      <c r="U13" s="17">
        <v>15</v>
      </c>
      <c r="V13" s="17">
        <v>15</v>
      </c>
      <c r="W13" s="17">
        <v>15</v>
      </c>
      <c r="X13" s="17">
        <v>10</v>
      </c>
      <c r="Y13" s="20">
        <f t="shared" si="0"/>
        <v>100</v>
      </c>
      <c r="Z13" s="20" t="str">
        <f t="shared" si="1"/>
        <v>Fuerte</v>
      </c>
      <c r="AA13" s="20" t="s">
        <v>63</v>
      </c>
      <c r="AB13" s="20" t="s">
        <v>63</v>
      </c>
      <c r="AC13" s="20">
        <f t="shared" si="2"/>
        <v>100</v>
      </c>
      <c r="AD13" s="20">
        <f t="shared" si="3"/>
        <v>100</v>
      </c>
      <c r="AE13" s="31"/>
      <c r="AF13" s="31"/>
      <c r="AG13" s="30"/>
      <c r="AH13" s="30"/>
      <c r="AI13" s="33"/>
      <c r="AJ13" s="28"/>
      <c r="AK13" s="30"/>
      <c r="AL13" s="29"/>
      <c r="AM13" s="28"/>
      <c r="AN13" s="28"/>
      <c r="AO13" s="35"/>
      <c r="AP13" s="35"/>
      <c r="AQ13" s="29"/>
      <c r="AR13" s="24"/>
      <c r="AS13" s="63"/>
      <c r="AT13" s="26"/>
    </row>
    <row r="14" spans="1:46" s="8" customFormat="1" ht="221.25" customHeight="1" x14ac:dyDescent="0.25">
      <c r="A14" s="36"/>
      <c r="B14" s="27"/>
      <c r="C14" s="38"/>
      <c r="D14" s="29"/>
      <c r="E14" s="24"/>
      <c r="F14" s="40"/>
      <c r="G14" s="29"/>
      <c r="H14" s="25"/>
      <c r="I14" s="29"/>
      <c r="J14" s="18" t="s">
        <v>90</v>
      </c>
      <c r="K14" s="19" t="s">
        <v>77</v>
      </c>
      <c r="L14" s="28"/>
      <c r="M14" s="28"/>
      <c r="N14" s="34"/>
      <c r="O14" s="28"/>
      <c r="P14" s="17" t="s">
        <v>91</v>
      </c>
      <c r="Q14" s="17" t="s">
        <v>62</v>
      </c>
      <c r="R14" s="17">
        <v>15</v>
      </c>
      <c r="S14" s="17">
        <v>15</v>
      </c>
      <c r="T14" s="17">
        <v>15</v>
      </c>
      <c r="U14" s="17">
        <v>15</v>
      </c>
      <c r="V14" s="17">
        <v>15</v>
      </c>
      <c r="W14" s="17">
        <v>15</v>
      </c>
      <c r="X14" s="17">
        <v>10</v>
      </c>
      <c r="Y14" s="20">
        <f>SUM(R14:X14)</f>
        <v>100</v>
      </c>
      <c r="Z14" s="20" t="str">
        <f t="shared" si="1"/>
        <v>Fuerte</v>
      </c>
      <c r="AA14" s="20" t="s">
        <v>63</v>
      </c>
      <c r="AB14" s="20" t="s">
        <v>63</v>
      </c>
      <c r="AC14" s="20">
        <f>IF(AB14="Fuerte", 100, IF(AB14="Moderado",50, IF(AB14="Débil",0, "")))</f>
        <v>100</v>
      </c>
      <c r="AD14" s="20">
        <f>AVERAGE(Y14,AC14)</f>
        <v>100</v>
      </c>
      <c r="AE14" s="31"/>
      <c r="AF14" s="31"/>
      <c r="AG14" s="42" t="s">
        <v>79</v>
      </c>
      <c r="AH14" s="42" t="s">
        <v>59</v>
      </c>
      <c r="AI14" s="34"/>
      <c r="AJ14" s="28" t="s">
        <v>64</v>
      </c>
      <c r="AK14" s="30"/>
      <c r="AL14" s="29"/>
      <c r="AM14" s="28"/>
      <c r="AN14" s="28"/>
      <c r="AO14" s="35"/>
      <c r="AP14" s="35"/>
      <c r="AQ14" s="29"/>
      <c r="AR14" s="24"/>
      <c r="AS14" s="64"/>
      <c r="AT14" s="26"/>
    </row>
    <row r="15" spans="1:46" s="8" customFormat="1" ht="213" customHeight="1" x14ac:dyDescent="0.25">
      <c r="A15" s="26">
        <v>4</v>
      </c>
      <c r="B15" s="27" t="s">
        <v>53</v>
      </c>
      <c r="C15" s="28" t="s">
        <v>211</v>
      </c>
      <c r="D15" s="29" t="s">
        <v>92</v>
      </c>
      <c r="E15" s="29" t="s">
        <v>102</v>
      </c>
      <c r="F15" s="28" t="s">
        <v>55</v>
      </c>
      <c r="G15" s="29" t="s">
        <v>221</v>
      </c>
      <c r="H15" s="23" t="s">
        <v>220</v>
      </c>
      <c r="I15" s="29" t="s">
        <v>218</v>
      </c>
      <c r="J15" s="18" t="s">
        <v>93</v>
      </c>
      <c r="K15" s="29" t="s">
        <v>77</v>
      </c>
      <c r="L15" s="28" t="s">
        <v>85</v>
      </c>
      <c r="M15" s="28" t="s">
        <v>59</v>
      </c>
      <c r="N15" s="32" t="str">
        <f>IF(AND(L15&lt;&gt;"",M15&lt;&gt;""),VLOOKUP(L15&amp;M15,'No Eliminar'!$L$3:$M$27,2,FALSE),"")</f>
        <v>Extremo</v>
      </c>
      <c r="O15" s="28" t="s">
        <v>60</v>
      </c>
      <c r="P15" s="17" t="s">
        <v>94</v>
      </c>
      <c r="Q15" s="17" t="s">
        <v>62</v>
      </c>
      <c r="R15" s="17">
        <v>15</v>
      </c>
      <c r="S15" s="17">
        <v>15</v>
      </c>
      <c r="T15" s="17">
        <v>15</v>
      </c>
      <c r="U15" s="17">
        <v>15</v>
      </c>
      <c r="V15" s="17">
        <v>15</v>
      </c>
      <c r="W15" s="17">
        <v>15</v>
      </c>
      <c r="X15" s="17">
        <v>10</v>
      </c>
      <c r="Y15" s="20">
        <f>SUM(R15:X15)</f>
        <v>100</v>
      </c>
      <c r="Z15" s="20" t="str">
        <f t="shared" si="1"/>
        <v>Fuerte</v>
      </c>
      <c r="AA15" s="20" t="s">
        <v>72</v>
      </c>
      <c r="AB15" s="20" t="s">
        <v>72</v>
      </c>
      <c r="AC15" s="20">
        <f>IF(AB15="Fuerte", 100, IF(AB15="Moderado",50, IF(AB15="Débil",0, "")))</f>
        <v>50</v>
      </c>
      <c r="AD15" s="20">
        <f>AVERAGE(Y15,AC15)</f>
        <v>75</v>
      </c>
      <c r="AE15" s="31">
        <f>AVERAGE(AD15:AD17)</f>
        <v>57.5</v>
      </c>
      <c r="AF15" s="31" t="str">
        <f>IF(AE15&lt;=50, "Débil", IF(AE15&lt;=99,"Moderado","Fuerte"))</f>
        <v>Moderado</v>
      </c>
      <c r="AG15" s="28" t="s">
        <v>79</v>
      </c>
      <c r="AH15" s="28" t="s">
        <v>59</v>
      </c>
      <c r="AI15" s="28" t="s">
        <v>86</v>
      </c>
      <c r="AJ15" s="28" t="s">
        <v>64</v>
      </c>
      <c r="AK15" s="28" t="s">
        <v>95</v>
      </c>
      <c r="AL15" s="29" t="s">
        <v>207</v>
      </c>
      <c r="AM15" s="28" t="s">
        <v>65</v>
      </c>
      <c r="AN15" s="28" t="s">
        <v>66</v>
      </c>
      <c r="AO15" s="35">
        <v>43862</v>
      </c>
      <c r="AP15" s="35">
        <v>44196</v>
      </c>
      <c r="AQ15" s="29" t="s">
        <v>67</v>
      </c>
      <c r="AR15" s="23" t="s">
        <v>96</v>
      </c>
      <c r="AS15" s="56" t="s">
        <v>229</v>
      </c>
      <c r="AT15" s="28" t="s">
        <v>230</v>
      </c>
    </row>
    <row r="16" spans="1:46" s="8" customFormat="1" ht="213" customHeight="1" x14ac:dyDescent="0.25">
      <c r="A16" s="26"/>
      <c r="B16" s="27"/>
      <c r="C16" s="28"/>
      <c r="D16" s="29"/>
      <c r="E16" s="29"/>
      <c r="F16" s="28"/>
      <c r="G16" s="29"/>
      <c r="H16" s="24"/>
      <c r="I16" s="29"/>
      <c r="J16" s="18" t="s">
        <v>97</v>
      </c>
      <c r="K16" s="29"/>
      <c r="L16" s="28"/>
      <c r="M16" s="28"/>
      <c r="N16" s="33"/>
      <c r="O16" s="28"/>
      <c r="P16" s="17" t="s">
        <v>98</v>
      </c>
      <c r="Q16" s="17" t="s">
        <v>99</v>
      </c>
      <c r="R16" s="17">
        <v>15</v>
      </c>
      <c r="S16" s="17">
        <v>15</v>
      </c>
      <c r="T16" s="17">
        <v>15</v>
      </c>
      <c r="U16" s="17">
        <v>10</v>
      </c>
      <c r="V16" s="17">
        <v>15</v>
      </c>
      <c r="W16" s="17">
        <v>15</v>
      </c>
      <c r="X16" s="17">
        <v>10</v>
      </c>
      <c r="Y16" s="20">
        <f>SUM(R16:X16)</f>
        <v>95</v>
      </c>
      <c r="Z16" s="20" t="str">
        <f t="shared" si="1"/>
        <v>Moderado</v>
      </c>
      <c r="AA16" s="20" t="s">
        <v>72</v>
      </c>
      <c r="AB16" s="20" t="s">
        <v>72</v>
      </c>
      <c r="AC16" s="20">
        <f>IF(AB16="Fuerte", 100, IF(AB16="Moderado",50, IF(AB16="Débil",0, "")))</f>
        <v>50</v>
      </c>
      <c r="AD16" s="20">
        <f>AVERAGE(Y16,AC16)</f>
        <v>72.5</v>
      </c>
      <c r="AE16" s="31"/>
      <c r="AF16" s="31"/>
      <c r="AG16" s="28"/>
      <c r="AH16" s="28"/>
      <c r="AI16" s="28"/>
      <c r="AJ16" s="28"/>
      <c r="AK16" s="28"/>
      <c r="AL16" s="29"/>
      <c r="AM16" s="28"/>
      <c r="AN16" s="28"/>
      <c r="AO16" s="35"/>
      <c r="AP16" s="35"/>
      <c r="AQ16" s="29"/>
      <c r="AR16" s="24"/>
      <c r="AS16" s="56"/>
      <c r="AT16" s="28"/>
    </row>
    <row r="17" spans="1:46" s="8" customFormat="1" ht="319.5" customHeight="1" x14ac:dyDescent="0.25">
      <c r="A17" s="26"/>
      <c r="B17" s="27"/>
      <c r="C17" s="28"/>
      <c r="D17" s="29"/>
      <c r="E17" s="29"/>
      <c r="F17" s="28"/>
      <c r="G17" s="29"/>
      <c r="H17" s="25"/>
      <c r="I17" s="29"/>
      <c r="J17" s="18" t="s">
        <v>100</v>
      </c>
      <c r="K17" s="29"/>
      <c r="L17" s="28"/>
      <c r="M17" s="28"/>
      <c r="N17" s="34"/>
      <c r="O17" s="28"/>
      <c r="P17" s="17" t="s">
        <v>101</v>
      </c>
      <c r="Q17" s="17" t="s">
        <v>62</v>
      </c>
      <c r="R17" s="17">
        <v>15</v>
      </c>
      <c r="S17" s="17">
        <v>15</v>
      </c>
      <c r="T17" s="17">
        <v>0</v>
      </c>
      <c r="U17" s="17">
        <v>15</v>
      </c>
      <c r="V17" s="17">
        <v>0</v>
      </c>
      <c r="W17" s="17">
        <v>0</v>
      </c>
      <c r="X17" s="17">
        <v>5</v>
      </c>
      <c r="Y17" s="20">
        <f>SUM(R17:X17)</f>
        <v>50</v>
      </c>
      <c r="Z17" s="20" t="str">
        <f t="shared" si="1"/>
        <v>Débil</v>
      </c>
      <c r="AA17" s="20" t="s">
        <v>72</v>
      </c>
      <c r="AB17" s="20" t="s">
        <v>73</v>
      </c>
      <c r="AC17" s="20">
        <f>IF(AB17="Fuerte", 100, IF(AB17="Moderado",50, IF(AB17="Débil",0, "")))</f>
        <v>0</v>
      </c>
      <c r="AD17" s="20">
        <f>AVERAGE(Y17,AC17)</f>
        <v>25</v>
      </c>
      <c r="AE17" s="31"/>
      <c r="AF17" s="31"/>
      <c r="AG17" s="28" t="s">
        <v>79</v>
      </c>
      <c r="AH17" s="28" t="s">
        <v>59</v>
      </c>
      <c r="AI17" s="28"/>
      <c r="AJ17" s="28" t="s">
        <v>64</v>
      </c>
      <c r="AK17" s="28"/>
      <c r="AL17" s="29"/>
      <c r="AM17" s="28"/>
      <c r="AN17" s="28"/>
      <c r="AO17" s="35"/>
      <c r="AP17" s="35"/>
      <c r="AQ17" s="29"/>
      <c r="AR17" s="24"/>
      <c r="AS17" s="56"/>
      <c r="AT17" s="28"/>
    </row>
  </sheetData>
  <mergeCells count="132">
    <mergeCell ref="AS10:AS11"/>
    <mergeCell ref="AT10:AT11"/>
    <mergeCell ref="AS12:AS14"/>
    <mergeCell ref="AT12:AT14"/>
    <mergeCell ref="AS15:AS17"/>
    <mergeCell ref="AT15:AT17"/>
    <mergeCell ref="AJ5:AT6"/>
    <mergeCell ref="AQ8:AQ9"/>
    <mergeCell ref="AR8:AR9"/>
    <mergeCell ref="AL8:AL9"/>
    <mergeCell ref="AM8:AM9"/>
    <mergeCell ref="AN8:AN9"/>
    <mergeCell ref="AO8:AO9"/>
    <mergeCell ref="AP8:AP9"/>
    <mergeCell ref="AP10:AP11"/>
    <mergeCell ref="AQ10:AQ11"/>
    <mergeCell ref="AR10:AR11"/>
    <mergeCell ref="AL10:AL11"/>
    <mergeCell ref="AQ12:AQ14"/>
    <mergeCell ref="AR12:AR14"/>
    <mergeCell ref="AL12:AL14"/>
    <mergeCell ref="AM12:AM14"/>
    <mergeCell ref="A8:A9"/>
    <mergeCell ref="B8:B9"/>
    <mergeCell ref="C8:C9"/>
    <mergeCell ref="D8:D9"/>
    <mergeCell ref="E8:E9"/>
    <mergeCell ref="F8:F9"/>
    <mergeCell ref="A1:E3"/>
    <mergeCell ref="F1:AP3"/>
    <mergeCell ref="A4:AR4"/>
    <mergeCell ref="A5:K6"/>
    <mergeCell ref="L5:N5"/>
    <mergeCell ref="O5:AI5"/>
    <mergeCell ref="L6:N6"/>
    <mergeCell ref="O6:Z6"/>
    <mergeCell ref="AB6:AD6"/>
    <mergeCell ref="AE6:AF6"/>
    <mergeCell ref="AG6:AI6"/>
    <mergeCell ref="AQ1:AT1"/>
    <mergeCell ref="AQ2:AT2"/>
    <mergeCell ref="AQ3:AT3"/>
    <mergeCell ref="AS8:AS9"/>
    <mergeCell ref="AT8:AT9"/>
    <mergeCell ref="AK8:AK9"/>
    <mergeCell ref="AE8:AE9"/>
    <mergeCell ref="AF8:AF9"/>
    <mergeCell ref="AG8:AG9"/>
    <mergeCell ref="AH8:AH9"/>
    <mergeCell ref="AI8:AI9"/>
    <mergeCell ref="AJ8:AJ9"/>
    <mergeCell ref="G8:G9"/>
    <mergeCell ref="I8:I9"/>
    <mergeCell ref="H8:H9"/>
    <mergeCell ref="L8:L9"/>
    <mergeCell ref="M8:M9"/>
    <mergeCell ref="N8:N9"/>
    <mergeCell ref="O8:O9"/>
    <mergeCell ref="N12:N14"/>
    <mergeCell ref="A10:A11"/>
    <mergeCell ref="B10:B11"/>
    <mergeCell ref="C10:C11"/>
    <mergeCell ref="D10:D11"/>
    <mergeCell ref="E10:E11"/>
    <mergeCell ref="F10:F11"/>
    <mergeCell ref="G10:G11"/>
    <mergeCell ref="I10:I11"/>
    <mergeCell ref="H10:H11"/>
    <mergeCell ref="AM10:AM11"/>
    <mergeCell ref="AN10:AN11"/>
    <mergeCell ref="AO10:AO11"/>
    <mergeCell ref="L10:L11"/>
    <mergeCell ref="M10:M11"/>
    <mergeCell ref="N10:N11"/>
    <mergeCell ref="O10:O11"/>
    <mergeCell ref="AE10:AE11"/>
    <mergeCell ref="AF10:AF11"/>
    <mergeCell ref="AG10:AG11"/>
    <mergeCell ref="AH10:AH11"/>
    <mergeCell ref="AI10:AI11"/>
    <mergeCell ref="AJ10:AJ11"/>
    <mergeCell ref="AK10:AK11"/>
    <mergeCell ref="AN12:AN14"/>
    <mergeCell ref="AO12:AO14"/>
    <mergeCell ref="AP12:AP14"/>
    <mergeCell ref="AR15:AR17"/>
    <mergeCell ref="AL15:AL17"/>
    <mergeCell ref="AM15:AM17"/>
    <mergeCell ref="AN15:AN17"/>
    <mergeCell ref="AO15:AO17"/>
    <mergeCell ref="AP15:AP17"/>
    <mergeCell ref="AQ15:AQ17"/>
    <mergeCell ref="I15:I17"/>
    <mergeCell ref="AK12:AK14"/>
    <mergeCell ref="AE12:AE14"/>
    <mergeCell ref="AF12:AF14"/>
    <mergeCell ref="AF15:AF17"/>
    <mergeCell ref="AG15:AG17"/>
    <mergeCell ref="AH15:AH17"/>
    <mergeCell ref="AI15:AI17"/>
    <mergeCell ref="AJ15:AJ17"/>
    <mergeCell ref="AK15:AK17"/>
    <mergeCell ref="O12:O14"/>
    <mergeCell ref="K15:K17"/>
    <mergeCell ref="L15:L17"/>
    <mergeCell ref="M15:M17"/>
    <mergeCell ref="N15:N17"/>
    <mergeCell ref="O15:O17"/>
    <mergeCell ref="AE15:AE17"/>
    <mergeCell ref="AG12:AG14"/>
    <mergeCell ref="AH12:AH14"/>
    <mergeCell ref="AI12:AI14"/>
    <mergeCell ref="AJ12:AJ14"/>
    <mergeCell ref="I12:I14"/>
    <mergeCell ref="L12:L14"/>
    <mergeCell ref="M12:M14"/>
    <mergeCell ref="H12:H14"/>
    <mergeCell ref="H15:H17"/>
    <mergeCell ref="A15:A17"/>
    <mergeCell ref="B15:B17"/>
    <mergeCell ref="C15:C17"/>
    <mergeCell ref="D15:D17"/>
    <mergeCell ref="E15:E17"/>
    <mergeCell ref="F15:F17"/>
    <mergeCell ref="G15:G17"/>
    <mergeCell ref="A12:A14"/>
    <mergeCell ref="B12:B14"/>
    <mergeCell ref="C12:C14"/>
    <mergeCell ref="D12:D14"/>
    <mergeCell ref="E12:E14"/>
    <mergeCell ref="F12:F14"/>
    <mergeCell ref="G12:G14"/>
  </mergeCells>
  <conditionalFormatting sqref="AI15">
    <cfRule type="cellIs" dxfId="31" priority="33" operator="equal">
      <formula>"Extrema"</formula>
    </cfRule>
    <cfRule type="cellIs" dxfId="30" priority="34" operator="equal">
      <formula>"Alta"</formula>
    </cfRule>
    <cfRule type="cellIs" dxfId="29" priority="35" operator="equal">
      <formula>"Moderada"</formula>
    </cfRule>
    <cfRule type="cellIs" dxfId="28" priority="36" operator="equal">
      <formula>"Baja"</formula>
    </cfRule>
  </conditionalFormatting>
  <conditionalFormatting sqref="N10">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N12">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N15">
    <cfRule type="cellIs" dxfId="19" priority="17" operator="equal">
      <formula>"Extremo"</formula>
    </cfRule>
    <cfRule type="cellIs" dxfId="18" priority="18" operator="equal">
      <formula>"Alto"</formula>
    </cfRule>
    <cfRule type="cellIs" dxfId="17" priority="19" operator="equal">
      <formula>"Moderado"</formula>
    </cfRule>
    <cfRule type="cellIs" dxfId="16" priority="20" operator="equal">
      <formula>"Bajo"</formula>
    </cfRule>
  </conditionalFormatting>
  <conditionalFormatting sqref="N8">
    <cfRule type="cellIs" dxfId="15" priority="13" operator="equal">
      <formula>"Extremo"</formula>
    </cfRule>
    <cfRule type="cellIs" dxfId="14" priority="14" operator="equal">
      <formula>"Alto"</formula>
    </cfRule>
    <cfRule type="cellIs" dxfId="13" priority="15" operator="equal">
      <formula>"Moderado"</formula>
    </cfRule>
    <cfRule type="cellIs" dxfId="12" priority="16" operator="equal">
      <formula>"Bajo"</formula>
    </cfRule>
  </conditionalFormatting>
  <conditionalFormatting sqref="AI12">
    <cfRule type="cellIs" dxfId="11" priority="9" operator="equal">
      <formula>"Extremo"</formula>
    </cfRule>
    <cfRule type="cellIs" dxfId="10" priority="10" operator="equal">
      <formula>"Alto"</formula>
    </cfRule>
    <cfRule type="cellIs" dxfId="9" priority="11" operator="equal">
      <formula>"Moderado"</formula>
    </cfRule>
    <cfRule type="cellIs" dxfId="8" priority="12" operator="equal">
      <formula>"Bajo"</formula>
    </cfRule>
  </conditionalFormatting>
  <conditionalFormatting sqref="AI10">
    <cfRule type="cellIs" dxfId="7" priority="5" operator="equal">
      <formula>"Extremo"</formula>
    </cfRule>
    <cfRule type="cellIs" dxfId="6" priority="6" operator="equal">
      <formula>"Alto"</formula>
    </cfRule>
    <cfRule type="cellIs" dxfId="5" priority="7" operator="equal">
      <formula>"Moderado"</formula>
    </cfRule>
    <cfRule type="cellIs" dxfId="4" priority="8" operator="equal">
      <formula>"Bajo"</formula>
    </cfRule>
  </conditionalFormatting>
  <conditionalFormatting sqref="AI8">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18">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L7"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M7"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Y7"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B7" xr:uid="{00000000-0002-0000-0100-000003000000}"/>
    <dataValidation allowBlank="1" showInputMessage="1" showErrorMessage="1" prompt="Promedio entre el diseño Total de Control y Total Solidez Individual " sqref="AD7" xr:uid="{00000000-0002-0000-0100-000004000000}"/>
    <dataValidation allowBlank="1" showInputMessage="1" showErrorMessage="1" prompt="Promedio Total del Promedio de los Controles de Riesgos" sqref="AE7" xr:uid="{00000000-0002-0000-0100-000005000000}"/>
    <dataValidation allowBlank="1" showInputMessage="1" showErrorMessage="1" prompt="- Adecuado (15)_x000a__x000a_- Inadecuado (0)_x000a_" sqref="S7" xr:uid="{00000000-0002-0000-0100-000006000000}"/>
    <dataValidation allowBlank="1" showInputMessage="1" showErrorMessage="1" prompt="- Se investigan y se resuelven Oportunamente (15)_x000a__x000a_- No se investigan y resuelven Oportunamente (0)_x000a_" sqref="W7" xr:uid="{00000000-0002-0000-0100-000007000000}"/>
    <dataValidation allowBlank="1" showInputMessage="1" showErrorMessage="1" prompt="Completa (10)_x000a__x000a_Incompleta (5)_x000a__x000a_No esxiste (0)" sqref="X7" xr:uid="{00000000-0002-0000-0100-00000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7" xr:uid="{00000000-0002-0000-0100-000009000000}"/>
    <dataValidation allowBlank="1" showInputMessage="1" showErrorMessage="1" prompt="- Asignado (15)_x000a__x000a_- No Asignado (0)" sqref="R7" xr:uid="{00000000-0002-0000-0100-00000A000000}"/>
    <dataValidation allowBlank="1" showInputMessage="1" showErrorMessage="1" prompt="- Oportuna (15)_x000a__x000a_- Inoportuna (0)_x000a_" sqref="T7" xr:uid="{00000000-0002-0000-0100-00000B000000}"/>
    <dataValidation allowBlank="1" showInputMessage="1" showErrorMessage="1" prompt="- Prevenir (15)_x000a__x000a_- Detectar (10)_x000a__x000a_- No es un Control (0)" sqref="U7" xr:uid="{00000000-0002-0000-0100-00000C000000}"/>
    <dataValidation allowBlank="1" showInputMessage="1" showErrorMessage="1" prompt="- Confiable (15)_x000a__x000a_- No Confiable (0)_x000a_" sqref="V7" xr:uid="{00000000-0002-0000-0100-00000D000000}"/>
    <dataValidation allowBlank="1" showInputMessage="1" showErrorMessage="1" prompt="Fuerte: Calificación entre 96 y 100_x000a__x000a_Moderado: Calificación entre 86 y 95_x000a__x000a_Débil: Calificación entre 0 y 85" sqref="Z7" xr:uid="{00000000-0002-0000-0100-00000E000000}"/>
    <dataValidation allowBlank="1" showInputMessage="1" showErrorMessage="1" prompt="Fuerte: Siempre se ejecuta_x000a__x000a_Moderado: Algunas veces_x000a__x000a_Débil: No se ejecuta " sqref="AA7" xr:uid="{00000000-0002-0000-0100-00000F000000}"/>
    <dataValidation allowBlank="1" showInputMessage="1" showErrorMessage="1" prompt="Fuerte: 100_x000a__x000a_Moderado: 50_x000a__x000a_Débil: 0" sqref="AC7" xr:uid="{00000000-0002-0000-0100-000010000000}"/>
    <dataValidation allowBlank="1" showInputMessage="1" showErrorMessage="1" prompt="Fuerte: 100_x000a__x000a_Moderado: Entre 50 y 99_x000a__x000a_Débil: Menor a 50" sqref="AF7" xr:uid="{00000000-0002-0000-0100-000011000000}"/>
  </dataValidations>
  <printOptions horizontalCentered="1"/>
  <pageMargins left="0" right="0" top="0.35433070866141736" bottom="0.35433070866141736" header="0.31496062992125984" footer="0.31496062992125984"/>
  <pageSetup paperSize="5" scale="40" pageOrder="overThenDown" orientation="landscape" r:id="rId1"/>
  <headerFooter>
    <oddFooter>&amp;CPág. &amp;P de &amp;N</oddFooter>
  </headerFooter>
  <colBreaks count="1" manualBreakCount="1">
    <brk id="21" max="2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2000000}">
          <x14:formula1>
            <xm:f>'C:\Users\ljcuellar\Downloads\[9.4_plan_de_tratamiento_riesgos_de_seguridad_digital_2020.xlsx]No Eliminar'!#REF!</xm:f>
          </x14:formula1>
          <xm:sqref>Q8:Q17</xm:sqref>
        </x14:dataValidation>
        <x14:dataValidation type="list" allowBlank="1" showInputMessage="1" showErrorMessage="1" xr:uid="{00000000-0002-0000-0100-000013000000}">
          <x14:formula1>
            <xm:f>'No Eliminar'!$E$3:$E$7</xm:f>
          </x14:formula1>
          <xm:sqref>L8:L17 AG8:AG17</xm:sqref>
        </x14:dataValidation>
        <x14:dataValidation type="list" allowBlank="1" showInputMessage="1" showErrorMessage="1" xr:uid="{00000000-0002-0000-0100-000014000000}">
          <x14:formula1>
            <xm:f>'No Eliminar'!$F$3:$F$7</xm:f>
          </x14:formula1>
          <xm:sqref>M8:M17 AH8:AH17</xm:sqref>
        </x14:dataValidation>
        <x14:dataValidation type="list" allowBlank="1" showInputMessage="1" showErrorMessage="1" xr:uid="{00000000-0002-0000-0100-000015000000}">
          <x14:formula1>
            <xm:f>'No Eliminar'!$D$26:$D$28</xm:f>
          </x14:formula1>
          <xm:sqref>AA8:AB17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52"/>
  <sheetViews>
    <sheetView zoomScaleNormal="100" workbookViewId="0">
      <selection activeCell="E41" sqref="E41"/>
    </sheetView>
  </sheetViews>
  <sheetFormatPr baseColWidth="10" defaultColWidth="11.42578125" defaultRowHeight="15" x14ac:dyDescent="0.25"/>
  <cols>
    <col min="2" max="2" width="13.85546875" customWidth="1"/>
    <col min="3" max="3" width="41.5703125" customWidth="1"/>
    <col min="4" max="4" width="30.5703125" customWidth="1"/>
    <col min="5" max="5" width="20.425781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3" t="s">
        <v>105</v>
      </c>
      <c r="C2" s="13" t="s">
        <v>105</v>
      </c>
      <c r="D2" s="13" t="s">
        <v>106</v>
      </c>
      <c r="E2" s="13" t="s">
        <v>107</v>
      </c>
      <c r="F2" s="13" t="s">
        <v>108</v>
      </c>
      <c r="G2" s="13" t="s">
        <v>109</v>
      </c>
      <c r="H2" s="13" t="s">
        <v>110</v>
      </c>
      <c r="J2" s="13" t="s">
        <v>107</v>
      </c>
      <c r="K2" s="13" t="s">
        <v>108</v>
      </c>
      <c r="L2" s="13" t="s">
        <v>111</v>
      </c>
      <c r="O2" s="13" t="s">
        <v>112</v>
      </c>
    </row>
    <row r="3" spans="2:16" x14ac:dyDescent="0.25">
      <c r="B3" t="s">
        <v>113</v>
      </c>
      <c r="C3" t="s">
        <v>114</v>
      </c>
      <c r="D3" t="s">
        <v>115</v>
      </c>
      <c r="E3" s="14" t="s">
        <v>116</v>
      </c>
      <c r="F3" s="14" t="s">
        <v>117</v>
      </c>
      <c r="G3" t="s">
        <v>118</v>
      </c>
      <c r="H3" t="s">
        <v>62</v>
      </c>
      <c r="J3" s="14" t="s">
        <v>116</v>
      </c>
      <c r="K3" s="14" t="s">
        <v>117</v>
      </c>
      <c r="L3" t="s">
        <v>119</v>
      </c>
      <c r="M3" t="s">
        <v>120</v>
      </c>
      <c r="O3" t="s">
        <v>121</v>
      </c>
      <c r="P3" t="s">
        <v>122</v>
      </c>
    </row>
    <row r="4" spans="2:16" x14ac:dyDescent="0.25">
      <c r="B4" t="s">
        <v>123</v>
      </c>
      <c r="C4" t="s">
        <v>124</v>
      </c>
      <c r="D4" t="s">
        <v>125</v>
      </c>
      <c r="E4" s="14" t="s">
        <v>58</v>
      </c>
      <c r="F4" s="14" t="s">
        <v>126</v>
      </c>
      <c r="G4" s="14" t="s">
        <v>127</v>
      </c>
      <c r="H4" t="s">
        <v>99</v>
      </c>
      <c r="J4" s="14" t="s">
        <v>58</v>
      </c>
      <c r="K4" s="14" t="s">
        <v>126</v>
      </c>
      <c r="L4" t="s">
        <v>128</v>
      </c>
      <c r="M4" t="s">
        <v>120</v>
      </c>
      <c r="O4" t="s">
        <v>129</v>
      </c>
      <c r="P4" t="s">
        <v>130</v>
      </c>
    </row>
    <row r="5" spans="2:16" x14ac:dyDescent="0.25">
      <c r="B5" t="s">
        <v>131</v>
      </c>
      <c r="C5" t="s">
        <v>132</v>
      </c>
      <c r="D5" t="s">
        <v>133</v>
      </c>
      <c r="E5" s="14" t="s">
        <v>79</v>
      </c>
      <c r="F5" s="14" t="s">
        <v>72</v>
      </c>
      <c r="G5" t="s">
        <v>134</v>
      </c>
      <c r="J5" s="14" t="s">
        <v>79</v>
      </c>
      <c r="K5" s="14" t="s">
        <v>72</v>
      </c>
      <c r="L5" t="s">
        <v>135</v>
      </c>
      <c r="M5" t="s">
        <v>72</v>
      </c>
      <c r="O5" t="s">
        <v>136</v>
      </c>
      <c r="P5" t="s">
        <v>137</v>
      </c>
    </row>
    <row r="6" spans="2:16" x14ac:dyDescent="0.25">
      <c r="B6" t="s">
        <v>138</v>
      </c>
      <c r="C6" t="s">
        <v>138</v>
      </c>
      <c r="D6" t="s">
        <v>139</v>
      </c>
      <c r="E6" s="14" t="s">
        <v>85</v>
      </c>
      <c r="F6" s="14" t="s">
        <v>59</v>
      </c>
      <c r="G6" t="s">
        <v>103</v>
      </c>
      <c r="J6" s="14" t="s">
        <v>85</v>
      </c>
      <c r="K6" s="14" t="s">
        <v>59</v>
      </c>
      <c r="L6" t="s">
        <v>140</v>
      </c>
      <c r="M6" t="s">
        <v>141</v>
      </c>
      <c r="O6" t="s">
        <v>86</v>
      </c>
      <c r="P6" t="s">
        <v>137</v>
      </c>
    </row>
    <row r="7" spans="2:16" x14ac:dyDescent="0.25">
      <c r="B7" t="s">
        <v>142</v>
      </c>
      <c r="C7" t="s">
        <v>143</v>
      </c>
      <c r="D7" t="s">
        <v>144</v>
      </c>
      <c r="E7" s="14" t="s">
        <v>145</v>
      </c>
      <c r="F7" s="14" t="s">
        <v>146</v>
      </c>
      <c r="G7" s="14"/>
      <c r="J7" s="14" t="s">
        <v>145</v>
      </c>
      <c r="K7" s="14" t="s">
        <v>146</v>
      </c>
      <c r="L7" t="s">
        <v>147</v>
      </c>
      <c r="M7" t="s">
        <v>148</v>
      </c>
    </row>
    <row r="8" spans="2:16" x14ac:dyDescent="0.25">
      <c r="B8" t="s">
        <v>143</v>
      </c>
      <c r="C8" t="s">
        <v>142</v>
      </c>
      <c r="D8" t="s">
        <v>149</v>
      </c>
      <c r="L8" t="s">
        <v>150</v>
      </c>
      <c r="M8" t="s">
        <v>120</v>
      </c>
    </row>
    <row r="9" spans="2:16" x14ac:dyDescent="0.25">
      <c r="B9" t="s">
        <v>124</v>
      </c>
      <c r="C9" t="s">
        <v>123</v>
      </c>
      <c r="D9" t="s">
        <v>151</v>
      </c>
      <c r="L9" t="s">
        <v>152</v>
      </c>
      <c r="M9" t="s">
        <v>120</v>
      </c>
    </row>
    <row r="10" spans="2:16" x14ac:dyDescent="0.25">
      <c r="B10" t="s">
        <v>153</v>
      </c>
      <c r="C10" t="s">
        <v>154</v>
      </c>
      <c r="L10" t="s">
        <v>155</v>
      </c>
      <c r="M10" t="s">
        <v>72</v>
      </c>
    </row>
    <row r="11" spans="2:16" x14ac:dyDescent="0.25">
      <c r="B11" t="s">
        <v>114</v>
      </c>
      <c r="C11" t="s">
        <v>156</v>
      </c>
      <c r="L11" t="s">
        <v>157</v>
      </c>
      <c r="M11" t="s">
        <v>141</v>
      </c>
    </row>
    <row r="12" spans="2:16" x14ac:dyDescent="0.25">
      <c r="B12" t="s">
        <v>158</v>
      </c>
      <c r="C12" t="s">
        <v>158</v>
      </c>
      <c r="L12" t="s">
        <v>159</v>
      </c>
      <c r="M12" t="s">
        <v>148</v>
      </c>
    </row>
    <row r="13" spans="2:16" x14ac:dyDescent="0.25">
      <c r="B13" t="s">
        <v>160</v>
      </c>
      <c r="C13" t="s">
        <v>161</v>
      </c>
      <c r="L13" t="s">
        <v>162</v>
      </c>
      <c r="M13" t="s">
        <v>120</v>
      </c>
    </row>
    <row r="14" spans="2:16" x14ac:dyDescent="0.25">
      <c r="B14" t="s">
        <v>132</v>
      </c>
      <c r="C14" t="s">
        <v>163</v>
      </c>
      <c r="L14" t="s">
        <v>164</v>
      </c>
      <c r="M14" t="s">
        <v>72</v>
      </c>
    </row>
    <row r="15" spans="2:16" x14ac:dyDescent="0.25">
      <c r="B15" t="s">
        <v>161</v>
      </c>
      <c r="C15" t="s">
        <v>165</v>
      </c>
      <c r="L15" t="s">
        <v>166</v>
      </c>
      <c r="M15" t="s">
        <v>141</v>
      </c>
    </row>
    <row r="16" spans="2:16" x14ac:dyDescent="0.25">
      <c r="B16" t="s">
        <v>167</v>
      </c>
      <c r="C16" t="s">
        <v>168</v>
      </c>
      <c r="L16" t="s">
        <v>169</v>
      </c>
      <c r="M16" t="s">
        <v>148</v>
      </c>
    </row>
    <row r="17" spans="2:13" x14ac:dyDescent="0.25">
      <c r="B17" t="s">
        <v>163</v>
      </c>
      <c r="C17" t="s">
        <v>170</v>
      </c>
      <c r="L17" t="s">
        <v>171</v>
      </c>
      <c r="M17" t="s">
        <v>148</v>
      </c>
    </row>
    <row r="18" spans="2:13" x14ac:dyDescent="0.25">
      <c r="B18" t="s">
        <v>172</v>
      </c>
      <c r="C18" t="s">
        <v>172</v>
      </c>
      <c r="L18" t="s">
        <v>173</v>
      </c>
      <c r="M18" t="s">
        <v>72</v>
      </c>
    </row>
    <row r="19" spans="2:13" x14ac:dyDescent="0.25">
      <c r="B19" t="s">
        <v>170</v>
      </c>
      <c r="C19" t="s">
        <v>131</v>
      </c>
      <c r="L19" t="s">
        <v>174</v>
      </c>
      <c r="M19" t="s">
        <v>141</v>
      </c>
    </row>
    <row r="20" spans="2:13" x14ac:dyDescent="0.25">
      <c r="B20" t="s">
        <v>156</v>
      </c>
      <c r="C20" t="s">
        <v>167</v>
      </c>
      <c r="L20" t="s">
        <v>175</v>
      </c>
      <c r="M20" t="s">
        <v>141</v>
      </c>
    </row>
    <row r="21" spans="2:13" x14ac:dyDescent="0.25">
      <c r="B21" t="s">
        <v>165</v>
      </c>
      <c r="C21" t="s">
        <v>153</v>
      </c>
      <c r="L21" t="s">
        <v>176</v>
      </c>
      <c r="M21" t="s">
        <v>148</v>
      </c>
    </row>
    <row r="22" spans="2:13" x14ac:dyDescent="0.25">
      <c r="B22" t="s">
        <v>168</v>
      </c>
      <c r="C22" t="s">
        <v>160</v>
      </c>
      <c r="L22" t="s">
        <v>177</v>
      </c>
      <c r="M22" t="s">
        <v>148</v>
      </c>
    </row>
    <row r="23" spans="2:13" x14ac:dyDescent="0.25">
      <c r="B23" t="s">
        <v>154</v>
      </c>
      <c r="C23" t="s">
        <v>113</v>
      </c>
      <c r="L23" t="s">
        <v>178</v>
      </c>
      <c r="M23" t="s">
        <v>141</v>
      </c>
    </row>
    <row r="24" spans="2:13" x14ac:dyDescent="0.25">
      <c r="L24" t="s">
        <v>179</v>
      </c>
      <c r="M24" t="s">
        <v>141</v>
      </c>
    </row>
    <row r="25" spans="2:13" x14ac:dyDescent="0.25">
      <c r="B25" s="13" t="s">
        <v>180</v>
      </c>
      <c r="D25" s="13" t="s">
        <v>9</v>
      </c>
      <c r="F25" s="13" t="s">
        <v>181</v>
      </c>
      <c r="L25" t="s">
        <v>182</v>
      </c>
      <c r="M25" t="s">
        <v>148</v>
      </c>
    </row>
    <row r="26" spans="2:13" x14ac:dyDescent="0.25">
      <c r="B26" t="s">
        <v>60</v>
      </c>
      <c r="D26" t="s">
        <v>63</v>
      </c>
      <c r="F26" t="s">
        <v>62</v>
      </c>
      <c r="L26" t="s">
        <v>183</v>
      </c>
      <c r="M26" t="s">
        <v>148</v>
      </c>
    </row>
    <row r="27" spans="2:13" x14ac:dyDescent="0.25">
      <c r="B27" t="s">
        <v>184</v>
      </c>
      <c r="D27" t="s">
        <v>72</v>
      </c>
      <c r="F27" t="s">
        <v>99</v>
      </c>
      <c r="L27" t="s">
        <v>185</v>
      </c>
      <c r="M27" t="s">
        <v>148</v>
      </c>
    </row>
    <row r="28" spans="2:13" x14ac:dyDescent="0.25">
      <c r="D28" t="s">
        <v>73</v>
      </c>
    </row>
    <row r="46" spans="4:5" x14ac:dyDescent="0.25">
      <c r="D46" s="15" t="s">
        <v>186</v>
      </c>
      <c r="E46" s="15" t="s">
        <v>187</v>
      </c>
    </row>
    <row r="47" spans="4:5" x14ac:dyDescent="0.25">
      <c r="D47" s="16" t="s">
        <v>188</v>
      </c>
      <c r="E47" s="16" t="s">
        <v>189</v>
      </c>
    </row>
    <row r="48" spans="4:5" x14ac:dyDescent="0.25">
      <c r="D48" s="16" t="s">
        <v>190</v>
      </c>
      <c r="E48" s="16" t="s">
        <v>191</v>
      </c>
    </row>
    <row r="49" spans="4:5" x14ac:dyDescent="0.25">
      <c r="D49" s="16" t="s">
        <v>192</v>
      </c>
      <c r="E49" s="16" t="s">
        <v>105</v>
      </c>
    </row>
    <row r="50" spans="4:5" x14ac:dyDescent="0.25">
      <c r="D50" s="16" t="s">
        <v>193</v>
      </c>
      <c r="E50" s="16" t="s">
        <v>194</v>
      </c>
    </row>
    <row r="51" spans="4:5" x14ac:dyDescent="0.25">
      <c r="D51" s="16" t="s">
        <v>195</v>
      </c>
      <c r="E51" s="16" t="s">
        <v>196</v>
      </c>
    </row>
    <row r="52" spans="4:5" x14ac:dyDescent="0.25">
      <c r="D52" s="16" t="s">
        <v>197</v>
      </c>
      <c r="E52" s="16" t="s">
        <v>198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 Digital</vt:lpstr>
      <vt:lpstr>No Eliminar</vt:lpstr>
      <vt:lpstr>'Seg. Digital'!Área_de_impresión</vt:lpstr>
      <vt:lpstr>'Seg.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Torre</cp:lastModifiedBy>
  <dcterms:created xsi:type="dcterms:W3CDTF">2020-03-19T18:51:07Z</dcterms:created>
  <dcterms:modified xsi:type="dcterms:W3CDTF">2020-06-27T04:08:49Z</dcterms:modified>
</cp:coreProperties>
</file>