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monroy\Google Drive\27. Planeación institucional\2016\2. PAI\1. PAI versiones\V6 - 24-oct-2016\"/>
    </mc:Choice>
  </mc:AlternateContent>
  <bookViews>
    <workbookView xWindow="0" yWindow="0" windowWidth="28800" windowHeight="12435" activeTab="2"/>
  </bookViews>
  <sheets>
    <sheet name="Portada" sheetId="1" r:id="rId1"/>
    <sheet name="Presentación" sheetId="2" r:id="rId2"/>
    <sheet name="PAI 2016 - V6" sheetId="3" r:id="rId3"/>
  </sheets>
  <definedNames>
    <definedName name="_xlnm.Print_Area" localSheetId="2">'PAI 2016 - V6'!$A$1:$I$263</definedName>
    <definedName name="_xlnm.Print_Area" localSheetId="0">Portada!$A$1:$J$49</definedName>
    <definedName name="_xlnm.Print_Area" localSheetId="1">Presentación!$A$1:$G$9</definedName>
    <definedName name="_xlnm.Print_Titles" localSheetId="2">'PAI 2016 - V6'!$1:$5</definedName>
    <definedName name="Z_174A2EF9_B040_4AC2_9A69_ACC64BAE66F9_.wvu.PrintArea" localSheetId="1" hidden="1">Presentación!$A$1:$G$9</definedName>
    <definedName name="Z_174A2EF9_B040_4AC2_9A69_ACC64BAE66F9_.wvu.Rows" localSheetId="0" hidden="1">Portada!$4:$4</definedName>
    <definedName name="Z_174A2EF9_B040_4AC2_9A69_ACC64BAE66F9_.wvu.Rows" localSheetId="1" hidden="1">Presentación!$4:$4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84" i="3" l="1"/>
  <c r="H121" i="3"/>
  <c r="H67" i="3"/>
  <c r="H87" i="3"/>
  <c r="H63" i="3"/>
  <c r="H184" i="3"/>
  <c r="H6" i="3"/>
  <c r="I152" i="3"/>
  <c r="I114" i="3"/>
  <c r="H229" i="3"/>
  <c r="I92" i="3"/>
  <c r="H33" i="3"/>
  <c r="I204" i="3"/>
  <c r="I109" i="3"/>
  <c r="I104" i="3"/>
  <c r="I90" i="3"/>
  <c r="I69" i="3"/>
  <c r="I259" i="3"/>
  <c r="I67" i="3"/>
  <c r="H259" i="3"/>
</calcChain>
</file>

<file path=xl/sharedStrings.xml><?xml version="1.0" encoding="utf-8"?>
<sst xmlns="http://schemas.openxmlformats.org/spreadsheetml/2006/main" count="442" uniqueCount="399">
  <si>
    <t>PRESENTACIÓN PLAN DE ACCIÓN INSTITUCIONAL 2016</t>
  </si>
  <si>
    <t xml:space="preserve"> PLAN DE ACCIÓN INSTITUCIONAL 2016</t>
  </si>
  <si>
    <t>OBJETIVO ESTRATÉGICO</t>
  </si>
  <si>
    <t>META ESTRATÉGICA</t>
  </si>
  <si>
    <t>META PROGRAMÁTICA</t>
  </si>
  <si>
    <t>ÁREA RESPONSABLE</t>
  </si>
  <si>
    <t>Inversión Colciencias</t>
  </si>
  <si>
    <t>Otras Fuentes</t>
  </si>
  <si>
    <t>Mejorar la calidad y el impacto de la investigación y la transferencia de conocimiento y tecnología</t>
  </si>
  <si>
    <t>2.500 Becas para la formación de maestría y doctorado nacional y exterior financiados por Colciencias y otras entidades</t>
  </si>
  <si>
    <t>Gestión Misional y de Gobierno</t>
  </si>
  <si>
    <t>Dirección de Fomento a la Investigación</t>
  </si>
  <si>
    <t>Seguimiento financiero al proyecto capacitación de recursos humanos para la investigación</t>
  </si>
  <si>
    <t>Apoyo a la formación y/o vinculación de PhD mediante la financiación de programas y proyectos de investigación</t>
  </si>
  <si>
    <t>Gestión de proyectos para la formación de capital humano de alto nivel financiados por el SGR</t>
  </si>
  <si>
    <t>20% de beneficiarios de becas Colciencias con perfil público en la plataforma</t>
  </si>
  <si>
    <t>Gestión de la información</t>
  </si>
  <si>
    <t>Incremento de la visibilidad e impacto de las publicaciones científicas colombianas</t>
  </si>
  <si>
    <t>Diseño del modelo de clasificación de revistas científicas nacionales</t>
  </si>
  <si>
    <t>Socialización del modelo de clasificación de revistas científicas nacionales</t>
  </si>
  <si>
    <t>Generación reporte artículos - publicaciones científicas nacionales ISI y SCOPUS</t>
  </si>
  <si>
    <t>Generación reporte artículos publicaciones científicas nacionales indexadas con índice H5 mayor o igual a 8</t>
  </si>
  <si>
    <t>Verificación publicaciones científicas nacionales indexadas con índice H5 mayor o igual 8</t>
  </si>
  <si>
    <t xml:space="preserve">Servicio de homologación de revistas especializadas de ciencia, tecnología e innovación </t>
  </si>
  <si>
    <t>Política para mejorar el impacto de las publicaciones científicas de investigadores nacionales.</t>
  </si>
  <si>
    <t>Consolidación de modelos cienciométricos para los actores del SNCTI</t>
  </si>
  <si>
    <t>Diseño de metodología para generación de reporte de información</t>
  </si>
  <si>
    <t>Verificación artículos - Centros</t>
  </si>
  <si>
    <t>Generación reporte artículos - Centros</t>
  </si>
  <si>
    <t>Verificación artículos - Otras fuentes de Información</t>
  </si>
  <si>
    <t>Generación reporte artículos - Otras fuentes de Información</t>
  </si>
  <si>
    <t>Verificación beneficiarios - Becarios Doctorados, Maestrías, Estancias Postdoctorales y Movilidad</t>
  </si>
  <si>
    <t>Generación reporte artículos - Becarios Doctorados, Maestrías, Estancias Postdoctorales y Movilidad</t>
  </si>
  <si>
    <t>Verificación y generación de reporte de artículos de proyectos Programas Nacionales</t>
  </si>
  <si>
    <t>Convocatoria Reconocimiento de Grupos de Investigación e Investigadores 2015</t>
  </si>
  <si>
    <t>Generación reporte Convocatoria Reconocimiento de Grupos de Investigación e Investigadores 2015</t>
  </si>
  <si>
    <t>Normalización información artículos</t>
  </si>
  <si>
    <t>Estudio viabilidad creación grupo de cienciometría</t>
  </si>
  <si>
    <t>Revisión del Modelo de Medición Grupos e Investigadores</t>
  </si>
  <si>
    <t>Modelo Cienciométrico Centros</t>
  </si>
  <si>
    <t>Revisión del modelo de medición de productos  de CTeI de la comunidad en Ciencias Sociales, Humanas y Educación</t>
  </si>
  <si>
    <t>Convocatoria para proyectos de ciencia, tecnología e innovación en Salud</t>
  </si>
  <si>
    <t xml:space="preserve">Convocatoria para financiación de proyectos de CTeI y su contribución a los retos del país </t>
  </si>
  <si>
    <t>Proyectos tipo 1 DFI 2016</t>
  </si>
  <si>
    <t>Proyectos tipo 2 DFI 2016</t>
  </si>
  <si>
    <t>Apoyo a investigación en temas de interés de las comunidades indígenas</t>
  </si>
  <si>
    <t>Acceso a información científica especializada</t>
  </si>
  <si>
    <t>Capacitación y entrenamiento en ética e integridad científica</t>
  </si>
  <si>
    <t>Reglamentación para la conformación del Consejo Nacional de Bioética</t>
  </si>
  <si>
    <t>Política de la ética de la investigación e integridad científica</t>
  </si>
  <si>
    <t>Convocatoria para proyectos de investigación en ciencias humanas, sociales y educación (Conv.740)</t>
  </si>
  <si>
    <t>Convocatoria para proyectos de investigación en educación con uso de TIC (Convenio MEN 344-2010)</t>
  </si>
  <si>
    <t>Invitación para un proyecto de investigación en factores que afecta la calidad de la educación superior desde la sostenibilidad financiera (Convenio 707-2014)</t>
  </si>
  <si>
    <t>Promover el desarrollo tecnológico y la innovación como motor de crecimiento empresarial y del emprendimiento</t>
  </si>
  <si>
    <t>1.910 empresas apoyadas en procesos de innovación por Colciencias</t>
  </si>
  <si>
    <t>Alianzas para la innovación</t>
  </si>
  <si>
    <t>Sensibilización de empresas en procesos de innovación</t>
  </si>
  <si>
    <t>Dirección de Desarrollo Tecnológico e Innovación</t>
  </si>
  <si>
    <t>Formación de empresas en procesos de innovación</t>
  </si>
  <si>
    <t>Implementación de proyectos o prototipado</t>
  </si>
  <si>
    <t>Coordinación</t>
  </si>
  <si>
    <t>Sistemas de innovación en empresas</t>
  </si>
  <si>
    <t>463 empresas apoyadas en procesos de innovación por Colciencias</t>
  </si>
  <si>
    <t>Implementación sistemas de innovación</t>
  </si>
  <si>
    <t>Congreso Innovación COLIPRI</t>
  </si>
  <si>
    <t>Fortalecimiento y Reconocimiento de Actores del SNCTeI</t>
  </si>
  <si>
    <t>12 empresas apoyadas en procesos de innovación por Colciencias</t>
  </si>
  <si>
    <t>Apoyo en I+D+I al sector productivo</t>
  </si>
  <si>
    <t>Reconocimiento de actores</t>
  </si>
  <si>
    <t>Programa TIC</t>
  </si>
  <si>
    <t>Convocatoria Apps descubrimiento de negocios.</t>
  </si>
  <si>
    <t>Ejecución y seguimiento a los contratos derivados de la conv 705 de 2015</t>
  </si>
  <si>
    <t>Ejecución y seguimiento a los contratos derivados de la conv 708 de 2015</t>
  </si>
  <si>
    <t>Ejecución y seguimiento a la contratación del tanque de pensamiento.</t>
  </si>
  <si>
    <t>Ejecución y seguimiento a las contrataciones de los centros de excelencia y apropiación.</t>
  </si>
  <si>
    <t>Ejecución y seguimiento de la convocatoria 730-2015. Crecimiento y consolidación.</t>
  </si>
  <si>
    <t>Ejecución y seguimiento de la convocatoria 722-2015: Descubrimiento.</t>
  </si>
  <si>
    <t>Ejecución y seguimiento de la convocatoria 735-2015. Descubrimiento.</t>
  </si>
  <si>
    <t>Ejecución y seguimiento del contrato 491 2015 transferencia tecnológica en contenidos convergentes y publicidad digital</t>
  </si>
  <si>
    <t>Ejecución y seguimiento convocatoria soluciones innovadoras para el sector Turismo.</t>
  </si>
  <si>
    <t>Ejecución y seguimiento convocatoria soluciones innovadoras para el sector Agro.</t>
  </si>
  <si>
    <t>Ejecución y seguimiento convocatoria soluciones innovadoras para el sector Salud.</t>
  </si>
  <si>
    <t>Ejecución y seguimiento de la convocatoria 741: Incrementar el desempeño de la industria de tecnologías de la información TI de Colombia.</t>
  </si>
  <si>
    <t>Invitación para desarrollar un piloto de industrialización en la producción de sistemas de software en las empresas del sector TI de Colombia.</t>
  </si>
  <si>
    <t>Ejecución y seguimiento convocatoria 707</t>
  </si>
  <si>
    <t>Ejecución y seguimiento convocatoria 683</t>
  </si>
  <si>
    <t>7 licenciamientos tecnológicos apoyados</t>
  </si>
  <si>
    <t>Apoyo a las oficinas de transferencia de tecnología</t>
  </si>
  <si>
    <t>Evento transferencia y/o rueda de negocios</t>
  </si>
  <si>
    <t>Apoyo a la creación de spin off</t>
  </si>
  <si>
    <t>360 registros de patentes solicitadas por residentes en oficina nacional y PCT</t>
  </si>
  <si>
    <t>Brigada de patentes y fondo de protección de patentes</t>
  </si>
  <si>
    <t>Brigada de patentes</t>
  </si>
  <si>
    <t>Fondo de protección de patentes</t>
  </si>
  <si>
    <t>Generar una cultura que valore y gestione el conocimiento y la innovación</t>
  </si>
  <si>
    <t>1.053.900 personas sensibilizadas a través de estrategias enfocadas en el uso, apropiación y utilidad de la CTeI</t>
  </si>
  <si>
    <t>Centros de Ciencia</t>
  </si>
  <si>
    <t>38.900 personas sensibilizadas a través de estrategias enfocadas en el uso, apropiación y utilidad de la CTeI</t>
  </si>
  <si>
    <t>Reconocimiento de centros de ciencia</t>
  </si>
  <si>
    <t>Creación y fortalecimiento de la red de centros de ciencia</t>
  </si>
  <si>
    <t>Gestión territorial</t>
  </si>
  <si>
    <t>Proyectos especiales</t>
  </si>
  <si>
    <t>Atrévete (A Ciencia Cierta - Ideas para el Cambio)</t>
  </si>
  <si>
    <t>15.000 personas sensibilizadas a través de estrategias enfocadas en el uso, apropiación y utilidad de la CTeI</t>
  </si>
  <si>
    <t>Implementación de A Ciencia Cierta: producción agropecuaria</t>
  </si>
  <si>
    <t>Agenda Ciudadana 2016, planeación y conceptualización</t>
  </si>
  <si>
    <t>CENDOC</t>
  </si>
  <si>
    <t>Difusión</t>
  </si>
  <si>
    <t>1.000.000 personas sensibilizadas a través de estrategias enfocadas en el uso, apropiación y utilidad de la CTeI</t>
  </si>
  <si>
    <t>Premios Colciencias</t>
  </si>
  <si>
    <t>Fórmulas de cambio</t>
  </si>
  <si>
    <t>Científico por un día</t>
  </si>
  <si>
    <t>Ciencia cotidiana</t>
  </si>
  <si>
    <t>600.000 niños y jóvenes apoyados en procesos de vocación científica y tecnológica</t>
  </si>
  <si>
    <t>Ondas</t>
  </si>
  <si>
    <r>
      <t>597.600 niños y jóvenes apoyados en procesos de vocación científica y tecnológica</t>
    </r>
    <r>
      <rPr>
        <sz val="20"/>
        <color rgb="FFFF0000"/>
        <rFont val="Arial"/>
        <family val="2"/>
      </rPr>
      <t/>
    </r>
  </si>
  <si>
    <t>Acompañamiento en la etapa de proyectos ondas, regalías y/o nación en etapa de ejecución</t>
  </si>
  <si>
    <t>Celebración 15 años Ondas</t>
  </si>
  <si>
    <t>Lineamientos pedagógicos y metodológicos</t>
  </si>
  <si>
    <t>Implementación de comunidad ondas</t>
  </si>
  <si>
    <t>Jóvenes Investigadores</t>
  </si>
  <si>
    <t>Convocatoria jóvenes investigadores e innovadores Colciencias</t>
  </si>
  <si>
    <t>Convocatoria Nacional Colciencias - SENA</t>
  </si>
  <si>
    <t>Aliados nacionales</t>
  </si>
  <si>
    <t>Nexo Global</t>
  </si>
  <si>
    <t>500 niños y jóvenes apoyados en procesos de vocación científica y tecnológica</t>
  </si>
  <si>
    <t>Gestión con aliados internacionales y nacionales</t>
  </si>
  <si>
    <t>Estrategia de divulgación, sistematización y generación de redes del conocimiento</t>
  </si>
  <si>
    <t>Desarrollar un sistema e institucionalidad habilitante para la CTeI</t>
  </si>
  <si>
    <t>Beneficios Tributarios  para CTeI</t>
  </si>
  <si>
    <t xml:space="preserve">80% de asignación del cupo de inversión para deducción tributaria. </t>
  </si>
  <si>
    <t>Evaluación externa</t>
  </si>
  <si>
    <t>Gestión Misional y de Gobierno
Transparencia, Participación y Servicio al Ciudadano</t>
  </si>
  <si>
    <t>Taller de formación de proyectos en beneficios tributarios</t>
  </si>
  <si>
    <t>Jornadas de sensibilización</t>
  </si>
  <si>
    <t>3 Ciudades con pacto por la innovación en ejecución</t>
  </si>
  <si>
    <t>Pacto por la innovación</t>
  </si>
  <si>
    <t>Seguimiento a nuevos pactos realizados</t>
  </si>
  <si>
    <t>Ciudades que formalicen pactos por la innovación</t>
  </si>
  <si>
    <t>3 Políticas CTeI aprobadas</t>
  </si>
  <si>
    <t>Diseño y evaluación de políticas de CTeI</t>
  </si>
  <si>
    <t>Aprobación de la política nacional de CTeI</t>
  </si>
  <si>
    <t>Subdirección General</t>
  </si>
  <si>
    <t>Marco de evaluación de políticas y programas de CTeI</t>
  </si>
  <si>
    <t>Nuevas políticas de CTeI para el país</t>
  </si>
  <si>
    <t>Participación de Colombia en el CSTP de la OCDE</t>
  </si>
  <si>
    <t>Evaluaciones de resultado e impacto</t>
  </si>
  <si>
    <t>Publicación resultados de evaluaciones de la CTeI</t>
  </si>
  <si>
    <t>Desarrollo de capacidades para diseño y evaluación de políticas en los actores del Sistema Nacional</t>
  </si>
  <si>
    <t>Capacitación en el diseño y evaluación de políticas de CTeI</t>
  </si>
  <si>
    <t>Divulgación de la política de CTeI</t>
  </si>
  <si>
    <t>Doctrina CTeI</t>
  </si>
  <si>
    <t>50% de Consultas atendidas por Colciencias como autoridad doctrinaria en la mitad del tiempo de Ley</t>
  </si>
  <si>
    <t>Pronunciamientos que fijen criterios doctrinarios de Colciencias para los actores del SNCTI</t>
  </si>
  <si>
    <t>Transparencia, Participación y Servicio al Ciudadano</t>
  </si>
  <si>
    <t>Secretaría General</t>
  </si>
  <si>
    <t>Elaboración del banco de preguntas frecuentes como referente previo a elevar consultas a Colciencias interna y externamente</t>
  </si>
  <si>
    <t>Producción Normativa</t>
  </si>
  <si>
    <t>Emitir la posición oficial de Colciencias en relación a todas las iniciativas legislativas de cualquier orden que involucren CTeI</t>
  </si>
  <si>
    <t>53% de los recursos ejecutados a través del FFJC por entidades aportantes diferentes a Colciencias</t>
  </si>
  <si>
    <t>No aplica</t>
  </si>
  <si>
    <t>No Aplica</t>
  </si>
  <si>
    <t>Desarrollar proyectos estratégicos y de impacto en CTeI a través de la articulación de recursos de la nación, los departamentos y otros actores</t>
  </si>
  <si>
    <t xml:space="preserve">Articulación entre el Gobierno Nacional, los departamentos y otros actores para la construcción, suscripción y sostenibilidad de los Planes y Acuerdos Estratégicos departamentales en CTeI </t>
  </si>
  <si>
    <t>Suscribir 13 nuevos planes y acuerdos departamentales en CTeI</t>
  </si>
  <si>
    <t>Capacidades para la formulación y estructuración de proyectos en CTeI</t>
  </si>
  <si>
    <t>10 proyectos formulados y estructurados</t>
  </si>
  <si>
    <t>Puesta en operación de una red de estructuradores de proyectos en CTeI</t>
  </si>
  <si>
    <t>Proyectos apoyados estructurados en CTeI</t>
  </si>
  <si>
    <t>Firma de convenio de cooperación para el apoyo a la estructuración proyectos de CTeI</t>
  </si>
  <si>
    <t>Fortalecer la viabilización y aprobación de proyectos formulados para ser financiados por el FCTeI</t>
  </si>
  <si>
    <t>90% de recursos aprobados por el FCTI SGR</t>
  </si>
  <si>
    <t xml:space="preserve">Diseñar, rediseñar y estandarizar procesos y procedimientos asociados relacionados con verificación, evaluación y modificación de proyectos del FCTI </t>
  </si>
  <si>
    <t>Implementar una estrategia para incrementar la aprobación de los recursos del FCTeI</t>
  </si>
  <si>
    <t xml:space="preserve"> Fortalecimiento de la contratación de los recursos del FCTeI</t>
  </si>
  <si>
    <t>100% de las capacitaciones en contratación realizadas</t>
  </si>
  <si>
    <t>Seguimiento de los planes y acuerdos estratégicos departamentales en CTeI</t>
  </si>
  <si>
    <t>Gestionar la aprobación en el OCAD del FCTeI del SGR, de los proyectos presentados en la Secretaría Técnica relacionados con la oferta de Colciencias</t>
  </si>
  <si>
    <t>Generar vínculos entre los actores del SNCTI y actores internacionales estratégicos</t>
  </si>
  <si>
    <t xml:space="preserve">5 Alianzas estratégicas internacionales en términos de recursos y capital político
</t>
  </si>
  <si>
    <t xml:space="preserve">Participación de Colombia en el ámbito internacional, con miras a promover el avance de la Ciencia, Tecnología e Innovación </t>
  </si>
  <si>
    <t>3 Alianzas estratégicas internacionales en términos de recursos y capital político</t>
  </si>
  <si>
    <t>Preparación de reunión de ministros y altas autoridades en Ciencia, Tecnología e Innovación, Cumbre de los países de Iberoamérica</t>
  </si>
  <si>
    <t>Feria Ondas UNASUR sobre la biodiversidad del sur</t>
  </si>
  <si>
    <t>Misiones alemanas de la DFG y Leibniz</t>
  </si>
  <si>
    <t>Pago de compromisos con organismos internacionales</t>
  </si>
  <si>
    <t>Secretaría técnica ante el Comité de Política Científica y Tecnológica (CSTP) de la OECD</t>
  </si>
  <si>
    <t>Convocatoria de movilidad e intercambio de investigadores con países de Europa</t>
  </si>
  <si>
    <t>Convocatoria de movilidad internacional Jóvenes Ingenieros Alemania</t>
  </si>
  <si>
    <t>Convocatoria de movilidad internacional, Jóvenes Ingenieros Francia</t>
  </si>
  <si>
    <t>Cooperación Max Planck Alemania</t>
  </si>
  <si>
    <t>Gestión de Recursos Financieros de Cooperación Internacional para CTeI</t>
  </si>
  <si>
    <t>2 Alianzas estratégicas internacionales en términos de recursos y capital político</t>
  </si>
  <si>
    <t>Apalancamiento de recursos, programas Colciencias</t>
  </si>
  <si>
    <t>Participación de Colombia en Horizonte 2020 de la Unión Europea</t>
  </si>
  <si>
    <t>Apalancamiento de Recursos del Programa H2020 estrategia comunicación</t>
  </si>
  <si>
    <t>Apalancamiento de Recursos del Programa H2020 instrumentos</t>
  </si>
  <si>
    <t>Apalancamiento de Recursos del Programa H2020 seguimiento</t>
  </si>
  <si>
    <t>Segunda Convocatoria Transnacional EraNet-LAC 2015-2016 (Conv 742)</t>
  </si>
  <si>
    <t>Convocatoria para apoyar la movilidad internacional en la eventual conformación y fortalecimiento de consorcios en el marco del Octavo Programa Marco de la Unión Europea - HORIZONTE 2020</t>
  </si>
  <si>
    <t>Convertir a COLCIENCIAS en Ágil, Transparente y Moderna</t>
  </si>
  <si>
    <t>Cultura y comunicación de cara al ciudadano</t>
  </si>
  <si>
    <t>Normativo y procedimental. Relacionamiento con el ciudadano</t>
  </si>
  <si>
    <t>Transparencia participación y servicio al ciudadano</t>
  </si>
  <si>
    <t>Afianzar la cultura de servicio al ciudadano al interior de la entidad</t>
  </si>
  <si>
    <t>Análisis de la tercerización del servicio de atención al ciudadano</t>
  </si>
  <si>
    <t>Análisis sobre la automatización del servicio para el manejo de PQRDS</t>
  </si>
  <si>
    <t>Comunicamos lo que hacemos</t>
  </si>
  <si>
    <t>Comunicación estratégica</t>
  </si>
  <si>
    <t>Ecosistema digital - estructuración e implementación del nuevo portal institucional</t>
  </si>
  <si>
    <t>Ecosistema digital - desarrollo de estrategias para incrementar usuarios en redes sociales</t>
  </si>
  <si>
    <t>Relacionamiento con públicos</t>
  </si>
  <si>
    <t>Gestión de comunicación interna</t>
  </si>
  <si>
    <t>Eventos CTeI</t>
  </si>
  <si>
    <t>Relacionamiento con medios de comunicación</t>
  </si>
  <si>
    <t>Talento humano competente, innovador y motivado</t>
  </si>
  <si>
    <t>Gestión del Talento Humano</t>
  </si>
  <si>
    <t>Cero improvisación</t>
  </si>
  <si>
    <t>Planear integral y oportunamente</t>
  </si>
  <si>
    <t>Gestión Misional y de Gobierno
Transparencia participación y servicio al ciudadano
Gestión Financiera</t>
  </si>
  <si>
    <t>Oficina Asesora de Planeación</t>
  </si>
  <si>
    <t>Monitorear periódicamente</t>
  </si>
  <si>
    <t>Consolidar la relación DANE,OCYT y OCDE</t>
  </si>
  <si>
    <t>Diagnosticar, analizar y recomendar a nivel estratégico</t>
  </si>
  <si>
    <t>Diagnosticar, analizar y recomendar a nivel operativo</t>
  </si>
  <si>
    <t>Apoyar el desarrollo y documentar los resultados de los TDS</t>
  </si>
  <si>
    <t>Gestionar los recursos de los créditos asumidos en el 2011 con la Banca Multilateral</t>
  </si>
  <si>
    <t>Desarrollar la estrategia Colciencias Avanza</t>
  </si>
  <si>
    <t>Socializar, capacitar y apropiar</t>
  </si>
  <si>
    <t>Ejecución y presentación de auditorías, seguimientos y evaluaciones programadas</t>
  </si>
  <si>
    <t>Oficina de Control Interno</t>
  </si>
  <si>
    <t>Planeación y ejecución auditoría interna de calidad</t>
  </si>
  <si>
    <t>Campañas de sensibilización</t>
  </si>
  <si>
    <t>Recomendar mecanismos de gestión jurídica y legal al interior de las áreas de la entidad a través de la generación de circulares</t>
  </si>
  <si>
    <t>Más fácil, menos pasos</t>
  </si>
  <si>
    <t>Fortalecer el SGC de acuerdo con nuevos retos</t>
  </si>
  <si>
    <t>Eficiencia Administrativa
Transparencia, Participación y Servicio al Ciudadano</t>
  </si>
  <si>
    <t>Consolidar un equipo competente de líderes de calidad</t>
  </si>
  <si>
    <t>Rediseñar los indicadores del SGC</t>
  </si>
  <si>
    <t>Optimizar procesos y procedimientos</t>
  </si>
  <si>
    <t>Desplegar la administración del riesgo</t>
  </si>
  <si>
    <t>Lograr reconocimientos de excelencia</t>
  </si>
  <si>
    <t>Trámites amigables</t>
  </si>
  <si>
    <t>Gestión Documental</t>
  </si>
  <si>
    <t>Formalizar la conformación del grupo de gestión documental</t>
  </si>
  <si>
    <t>Proceso de Contratación de firma para la implementación de la norma</t>
  </si>
  <si>
    <t>Gestión Financiera</t>
  </si>
  <si>
    <t>Realizar el proceso de sensibilización al interior de COLCIENCIAS</t>
  </si>
  <si>
    <t>Elaborar diagnóstico de homologación sistema contable vigente vs NIIFs</t>
  </si>
  <si>
    <t>Implementar plan de trabajo</t>
  </si>
  <si>
    <t>Depuración Contable</t>
  </si>
  <si>
    <t>Diseñar el Manual de Políticas Contables de la entidad de acuerdo con las normas NIIFs</t>
  </si>
  <si>
    <t>El Fondo Francisco José de Caldas (FFJC), instrumento efectivo en la canalización de recursos</t>
  </si>
  <si>
    <t>Análisis de eficiencia de los procesos</t>
  </si>
  <si>
    <t xml:space="preserve">Eficiencia Administrativa </t>
  </si>
  <si>
    <t>Puesta en marcha MGI</t>
  </si>
  <si>
    <t xml:space="preserve">Revisión y levantamiento de los procesos del fondo fase 1 </t>
  </si>
  <si>
    <t xml:space="preserve">Revisión y levantamiento de los procesos del fondo fase 2 </t>
  </si>
  <si>
    <t>Depuración y conciliación de saldos</t>
  </si>
  <si>
    <t>Balance de gestión y mejoramiento MGI</t>
  </si>
  <si>
    <t>Redistribución, reasignación de puestos de trabajo fase 1</t>
  </si>
  <si>
    <t>Eficiencia Administrativa</t>
  </si>
  <si>
    <t>Redistribución, reasignación de puestos de trabajo fase 2</t>
  </si>
  <si>
    <t>Plan operativo implementado servicios generales nueva sede</t>
  </si>
  <si>
    <t>Adecuación de la nueva sede de Colciencias</t>
  </si>
  <si>
    <t>Traslado a la nueva sede (trasteo/mudanza)</t>
  </si>
  <si>
    <t>Gestión e Infraestructura de TI</t>
  </si>
  <si>
    <t xml:space="preserve">Adecuación tecnológica nueva sede e interventoría del proyecto </t>
  </si>
  <si>
    <t>Proyecto Sistema Integrado de Información (SII)</t>
  </si>
  <si>
    <t>Interventoría y pruebas funcionales del Proyecto SII</t>
  </si>
  <si>
    <t>Dotación tecnológica de la entidad</t>
  </si>
  <si>
    <t>Sistemas de información misionales y de apoyo a la gestión institucional</t>
  </si>
  <si>
    <t>Automatización procesos de apoyo a la gestión institucional - Fase I</t>
  </si>
  <si>
    <t>Implementación piloto cienciometría PURE ELSEVIER</t>
  </si>
  <si>
    <t>Modelo de gestión de seguridad y privacidad de la información</t>
  </si>
  <si>
    <t>Datos abiertos</t>
  </si>
  <si>
    <t>Arquitectura Empresarial para la Gestión de TI - Fase I</t>
  </si>
  <si>
    <t>Propiciar condiciones para conocer valorar conservar y aprovechar nuestra biodiversidad</t>
  </si>
  <si>
    <t>Colombia Bio</t>
  </si>
  <si>
    <t>Conexión entre academia y empresa</t>
  </si>
  <si>
    <t>Dirección General</t>
  </si>
  <si>
    <t>Expedición Bio</t>
  </si>
  <si>
    <t>Productos BIO</t>
  </si>
  <si>
    <t>I+D BIO</t>
  </si>
  <si>
    <t>Articulación institucional y desarrollo normativo</t>
  </si>
  <si>
    <t>Mentalidad y cultura</t>
  </si>
  <si>
    <t xml:space="preserve">Convocatoria Portafolio 100 </t>
  </si>
  <si>
    <t>Regiones BIO</t>
  </si>
  <si>
    <t>TOTAL</t>
  </si>
  <si>
    <t>Convocatoria de formación para estudios de doctorado en el exterior</t>
  </si>
  <si>
    <t>Convocatoria de formación para estudios de doctorado en el exterior Fulbright</t>
  </si>
  <si>
    <t>Convocatoria de formación para estudios de doctorado en el exterior Georgia Tech</t>
  </si>
  <si>
    <t>Convocatoria de formación para estudios de doctorado en Colombia</t>
  </si>
  <si>
    <t>Convocatorias de formación de alto nivel para las regiones (Departamentos de Caquetá, Putumayo, Tolima, Guaviare y Norte de Santander)</t>
  </si>
  <si>
    <t>Convocatorias de formación de alto nivel para las regiones (otros departamentos)</t>
  </si>
  <si>
    <t>Convocatoria de formación de alto nivel ANH - exterior</t>
  </si>
  <si>
    <t>Convocatoria de formación para estudios de maestría y doctorado en el exterior COLFUTURO</t>
  </si>
  <si>
    <t>Desembolsos vigencias futuras comprometidas</t>
  </si>
  <si>
    <t>Formación de capital humano para la CTeI a nivel de Doctorado y Maestría**</t>
  </si>
  <si>
    <t>Implementación del grupo comunidad becarios Colciencias</t>
  </si>
  <si>
    <t>Propuesta de inserción de doctorados en industria</t>
  </si>
  <si>
    <t>Financiar estudios de doctorado en el exterior CIFRE</t>
  </si>
  <si>
    <t>Convocatoria doctorado nacional en empresa</t>
  </si>
  <si>
    <t>Articulación de oferta y demanda para recurso humano de alto nivel</t>
  </si>
  <si>
    <t>Convocatoria para Indexación de Revistas Especializadas en Ciencia, Tecnología e Innovación -Publindex</t>
  </si>
  <si>
    <t>Verificación publicaciones científicas nacionales ISI y SCOPUS</t>
  </si>
  <si>
    <t>Piloto PURE en SCienTI</t>
  </si>
  <si>
    <t>Fomento al desarrollo de programas y proyectos de generación de conocimiento en CTeI</t>
  </si>
  <si>
    <t>Convocatoria regional de investigación en ciencias del mar para la región caribe FCTI-SGR</t>
  </si>
  <si>
    <t>Revisión proyectos de investigación apoyados convocatoria 727 de 2015</t>
  </si>
  <si>
    <t>Desarrollo de capacidades de transferencia tecnológica</t>
  </si>
  <si>
    <t>Identificación y seguimiento a jóvenes investigadores</t>
  </si>
  <si>
    <t xml:space="preserve">4 acciones de fortalecimiento de capacidades desarrolladas </t>
  </si>
  <si>
    <t>Preparar propuestas normativas para promover la mejora del SNCTI a partir de las necesidades identificadas</t>
  </si>
  <si>
    <t>Todas las dependencias</t>
  </si>
  <si>
    <t>Convocatoria para proyectos en ciencia, tecnología e innovación en biodiversidad-2016</t>
  </si>
  <si>
    <t>Convocatoria Portafolio 100</t>
  </si>
  <si>
    <t>Gestión Misional y de Gobierno
Transparencia, Participación y Servicio al Ciudadano</t>
  </si>
  <si>
    <t>Contribuir a una Colciencias más transparente SEGEL</t>
  </si>
  <si>
    <t>Equipo de Comunicaciones</t>
  </si>
  <si>
    <t>Contribuir a una Colciencias más transparente - Atención al ciudadano</t>
  </si>
  <si>
    <t>Contribuir a una Colciencias más moderna - Atención al ciudadano</t>
  </si>
  <si>
    <t>Contribuir a una Colciencias más transparente  - Comunicaciones</t>
  </si>
  <si>
    <t>Contribuir a una Colciencias más moderna - Comunicaciones</t>
  </si>
  <si>
    <t>Dirección de Mentalidad y Cultura para la CTeI</t>
  </si>
  <si>
    <t>Equipo de Gestión Territorial</t>
  </si>
  <si>
    <t>Equipo de Internacionalización</t>
  </si>
  <si>
    <t>Dirección Administrativa y Financiera</t>
  </si>
  <si>
    <t>Oficina de TIC</t>
  </si>
  <si>
    <t>Contribuir a una Colciencias más transparente  - Talento Humano</t>
  </si>
  <si>
    <t>Gestionar recursos para garantizar el talento humano</t>
  </si>
  <si>
    <t>Adopción de estándares internacionales de alta calidad para el reporte de la información financiera y contable en el Sector Público</t>
  </si>
  <si>
    <t>Implementar el programa de gestión documental</t>
  </si>
  <si>
    <t>Contribuir a una Colciencias más transparente  - Gestión Documental</t>
  </si>
  <si>
    <t>Contribuir a una Colciencias más transparente  - Financiera</t>
  </si>
  <si>
    <t>Infraestructura Física y Tecnológica**</t>
  </si>
  <si>
    <t>Contribuir a una Colciencias más moderna - Dirección Administrativa y Financiera</t>
  </si>
  <si>
    <t>85% Avance en el desarrollo del nuevo sistema integrado de información
100% de cumplimiento de los requisitos de transparencia en Colciencias
47% de cumplimiento de los requisitos de GEL en Colciencias</t>
  </si>
  <si>
    <t>Contribuir a una Colciencias mas transparente - Oficina TIC</t>
  </si>
  <si>
    <t>Contribuir a una Colciencias mas moderna - Oficina TIC</t>
  </si>
  <si>
    <t>Eficiencia Administrativa
Transparencia, Participación y Servicio al Ciudadano</t>
  </si>
  <si>
    <t>Seguimiento de evaluación del riesgo</t>
  </si>
  <si>
    <t>Contribuir a una Colciencias más transparente - Oficina Asesora de Planeación</t>
  </si>
  <si>
    <t>Contribuir a una Colciencias más moderna - Oficina Asesora de Planeación</t>
  </si>
  <si>
    <t>Contribuir a una Colciencias más transparente - Oficina de Control Interno</t>
  </si>
  <si>
    <t>Desarrollar una estrategia de innovación que genere proyectos que busquen garantizar las metas  institucionales</t>
  </si>
  <si>
    <t>40% nivel de madurez del SGC
100% de cumplimiento en la reducción de tiempos, requisitos o documentos en procedimientos seleccionados
100% de avance del plan de racionalización de trámites
100% de cumplimiento de requisitos de transparencia en Colciencias
67% de cumplimiento de requisitos de GEL en Colciencias</t>
  </si>
  <si>
    <t>60% Implementación del Programa de Gestión Documental
42%  de cumplimiento de los requisitos de transparencia en Colciencias</t>
  </si>
  <si>
    <t>Manual de políticas contables aprobado por el CDA
100%  de cumplimiento de los requisitos de transparencia en Colciencias</t>
  </si>
  <si>
    <t>Concertación y publicación de la guía de contratación en ACTI</t>
  </si>
  <si>
    <t>Capacitación en contratación en ACTI a los equipos de gobierno de los departamentos</t>
  </si>
  <si>
    <t>80% de proyectos de la oferta Colciencias, aprobados por el OCAD</t>
  </si>
  <si>
    <t>250.000 nuevos registros de especies en el Global Biodiversity Information Facility (GBIF) aportadas por Colombia</t>
  </si>
  <si>
    <t>86% Índice ATM</t>
  </si>
  <si>
    <t>Apoyo para otorgar exenciones tributarias</t>
  </si>
  <si>
    <t>100% de cumplimiento en la reducción de tiempos, requisitos o documentos en procedimientos seleccionados</t>
  </si>
  <si>
    <t>PROGRAMA ESTRATÉGICO</t>
  </si>
  <si>
    <t>INICIATIVAS ESTRATÉGICAS</t>
  </si>
  <si>
    <t>POLÍTICA DE DESARROLLO ADMINISTRATIVO</t>
  </si>
  <si>
    <t>* Los recursos requeridos para el cumplimiento de las metas tienen dos fuentes:
- Presupuesto General de la Nación - apropiado mediante Decreto 2550 de diciembre 30/15 
- Otras fuentes: son recursos que se gestionarán con aliados estratégicos nacionales y regionales los cuales están sujetos a negociaciones por lo que su monto puede variar y recursos que se encuentran en el Fondo Francisco José de Caldas provenientes de otras vigencias.
** Proyectos con recursos aplazados para la vigencia 2016 por valor total de 13.687.271.010.  El valor total reportado no incluye las vigencias futuras que se aprueban para garantizar la disponibilidad presupuestal de la cohorte 2016</t>
  </si>
  <si>
    <t>Participación en la convocatoria de Stic y Math Ansud</t>
  </si>
  <si>
    <t xml:space="preserve">Convocatoria Institutional Links – Newton Fund </t>
  </si>
  <si>
    <t>PRESUPUESTO *</t>
  </si>
  <si>
    <t>Convocatoria Ideas para el Cambio - BIO 2016</t>
  </si>
  <si>
    <t>90 empresas apoyadas en procesos de innovación por Colciencias
3 Ciudades con pacto por la innovación en ejecución</t>
  </si>
  <si>
    <t>100% Propuestas normativas presentadas a partir de las necesidades identificadas
84% de cumplimiento de los requisitos de transparencia en Colciencias</t>
  </si>
  <si>
    <t>Circulación de conocimiento y prácticas innovadoras en un escenario global</t>
  </si>
  <si>
    <t>70% satisfacción de usuarios
62%  de cumplimiento de los requisitos de transparencia en Colciencias
80%  de cumplimiento de los requisitos de gobierno en línea en Colciencias</t>
  </si>
  <si>
    <t>100% de programas estratégicos comunicados
100%  de cumplimiento de los requisitos de transparencia en Colciencias
78%  de cumplimiento de los requisitos de gobierno en línea en Colciencias</t>
  </si>
  <si>
    <t>100% puestos de trabajo operando en las modalidades seleccionadas
100% de cumplimiento de los requisitos de GEL en Colciencias</t>
  </si>
  <si>
    <t xml:space="preserve">79 Revistas colombianas indexadas
</t>
  </si>
  <si>
    <r>
      <t>2.309 becas para la formación de maestría y doctorado nacional y exterior financiados por Colciencias y otras entidades</t>
    </r>
    <r>
      <rPr>
        <sz val="20"/>
        <color rgb="FFFF0000"/>
        <rFont val="Arial"/>
        <family val="2"/>
      </rPr>
      <t/>
    </r>
  </si>
  <si>
    <t>195 proyectos de investigación apoyados</t>
  </si>
  <si>
    <t xml:space="preserve">1.250 empresas apoyadas en procesos de innovación por Colciencias
</t>
  </si>
  <si>
    <t xml:space="preserve">200 Movilidades internacionales apoyadas 
</t>
  </si>
  <si>
    <t>2 Consorcios conformados</t>
  </si>
  <si>
    <t xml:space="preserve">
100% de oportunidad en el cumplimiento de fechas programadas para la formulación, seguimiento y evaluación de los planes institucionales 
85% de cumplimiento de requisitos de transparencia en Colciencias (Planeación)
73% de cumplimiento de requisitos de GEL en Colciencias
100% de cumplimiento de requisitos de transparencia en Colciencias (Control Interno)</t>
  </si>
  <si>
    <t xml:space="preserve">7.700 artículos científicos publicados en revistas científicas especializadas por investigadores colombianos
221 proyectos de investigación apoyados
</t>
  </si>
  <si>
    <t>Consolidar la batería de indicadores de Colciencias</t>
  </si>
  <si>
    <r>
      <rPr>
        <sz val="20"/>
        <rFont val="Arial"/>
        <family val="2"/>
      </rPr>
      <t>7.700 artículos científicos publicados en revistas científicas especializadas por investigadores colombianos</t>
    </r>
    <r>
      <rPr>
        <sz val="20"/>
        <color rgb="FFFF0000"/>
        <rFont val="Arial"/>
        <family val="2"/>
      </rPr>
      <t xml:space="preserve">
</t>
    </r>
    <r>
      <rPr>
        <sz val="20"/>
        <rFont val="Arial"/>
        <family val="2"/>
      </rPr>
      <t>1 Modelo cienciométrico presentado al SNCTI</t>
    </r>
  </si>
  <si>
    <t xml:space="preserve">De acuerdo al Plan Estratégico Institucional (PEI) 2015-2018 se estructura el Plan de Acción Institucional (PAI) para dar cumplimiento a las metas planteadas en el 2016, a través del ejercicio de planeación táctica que cada dependencia desarrolló, mediante el cual identificó sus programas para el logro de los 8 objetivos institucionales y sus respectivas metas estratégicas.  Resultado del ejercicio se identificaron 43 programas estratégicos con sus respectivas iniciativas estratégicas, responsables, indicadores, metas y recursos financieros destinados para su ejecución.
El Plan de Acción Institucional (PAI) 2016 como herramienta de gestión buscar orientar estratégicamente los procesos, instrumentos y recursos físicos, tecnológicos y financieros disponibles para el logro de las metas y objetivos anuales.
</t>
  </si>
  <si>
    <t xml:space="preserve">80% de asignación del cupo de inversión para deducción tributaria
</t>
  </si>
  <si>
    <t>1.915 niños y jóvenes apoyados en procesos de vocación científica y tecnológica</t>
  </si>
  <si>
    <t>Incrementar 0,6 la calificación de cultura organizacional 
78%  de cumplimiento de los requisitos de transparencia en Colciencias</t>
  </si>
  <si>
    <t>Iniciar e implementar el proceso de transformación cultural y organizacional en la Entidad</t>
  </si>
  <si>
    <t>Generar un plan de Bienestar orientado a la implementación de estrategias que fortalezcan la calidad de vida de la comunidad Colciencias implementando la cultura de salario emocional</t>
  </si>
  <si>
    <t>Fomentar una cultura de prevención y manejo de los riesgos laborales</t>
  </si>
  <si>
    <t>Consolidar la gestión por competencias</t>
  </si>
  <si>
    <t>Ajustar la estructura organizacional</t>
  </si>
  <si>
    <t>Convocatoria doctorados nacionales jóvenes - 2016</t>
  </si>
  <si>
    <t xml:space="preserve">243 empresas apoyadas en procesos de innovación por Colciencias
</t>
  </si>
  <si>
    <r>
      <t xml:space="preserve">250.000 nuevos registros de especies en el Global Biodiversity Information Facility (GBIF) aportadas por Colombia
8 expediciones biológicas
</t>
    </r>
    <r>
      <rPr>
        <sz val="20"/>
        <color rgb="FFFF0000"/>
        <rFont val="Arial"/>
        <family val="2"/>
      </rPr>
      <t/>
    </r>
  </si>
  <si>
    <t>Concurso A CIENCIA CIERTA BIO</t>
  </si>
  <si>
    <t>CÓDIGO: G101PR01F02</t>
  </si>
  <si>
    <t>VERSIÓN: 07</t>
  </si>
  <si>
    <t>FECHA: 2016-07-11</t>
  </si>
  <si>
    <t>13 Planes y acuerdos suscritos y 20 ratificados-actualizados</t>
  </si>
  <si>
    <t>20 planes y acuerdos departamentales ratificados-actualizados
13 nuevos planes y acuerdos departamentales suscritos</t>
  </si>
  <si>
    <t>Ratificar-actualizar 20 planes y acuerdos departamentales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</si>
</sst>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_-&quot;$&quot;* #,##0_-;\-&quot;$&quot;* #,##0_-;_-&quot;$&quot;* &quot;-&quot;??_-;_-@_-"/>
  </numFmts>
  <fonts count="12" x14ac:knownFonts="1">
    <font>
      <sz val="11"/>
      <color theme="1"/>
      <name val="Calibri"/>
      <family val="2"/>
      <scheme val="minor"/>
    </font>
    <font>
      <sz val="11"/>
      <color theme="1"/>
      <name val="Calibri"/>
      <family val="2"/>
      <scheme val="minor"/>
    </font>
    <font>
      <b/>
      <sz val="14"/>
      <color theme="0"/>
      <name val="Arial"/>
      <family val="2"/>
    </font>
    <font>
      <sz val="14"/>
      <name val="Arial"/>
      <family val="2"/>
    </font>
    <font>
      <sz val="20"/>
      <color theme="1"/>
      <name val="Arial"/>
      <family val="2"/>
    </font>
    <font>
      <sz val="20"/>
      <name val="Arial"/>
      <family val="2"/>
    </font>
    <font>
      <b/>
      <sz val="20"/>
      <color theme="0"/>
      <name val="Arial"/>
      <family val="2"/>
    </font>
    <font>
      <sz val="20"/>
      <color rgb="FFFF0000"/>
      <name val="Arial"/>
      <family val="2"/>
    </font>
    <font>
      <b/>
      <sz val="20"/>
      <color theme="1"/>
      <name val="Arial"/>
      <family val="2"/>
    </font>
    <font>
      <sz val="11"/>
      <name val="Calibri"/>
      <family val="2"/>
      <scheme val="minor"/>
    </font>
    <font>
      <b/>
      <sz val="24"/>
      <color theme="0"/>
      <name val="Arial"/>
      <family val="2"/>
    </font>
    <font>
      <sz val="16"/>
      <color theme="1"/>
      <name val="Arial"/>
      <family val="2"/>
    </font>
  </fonts>
  <fills count="4">
    <fill>
      <patternFill patternType="none"/>
    </fill>
    <fill>
      <patternFill patternType="gray125"/>
    </fill>
    <fill>
      <patternFill patternType="solid">
        <fgColor theme="0"/>
        <bgColor indexed="64"/>
      </patternFill>
    </fill>
    <fill>
      <patternFill patternType="solid">
        <fgColor rgb="FF00939B"/>
        <bgColor indexed="64"/>
      </patternFill>
    </fill>
  </fills>
  <borders count="17">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44" fontId="1" fillId="0" borderId="0" applyFont="0" applyFill="0" applyBorder="0" applyAlignment="0" applyProtection="0"/>
  </cellStyleXfs>
  <cellXfs count="101">
    <xf numFmtId="0" fontId="0" fillId="0" borderId="0" xfId="0"/>
    <xf numFmtId="0" fontId="0" fillId="2" borderId="0" xfId="0" applyFill="1" applyBorder="1"/>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2" fillId="2" borderId="0" xfId="0" applyFont="1" applyFill="1" applyBorder="1" applyAlignment="1">
      <alignment horizontal="center" vertical="center"/>
    </xf>
    <xf numFmtId="0" fontId="0" fillId="2" borderId="0" xfId="0" applyFill="1" applyBorder="1" applyAlignment="1">
      <alignment vertical="center" wrapText="1"/>
    </xf>
    <xf numFmtId="0" fontId="0" fillId="2" borderId="0" xfId="0" applyFill="1" applyAlignment="1">
      <alignment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horizontal="left" vertical="center" wrapText="1"/>
    </xf>
    <xf numFmtId="164" fontId="4" fillId="0" borderId="0" xfId="1" applyNumberFormat="1"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Fill="1" applyAlignment="1">
      <alignment horizontal="center" vertical="center" wrapText="1"/>
    </xf>
    <xf numFmtId="0" fontId="4" fillId="0" borderId="0" xfId="0" applyFont="1" applyAlignment="1">
      <alignment horizontal="center" vertical="center" wrapText="1"/>
    </xf>
    <xf numFmtId="164" fontId="4" fillId="0" borderId="0" xfId="0" applyNumberFormat="1" applyFont="1" applyFill="1" applyAlignment="1">
      <alignment horizontal="center" vertical="center" wrapText="1"/>
    </xf>
    <xf numFmtId="164" fontId="0" fillId="0" borderId="0" xfId="0" applyNumberFormat="1" applyFill="1"/>
    <xf numFmtId="0" fontId="4"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Border="1" applyAlignment="1">
      <alignment vertical="center" wrapText="1"/>
    </xf>
    <xf numFmtId="0" fontId="4" fillId="0" borderId="0" xfId="0" applyFont="1" applyAlignment="1">
      <alignment horizontal="center" vertical="center" wrapText="1"/>
    </xf>
    <xf numFmtId="0" fontId="4" fillId="2" borderId="9"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wrapText="1"/>
    </xf>
    <xf numFmtId="0" fontId="4" fillId="0" borderId="0" xfId="0" applyFont="1" applyBorder="1" applyAlignment="1">
      <alignment horizontal="left" vertical="center" wrapText="1"/>
    </xf>
    <xf numFmtId="0" fontId="8" fillId="0" borderId="10" xfId="0" applyFont="1" applyBorder="1" applyAlignment="1">
      <alignment horizontal="center" vertical="center" wrapText="1"/>
    </xf>
    <xf numFmtId="164" fontId="8" fillId="0" borderId="10" xfId="1" applyNumberFormat="1" applyFont="1" applyBorder="1" applyAlignment="1">
      <alignment vertical="center" wrapText="1"/>
    </xf>
    <xf numFmtId="0" fontId="4" fillId="0" borderId="0" xfId="0" applyFont="1" applyAlignment="1">
      <alignment horizontal="center" vertical="center" wrapText="1"/>
    </xf>
    <xf numFmtId="164" fontId="4" fillId="0" borderId="16" xfId="1" applyNumberFormat="1" applyFont="1" applyFill="1" applyBorder="1" applyAlignment="1">
      <alignment vertical="center" wrapText="1"/>
    </xf>
    <xf numFmtId="0" fontId="4" fillId="2" borderId="16"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4" fillId="2" borderId="15" xfId="0" applyFont="1" applyFill="1" applyBorder="1" applyAlignment="1">
      <alignment horizontal="center" vertical="center" wrapText="1"/>
    </xf>
    <xf numFmtId="164" fontId="5" fillId="0" borderId="15" xfId="1" applyNumberFormat="1" applyFont="1" applyFill="1" applyBorder="1" applyAlignment="1">
      <alignment vertical="center" wrapText="1"/>
    </xf>
    <xf numFmtId="164" fontId="6" fillId="3" borderId="9" xfId="1" applyNumberFormat="1" applyFont="1" applyFill="1" applyBorder="1" applyAlignment="1">
      <alignment horizontal="center" vertical="center" wrapText="1"/>
    </xf>
    <xf numFmtId="164" fontId="4" fillId="0" borderId="9" xfId="1" applyNumberFormat="1" applyFont="1" applyFill="1" applyBorder="1" applyAlignment="1">
      <alignment vertical="center" wrapText="1"/>
    </xf>
    <xf numFmtId="0" fontId="5" fillId="2" borderId="14" xfId="0" applyFont="1" applyFill="1" applyBorder="1" applyAlignment="1">
      <alignment horizontal="justify" vertical="center" wrapText="1"/>
    </xf>
    <xf numFmtId="0" fontId="5" fillId="2" borderId="15" xfId="0" applyFont="1" applyFill="1" applyBorder="1" applyAlignment="1">
      <alignment horizontal="justify" vertical="center" wrapText="1"/>
    </xf>
    <xf numFmtId="0" fontId="5" fillId="2" borderId="16" xfId="0" applyFont="1" applyFill="1" applyBorder="1" applyAlignment="1">
      <alignment horizontal="justify" vertical="center" wrapText="1"/>
    </xf>
    <xf numFmtId="0" fontId="4" fillId="2" borderId="15" xfId="0" applyFont="1" applyFill="1" applyBorder="1" applyAlignment="1">
      <alignment horizontal="justify" vertical="center" wrapText="1"/>
    </xf>
    <xf numFmtId="0" fontId="5" fillId="2" borderId="9" xfId="0" applyFont="1" applyFill="1" applyBorder="1" applyAlignment="1">
      <alignment horizontal="justify" vertical="center" wrapText="1"/>
    </xf>
    <xf numFmtId="0" fontId="5" fillId="0" borderId="14" xfId="0" applyFont="1" applyBorder="1" applyAlignment="1">
      <alignment horizontal="justify" vertical="center" wrapText="1"/>
    </xf>
    <xf numFmtId="0" fontId="5" fillId="0" borderId="15" xfId="0" applyFont="1" applyBorder="1" applyAlignment="1">
      <alignment horizontal="justify" vertical="center" wrapText="1"/>
    </xf>
    <xf numFmtId="0" fontId="5" fillId="0" borderId="15" xfId="0" applyFont="1" applyFill="1" applyBorder="1" applyAlignment="1">
      <alignment horizontal="justify" vertical="center" wrapText="1"/>
    </xf>
    <xf numFmtId="0" fontId="5" fillId="0" borderId="16" xfId="0" applyFont="1" applyFill="1" applyBorder="1" applyAlignment="1">
      <alignment horizontal="justify" vertical="center" wrapText="1"/>
    </xf>
    <xf numFmtId="0" fontId="4" fillId="2" borderId="15"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wrapText="1"/>
    </xf>
    <xf numFmtId="0" fontId="5" fillId="0" borderId="14" xfId="0" applyFont="1" applyFill="1" applyBorder="1" applyAlignment="1">
      <alignment horizontal="justify" vertical="center" wrapText="1"/>
    </xf>
    <xf numFmtId="0" fontId="2" fillId="3" borderId="0" xfId="0" applyFont="1" applyFill="1" applyBorder="1" applyAlignment="1">
      <alignment horizontal="center" vertical="center"/>
    </xf>
    <xf numFmtId="0" fontId="3" fillId="2" borderId="0" xfId="0" applyFont="1" applyFill="1" applyBorder="1" applyAlignment="1">
      <alignment horizontal="justify" vertical="center" wrapText="1"/>
    </xf>
    <xf numFmtId="0" fontId="10" fillId="3" borderId="11"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0" fillId="2" borderId="15" xfId="0" applyFill="1" applyBorder="1" applyAlignment="1">
      <alignment horizontal="center" vertical="center" wrapText="1"/>
    </xf>
    <xf numFmtId="164" fontId="4" fillId="0" borderId="15" xfId="1" applyNumberFormat="1" applyFont="1" applyFill="1" applyBorder="1" applyAlignment="1">
      <alignment vertical="center" wrapText="1"/>
    </xf>
    <xf numFmtId="0" fontId="0" fillId="0" borderId="15" xfId="0" applyFill="1" applyBorder="1" applyAlignment="1">
      <alignment vertical="center" wrapText="1"/>
    </xf>
    <xf numFmtId="0" fontId="5" fillId="2" borderId="15" xfId="0" applyFont="1" applyFill="1" applyBorder="1" applyAlignment="1">
      <alignment horizontal="center" vertical="center" wrapText="1"/>
    </xf>
    <xf numFmtId="164" fontId="4" fillId="0" borderId="14" xfId="1" applyNumberFormat="1" applyFont="1" applyFill="1" applyBorder="1" applyAlignment="1">
      <alignment vertical="center" wrapText="1"/>
    </xf>
    <xf numFmtId="0" fontId="5" fillId="2" borderId="16" xfId="0" applyFont="1" applyFill="1" applyBorder="1" applyAlignment="1">
      <alignment horizontal="center" vertical="center" wrapText="1"/>
    </xf>
    <xf numFmtId="0" fontId="4" fillId="0" borderId="0" xfId="0" applyFont="1" applyAlignment="1">
      <alignment horizontal="center" vertical="center" wrapText="1"/>
    </xf>
    <xf numFmtId="0" fontId="5" fillId="0" borderId="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164" fontId="5" fillId="0" borderId="15" xfId="1" applyNumberFormat="1" applyFont="1" applyFill="1" applyBorder="1" applyAlignment="1">
      <alignment vertical="center" wrapText="1"/>
    </xf>
    <xf numFmtId="164" fontId="5" fillId="0" borderId="16" xfId="1" applyNumberFormat="1" applyFont="1" applyFill="1" applyBorder="1" applyAlignment="1">
      <alignment vertical="center" wrapText="1"/>
    </xf>
    <xf numFmtId="0" fontId="9" fillId="0" borderId="15" xfId="0" applyFont="1" applyFill="1" applyBorder="1" applyAlignment="1">
      <alignment horizontal="center" vertical="center" wrapText="1"/>
    </xf>
    <xf numFmtId="0" fontId="9" fillId="0" borderId="15" xfId="0" applyFont="1" applyFill="1" applyBorder="1" applyAlignment="1">
      <alignment vertical="center" wrapText="1"/>
    </xf>
    <xf numFmtId="0" fontId="5" fillId="0" borderId="0" xfId="0" applyFont="1" applyFill="1" applyBorder="1" applyAlignment="1">
      <alignment horizontal="left" vertical="center" wrapText="1"/>
    </xf>
    <xf numFmtId="0" fontId="5" fillId="0" borderId="15" xfId="0" applyFont="1" applyBorder="1" applyAlignment="1">
      <alignment horizontal="center" vertical="center" wrapText="1"/>
    </xf>
    <xf numFmtId="0" fontId="4" fillId="2" borderId="9"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9" fillId="0" borderId="9" xfId="0" applyFont="1" applyFill="1" applyBorder="1" applyAlignment="1">
      <alignment horizontal="center" vertical="center" wrapText="1"/>
    </xf>
    <xf numFmtId="0" fontId="9" fillId="2" borderId="15" xfId="0" applyFont="1" applyFill="1" applyBorder="1" applyAlignment="1">
      <alignment horizontal="center" vertical="center" wrapText="1"/>
    </xf>
    <xf numFmtId="164" fontId="5" fillId="0" borderId="14" xfId="1" applyNumberFormat="1" applyFont="1" applyFill="1" applyBorder="1" applyAlignment="1">
      <alignment vertical="center" wrapText="1"/>
    </xf>
    <xf numFmtId="0" fontId="4" fillId="0" borderId="9" xfId="0" applyFont="1" applyBorder="1" applyAlignment="1">
      <alignment horizontal="center" vertical="center" wrapText="1"/>
    </xf>
    <xf numFmtId="0" fontId="5" fillId="0" borderId="14"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164" fontId="4" fillId="0" borderId="16" xfId="1" applyNumberFormat="1" applyFont="1" applyFill="1" applyBorder="1" applyAlignment="1">
      <alignment vertical="center" wrapText="1"/>
    </xf>
    <xf numFmtId="0" fontId="0" fillId="2" borderId="16" xfId="0" applyFill="1" applyBorder="1" applyAlignment="1">
      <alignment horizontal="center" vertical="center" wrapText="1"/>
    </xf>
    <xf numFmtId="164" fontId="6" fillId="3" borderId="9" xfId="1" applyNumberFormat="1" applyFont="1" applyFill="1" applyBorder="1" applyAlignment="1">
      <alignment horizontal="center" vertical="center" wrapText="1"/>
    </xf>
    <xf numFmtId="0" fontId="4" fillId="0" borderId="0" xfId="0" applyFont="1" applyBorder="1" applyAlignment="1">
      <alignment horizontal="center" vertical="center" wrapText="1"/>
    </xf>
    <xf numFmtId="0" fontId="7" fillId="2" borderId="14" xfId="0" applyFont="1" applyFill="1" applyBorder="1" applyAlignment="1">
      <alignment horizontal="center" vertical="center" wrapText="1"/>
    </xf>
    <xf numFmtId="0" fontId="6" fillId="3" borderId="9" xfId="0"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colors>
    <mruColors>
      <color rgb="FF006870"/>
      <color rgb="FF00939B"/>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9</xdr:col>
      <xdr:colOff>400050</xdr:colOff>
      <xdr:row>5</xdr:row>
      <xdr:rowOff>76200</xdr:rowOff>
    </xdr:from>
    <xdr:to>
      <xdr:col>9</xdr:col>
      <xdr:colOff>400050</xdr:colOff>
      <xdr:row>14</xdr:row>
      <xdr:rowOff>95250</xdr:rowOff>
    </xdr:to>
    <xdr:cxnSp macro="">
      <xdr:nvCxnSpPr>
        <xdr:cNvPr id="2" name="AutoShape 4"/>
        <xdr:cNvCxnSpPr>
          <a:cxnSpLocks noChangeShapeType="1"/>
        </xdr:cNvCxnSpPr>
      </xdr:nvCxnSpPr>
      <xdr:spPr bwMode="auto">
        <a:xfrm>
          <a:off x="5581650" y="815340"/>
          <a:ext cx="0" cy="1664970"/>
        </a:xfrm>
        <a:prstGeom prst="straightConnector1">
          <a:avLst/>
        </a:prstGeom>
        <a:noFill/>
        <a:ln w="9525">
          <a:solidFill>
            <a:srgbClr val="000000"/>
          </a:solidFill>
          <a:round/>
          <a:headEnd/>
          <a:tailEnd/>
        </a:ln>
      </xdr:spPr>
    </xdr:cxnSp>
    <xdr:clientData/>
  </xdr:twoCellAnchor>
  <xdr:oneCellAnchor>
    <xdr:from>
      <xdr:col>5</xdr:col>
      <xdr:colOff>695325</xdr:colOff>
      <xdr:row>44</xdr:row>
      <xdr:rowOff>133350</xdr:rowOff>
    </xdr:from>
    <xdr:ext cx="76200" cy="438150"/>
    <xdr:sp macro="" textlink="">
      <xdr:nvSpPr>
        <xdr:cNvPr id="3" name="Text Box 5"/>
        <xdr:cNvSpPr txBox="1">
          <a:spLocks noChangeArrowheads="1"/>
        </xdr:cNvSpPr>
      </xdr:nvSpPr>
      <xdr:spPr bwMode="auto">
        <a:xfrm>
          <a:off x="3072765" y="7425690"/>
          <a:ext cx="76200" cy="438150"/>
        </a:xfrm>
        <a:prstGeom prst="rect">
          <a:avLst/>
        </a:prstGeom>
        <a:solidFill>
          <a:srgbClr val="FFFFFF"/>
        </a:solidFill>
        <a:ln w="9525">
          <a:noFill/>
          <a:miter lim="800000"/>
          <a:headEnd/>
          <a:tailEnd/>
        </a:ln>
      </xdr:spPr>
      <xdr:txBody>
        <a:bodyPr wrap="none" lIns="91440" tIns="45720" rIns="91440" bIns="45720" anchor="t" upright="1">
          <a:spAutoFit/>
        </a:bodyPr>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oneCellAnchor>
  <xdr:twoCellAnchor>
    <xdr:from>
      <xdr:col>7</xdr:col>
      <xdr:colOff>47063</xdr:colOff>
      <xdr:row>4</xdr:row>
      <xdr:rowOff>33056</xdr:rowOff>
    </xdr:from>
    <xdr:to>
      <xdr:col>9</xdr:col>
      <xdr:colOff>28015</xdr:colOff>
      <xdr:row>8</xdr:row>
      <xdr:rowOff>71156</xdr:rowOff>
    </xdr:to>
    <xdr:sp macro="" textlink="">
      <xdr:nvSpPr>
        <xdr:cNvPr id="4" name="Text Box 6"/>
        <xdr:cNvSpPr txBox="1">
          <a:spLocks noChangeArrowheads="1"/>
        </xdr:cNvSpPr>
      </xdr:nvSpPr>
      <xdr:spPr bwMode="auto">
        <a:xfrm>
          <a:off x="3826583" y="589316"/>
          <a:ext cx="1383032" cy="76962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3600" b="0" i="0" u="none" strike="noStrike" baseline="0">
              <a:solidFill>
                <a:sysClr val="windowText" lastClr="000000"/>
              </a:solidFill>
              <a:latin typeface="Arial Narrow" pitchFamily="34" charset="0"/>
              <a:cs typeface="Times New Roman"/>
            </a:rPr>
            <a:t>2016</a:t>
          </a:r>
        </a:p>
        <a:p>
          <a:pPr algn="l" rtl="0">
            <a:defRPr sz="1000"/>
          </a:pPr>
          <a:endParaRPr lang="en-US" sz="3600" b="0" i="0" u="none" strike="noStrike" baseline="0">
            <a:solidFill>
              <a:sysClr val="windowText" lastClr="000000"/>
            </a:solidFill>
            <a:latin typeface="Arial Narrow" pitchFamily="34" charset="0"/>
            <a:cs typeface="Times New Roman"/>
          </a:endParaRPr>
        </a:p>
      </xdr:txBody>
    </xdr:sp>
    <xdr:clientData/>
  </xdr:twoCellAnchor>
  <xdr:twoCellAnchor>
    <xdr:from>
      <xdr:col>2</xdr:col>
      <xdr:colOff>184358</xdr:colOff>
      <xdr:row>33</xdr:row>
      <xdr:rowOff>67005</xdr:rowOff>
    </xdr:from>
    <xdr:to>
      <xdr:col>8</xdr:col>
      <xdr:colOff>474030</xdr:colOff>
      <xdr:row>37</xdr:row>
      <xdr:rowOff>158373</xdr:rowOff>
    </xdr:to>
    <xdr:sp macro="" textlink="">
      <xdr:nvSpPr>
        <xdr:cNvPr id="5" name="Text Box 9"/>
        <xdr:cNvSpPr txBox="1">
          <a:spLocks noChangeArrowheads="1"/>
        </xdr:cNvSpPr>
      </xdr:nvSpPr>
      <xdr:spPr bwMode="auto">
        <a:xfrm>
          <a:off x="915878" y="5530545"/>
          <a:ext cx="3954892" cy="822888"/>
        </a:xfrm>
        <a:prstGeom prst="rect">
          <a:avLst/>
        </a:prstGeom>
        <a:noFill/>
        <a:ln w="9525">
          <a:noFill/>
          <a:miter lim="800000"/>
          <a:headEnd/>
          <a:tailEnd/>
        </a:ln>
      </xdr:spPr>
      <xdr:txBody>
        <a:bodyPr vertOverflow="clip" wrap="square" lIns="91440" tIns="45720" rIns="91440" bIns="45720" anchor="t" upright="1"/>
        <a:lstStyle/>
        <a:p>
          <a:pPr algn="ctr" rtl="0">
            <a:defRPr sz="1000"/>
          </a:pPr>
          <a:r>
            <a:rPr lang="en-US" sz="1800" b="0" i="0" u="none" strike="noStrike" baseline="0">
              <a:solidFill>
                <a:sysClr val="windowText" lastClr="000000"/>
              </a:solidFill>
              <a:latin typeface="Arial Narrow"/>
            </a:rPr>
            <a:t>Versión 06</a:t>
          </a:r>
        </a:p>
        <a:p>
          <a:pPr algn="ctr" rtl="0">
            <a:defRPr sz="1000"/>
          </a:pPr>
          <a:r>
            <a:rPr lang="en-US" sz="1800" b="0" i="0" u="none" strike="noStrike" baseline="0">
              <a:solidFill>
                <a:sysClr val="windowText" lastClr="000000"/>
              </a:solidFill>
              <a:latin typeface="Arial Narrow"/>
            </a:rPr>
            <a:t>24 de octubre de 2016</a:t>
          </a:r>
        </a:p>
      </xdr:txBody>
    </xdr:sp>
    <xdr:clientData/>
  </xdr:twoCellAnchor>
  <xdr:twoCellAnchor>
    <xdr:from>
      <xdr:col>1</xdr:col>
      <xdr:colOff>485775</xdr:colOff>
      <xdr:row>14</xdr:row>
      <xdr:rowOff>95250</xdr:rowOff>
    </xdr:from>
    <xdr:to>
      <xdr:col>9</xdr:col>
      <xdr:colOff>400050</xdr:colOff>
      <xdr:row>14</xdr:row>
      <xdr:rowOff>95250</xdr:rowOff>
    </xdr:to>
    <xdr:cxnSp macro="">
      <xdr:nvCxnSpPr>
        <xdr:cNvPr id="6" name="AutoShape 10"/>
        <xdr:cNvCxnSpPr>
          <a:cxnSpLocks noChangeShapeType="1"/>
        </xdr:cNvCxnSpPr>
      </xdr:nvCxnSpPr>
      <xdr:spPr bwMode="auto">
        <a:xfrm flipH="1">
          <a:off x="661035" y="2480310"/>
          <a:ext cx="4920615" cy="0"/>
        </a:xfrm>
        <a:prstGeom prst="straightConnector1">
          <a:avLst/>
        </a:prstGeom>
        <a:noFill/>
        <a:ln w="9525">
          <a:solidFill>
            <a:srgbClr val="000000"/>
          </a:solidFill>
          <a:round/>
          <a:headEnd/>
          <a:tailEnd/>
        </a:ln>
      </xdr:spPr>
    </xdr:cxnSp>
    <xdr:clientData/>
  </xdr:twoCellAnchor>
  <xdr:twoCellAnchor>
    <xdr:from>
      <xdr:col>1</xdr:col>
      <xdr:colOff>163606</xdr:colOff>
      <xdr:row>18</xdr:row>
      <xdr:rowOff>30256</xdr:rowOff>
    </xdr:from>
    <xdr:to>
      <xdr:col>9</xdr:col>
      <xdr:colOff>434229</xdr:colOff>
      <xdr:row>26</xdr:row>
      <xdr:rowOff>159684</xdr:rowOff>
    </xdr:to>
    <xdr:sp macro="" textlink="">
      <xdr:nvSpPr>
        <xdr:cNvPr id="7" name="Rectangle 11"/>
        <xdr:cNvSpPr>
          <a:spLocks noChangeArrowheads="1"/>
        </xdr:cNvSpPr>
      </xdr:nvSpPr>
      <xdr:spPr bwMode="auto">
        <a:xfrm>
          <a:off x="331694" y="3055844"/>
          <a:ext cx="5156388" cy="1653428"/>
        </a:xfrm>
        <a:prstGeom prst="rect">
          <a:avLst/>
        </a:prstGeom>
        <a:solidFill>
          <a:srgbClr val="00939B"/>
        </a:solidFill>
        <a:ln w="38100">
          <a:noFill/>
          <a:miter lim="800000"/>
          <a:headEnd/>
          <a:tailEnd/>
        </a:ln>
        <a:effectLst>
          <a:outerShdw dist="28398" dir="3806097" algn="ctr" rotWithShape="0">
            <a:srgbClr val="7F7F7F">
              <a:alpha val="50000"/>
            </a:srgbClr>
          </a:outerShdw>
        </a:effectLst>
      </xdr:spPr>
      <xdr:txBody>
        <a:bodyPr vertOverflow="clip" wrap="square" lIns="91440" tIns="45720" rIns="91440" bIns="45720" anchor="t" upright="1"/>
        <a:lstStyle/>
        <a:p>
          <a:pPr algn="ctr" rtl="0">
            <a:defRPr sz="1000"/>
          </a:pPr>
          <a:endParaRPr lang="en-US" sz="2400" b="0" i="0" u="none" strike="noStrike" baseline="0">
            <a:solidFill>
              <a:srgbClr val="FFFFFF"/>
            </a:solidFill>
            <a:latin typeface="Arial Narrow"/>
          </a:endParaRPr>
        </a:p>
        <a:p>
          <a:pPr algn="ctr" rtl="0">
            <a:defRPr sz="1000"/>
          </a:pPr>
          <a:r>
            <a:rPr lang="en-US" sz="2400" b="1" i="0" u="none" strike="noStrike" baseline="0">
              <a:solidFill>
                <a:srgbClr val="FFFFFF"/>
              </a:solidFill>
              <a:latin typeface="Arial Narrow"/>
            </a:rPr>
            <a:t>PLAN DE ACCIÓN INSTITUCIONAL</a:t>
          </a:r>
        </a:p>
        <a:p>
          <a:pPr algn="ctr" rtl="0">
            <a:defRPr sz="1000"/>
          </a:pPr>
          <a:r>
            <a:rPr lang="en-US" sz="2400" b="1" i="0" u="none" strike="noStrike" baseline="0">
              <a:solidFill>
                <a:srgbClr val="FFFFFF"/>
              </a:solidFill>
              <a:latin typeface="Arial Narrow"/>
            </a:rPr>
            <a:t>2016</a:t>
          </a:r>
        </a:p>
        <a:p>
          <a:pPr algn="ctr" rtl="0">
            <a:defRPr sz="1000"/>
          </a:pPr>
          <a:endParaRPr lang="en-US" sz="2400" b="0" i="0" u="none" strike="noStrike" baseline="0">
            <a:solidFill>
              <a:srgbClr val="FFFFFF"/>
            </a:solidFill>
            <a:latin typeface="Arial Narrow"/>
          </a:endParaRPr>
        </a:p>
      </xdr:txBody>
    </xdr:sp>
    <xdr:clientData/>
  </xdr:twoCellAnchor>
  <xdr:twoCellAnchor>
    <xdr:from>
      <xdr:col>9</xdr:col>
      <xdr:colOff>400050</xdr:colOff>
      <xdr:row>33</xdr:row>
      <xdr:rowOff>66675</xdr:rowOff>
    </xdr:from>
    <xdr:to>
      <xdr:col>9</xdr:col>
      <xdr:colOff>400050</xdr:colOff>
      <xdr:row>43</xdr:row>
      <xdr:rowOff>104775</xdr:rowOff>
    </xdr:to>
    <xdr:cxnSp macro="">
      <xdr:nvCxnSpPr>
        <xdr:cNvPr id="8" name="AutoShape 12"/>
        <xdr:cNvCxnSpPr>
          <a:cxnSpLocks noChangeShapeType="1"/>
        </xdr:cNvCxnSpPr>
      </xdr:nvCxnSpPr>
      <xdr:spPr bwMode="auto">
        <a:xfrm>
          <a:off x="5581650" y="5530215"/>
          <a:ext cx="0" cy="1684020"/>
        </a:xfrm>
        <a:prstGeom prst="straightConnector1">
          <a:avLst/>
        </a:prstGeom>
        <a:noFill/>
        <a:ln w="9525">
          <a:solidFill>
            <a:srgbClr val="000000"/>
          </a:solidFill>
          <a:round/>
          <a:headEnd/>
          <a:tailEnd/>
        </a:ln>
      </xdr:spPr>
    </xdr:cxnSp>
    <xdr:clientData/>
  </xdr:twoCellAnchor>
  <xdr:twoCellAnchor>
    <xdr:from>
      <xdr:col>1</xdr:col>
      <xdr:colOff>485775</xdr:colOff>
      <xdr:row>30</xdr:row>
      <xdr:rowOff>95250</xdr:rowOff>
    </xdr:from>
    <xdr:to>
      <xdr:col>9</xdr:col>
      <xdr:colOff>400050</xdr:colOff>
      <xdr:row>30</xdr:row>
      <xdr:rowOff>95250</xdr:rowOff>
    </xdr:to>
    <xdr:cxnSp macro="">
      <xdr:nvCxnSpPr>
        <xdr:cNvPr id="9" name="AutoShape 13"/>
        <xdr:cNvCxnSpPr>
          <a:cxnSpLocks noChangeShapeType="1"/>
        </xdr:cNvCxnSpPr>
      </xdr:nvCxnSpPr>
      <xdr:spPr bwMode="auto">
        <a:xfrm flipH="1">
          <a:off x="661035" y="5010150"/>
          <a:ext cx="4920615" cy="0"/>
        </a:xfrm>
        <a:prstGeom prst="straightConnector1">
          <a:avLst/>
        </a:prstGeom>
        <a:noFill/>
        <a:ln w="9525">
          <a:solidFill>
            <a:srgbClr val="000000"/>
          </a:solidFill>
          <a:round/>
          <a:headEnd/>
          <a:tailEnd/>
        </a:ln>
      </xdr:spPr>
    </xdr:cxnSp>
    <xdr:clientData/>
  </xdr:twoCellAnchor>
  <xdr:twoCellAnchor>
    <xdr:from>
      <xdr:col>9</xdr:col>
      <xdr:colOff>400050</xdr:colOff>
      <xdr:row>30</xdr:row>
      <xdr:rowOff>95250</xdr:rowOff>
    </xdr:from>
    <xdr:to>
      <xdr:col>9</xdr:col>
      <xdr:colOff>400050</xdr:colOff>
      <xdr:row>43</xdr:row>
      <xdr:rowOff>104775</xdr:rowOff>
    </xdr:to>
    <xdr:cxnSp macro="">
      <xdr:nvCxnSpPr>
        <xdr:cNvPr id="10" name="AutoShape 14"/>
        <xdr:cNvCxnSpPr>
          <a:cxnSpLocks noChangeShapeType="1"/>
        </xdr:cNvCxnSpPr>
      </xdr:nvCxnSpPr>
      <xdr:spPr bwMode="auto">
        <a:xfrm>
          <a:off x="5581650" y="5010150"/>
          <a:ext cx="0" cy="2204085"/>
        </a:xfrm>
        <a:prstGeom prst="straightConnector1">
          <a:avLst/>
        </a:prstGeom>
        <a:noFill/>
        <a:ln w="9525">
          <a:solidFill>
            <a:srgbClr val="000000"/>
          </a:solidFill>
          <a:round/>
          <a:headEnd/>
          <a:tailEnd/>
        </a:ln>
      </xdr:spPr>
    </xdr:cxnSp>
    <xdr:clientData/>
  </xdr:twoCellAnchor>
  <xdr:twoCellAnchor editAs="oneCell">
    <xdr:from>
      <xdr:col>1</xdr:col>
      <xdr:colOff>173185</xdr:colOff>
      <xdr:row>40</xdr:row>
      <xdr:rowOff>46860</xdr:rowOff>
    </xdr:from>
    <xdr:to>
      <xdr:col>9</xdr:col>
      <xdr:colOff>394432</xdr:colOff>
      <xdr:row>46</xdr:row>
      <xdr:rowOff>156883</xdr:rowOff>
    </xdr:to>
    <xdr:pic>
      <xdr:nvPicPr>
        <xdr:cNvPr id="15" name="Imagen 14" descr="http://www.colciencias.gov.co/sites/default/files/files/logo-colciencias-lemagobierno_0.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1273" y="6994507"/>
          <a:ext cx="5107012" cy="11633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0</xdr:row>
      <xdr:rowOff>66675</xdr:rowOff>
    </xdr:from>
    <xdr:to>
      <xdr:col>1</xdr:col>
      <xdr:colOff>4229100</xdr:colOff>
      <xdr:row>2</xdr:row>
      <xdr:rowOff>98594</xdr:rowOff>
    </xdr:to>
    <xdr:pic>
      <xdr:nvPicPr>
        <xdr:cNvPr id="3" name="Imagen 2" descr="http://www.colciencias.gov.co/sites/default/files/files/logo-colciencias-lemagobierno_0.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66675"/>
          <a:ext cx="4410075" cy="1003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266699</xdr:rowOff>
    </xdr:from>
    <xdr:to>
      <xdr:col>2</xdr:col>
      <xdr:colOff>108390</xdr:colOff>
      <xdr:row>2</xdr:row>
      <xdr:rowOff>196849</xdr:rowOff>
    </xdr:to>
    <xdr:pic>
      <xdr:nvPicPr>
        <xdr:cNvPr id="3" name="Imagen 2" descr="http://www.colciencias.gov.co/sites/default/files/files/logo-colciencias-lemagobierno_0.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66699"/>
          <a:ext cx="5040223" cy="1136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870"/>
    <pageSetUpPr fitToPage="1"/>
  </sheetPr>
  <dimension ref="B1:J49"/>
  <sheetViews>
    <sheetView view="pageBreakPreview" topLeftCell="A17" zoomScale="85" zoomScaleNormal="90" zoomScaleSheetLayoutView="85" workbookViewId="0">
      <selection activeCell="N24" sqref="N24"/>
    </sheetView>
  </sheetViews>
  <sheetFormatPr baseColWidth="10" defaultColWidth="11.42578125" defaultRowHeight="15" x14ac:dyDescent="0.25"/>
  <cols>
    <col min="1" max="1" width="2.5703125" style="2" customWidth="1"/>
    <col min="2" max="2" width="8.140625" style="2" customWidth="1"/>
    <col min="3" max="5" width="8" style="2" customWidth="1"/>
    <col min="6" max="6" width="11.42578125" style="2"/>
    <col min="7" max="8" width="9" style="2" customWidth="1"/>
    <col min="9" max="16384" width="11.42578125" style="2"/>
  </cols>
  <sheetData>
    <row r="1" spans="2:10" x14ac:dyDescent="0.25">
      <c r="B1" s="1"/>
      <c r="C1" s="1"/>
      <c r="D1" s="1"/>
      <c r="E1" s="1"/>
      <c r="F1" s="1"/>
      <c r="G1" s="1"/>
      <c r="H1" s="1"/>
      <c r="I1" s="1"/>
      <c r="J1" s="1"/>
    </row>
    <row r="2" spans="2:10" ht="15.75" thickBot="1" x14ac:dyDescent="0.3">
      <c r="B2" s="1"/>
      <c r="C2" s="1"/>
      <c r="D2" s="1"/>
      <c r="E2" s="1"/>
      <c r="F2" s="1"/>
      <c r="G2" s="1"/>
      <c r="H2" s="1"/>
      <c r="I2" s="1"/>
      <c r="J2" s="1"/>
    </row>
    <row r="3" spans="2:10" x14ac:dyDescent="0.25">
      <c r="B3" s="3"/>
      <c r="C3" s="4"/>
      <c r="D3" s="4"/>
      <c r="E3" s="4"/>
      <c r="F3" s="4"/>
      <c r="G3" s="4"/>
      <c r="H3" s="4"/>
      <c r="I3" s="4"/>
      <c r="J3" s="5"/>
    </row>
    <row r="4" spans="2:10" hidden="1" x14ac:dyDescent="0.25">
      <c r="B4" s="6"/>
      <c r="C4" s="1"/>
      <c r="D4" s="1"/>
      <c r="E4" s="1"/>
      <c r="F4" s="1"/>
      <c r="G4" s="1"/>
      <c r="H4" s="1"/>
      <c r="I4" s="1"/>
      <c r="J4" s="7"/>
    </row>
    <row r="5" spans="2:10" x14ac:dyDescent="0.25">
      <c r="B5" s="6"/>
      <c r="C5" s="1"/>
      <c r="D5" s="1"/>
      <c r="E5" s="1"/>
      <c r="F5" s="1"/>
      <c r="G5" s="1"/>
      <c r="H5" s="1"/>
      <c r="I5" s="1"/>
      <c r="J5" s="7"/>
    </row>
    <row r="6" spans="2:10" x14ac:dyDescent="0.25">
      <c r="B6" s="6"/>
      <c r="C6" s="1"/>
      <c r="D6" s="1"/>
      <c r="E6" s="1"/>
      <c r="F6" s="1"/>
      <c r="G6" s="1"/>
      <c r="H6" s="1"/>
      <c r="I6" s="1"/>
      <c r="J6" s="7"/>
    </row>
    <row r="7" spans="2:10" x14ac:dyDescent="0.25">
      <c r="B7" s="6"/>
      <c r="C7" s="1"/>
      <c r="D7" s="1"/>
      <c r="E7" s="1"/>
      <c r="F7" s="1"/>
      <c r="G7" s="1"/>
      <c r="H7" s="1"/>
      <c r="I7" s="1"/>
      <c r="J7" s="7"/>
    </row>
    <row r="8" spans="2:10" x14ac:dyDescent="0.25">
      <c r="B8" s="6"/>
      <c r="C8" s="1"/>
      <c r="D8" s="1"/>
      <c r="E8" s="1"/>
      <c r="F8" s="1"/>
      <c r="G8" s="1"/>
      <c r="H8" s="1"/>
      <c r="I8" s="1"/>
      <c r="J8" s="7"/>
    </row>
    <row r="9" spans="2:10" x14ac:dyDescent="0.25">
      <c r="B9" s="6"/>
      <c r="C9" s="1"/>
      <c r="D9" s="1"/>
      <c r="E9" s="1"/>
      <c r="F9" s="1"/>
      <c r="G9" s="1"/>
      <c r="H9" s="1"/>
      <c r="I9" s="1"/>
      <c r="J9" s="7"/>
    </row>
    <row r="10" spans="2:10" x14ac:dyDescent="0.25">
      <c r="B10" s="6"/>
      <c r="C10" s="1"/>
      <c r="D10" s="1"/>
      <c r="E10" s="1"/>
      <c r="F10" s="1"/>
      <c r="G10" s="1"/>
      <c r="H10" s="1"/>
      <c r="I10" s="1"/>
      <c r="J10" s="7"/>
    </row>
    <row r="11" spans="2:10" x14ac:dyDescent="0.25">
      <c r="B11" s="6"/>
      <c r="C11" s="1"/>
      <c r="D11" s="1"/>
      <c r="E11" s="1"/>
      <c r="F11" s="1"/>
      <c r="G11" s="1"/>
      <c r="H11" s="1"/>
      <c r="I11" s="1"/>
      <c r="J11" s="7"/>
    </row>
    <row r="12" spans="2:10" x14ac:dyDescent="0.25">
      <c r="B12" s="6"/>
      <c r="C12" s="1"/>
      <c r="D12" s="1"/>
      <c r="E12" s="1"/>
      <c r="F12" s="1"/>
      <c r="G12" s="1"/>
      <c r="H12" s="1"/>
      <c r="I12" s="1"/>
      <c r="J12" s="7"/>
    </row>
    <row r="13" spans="2:10" x14ac:dyDescent="0.25">
      <c r="B13" s="6"/>
      <c r="C13" s="1"/>
      <c r="D13" s="1"/>
      <c r="E13" s="1"/>
      <c r="F13" s="1"/>
      <c r="G13" s="1"/>
      <c r="H13" s="1"/>
      <c r="I13" s="1"/>
      <c r="J13" s="7"/>
    </row>
    <row r="14" spans="2:10" x14ac:dyDescent="0.25">
      <c r="B14" s="6"/>
      <c r="C14" s="1"/>
      <c r="D14" s="1"/>
      <c r="E14" s="1"/>
      <c r="F14" s="1"/>
      <c r="G14" s="1"/>
      <c r="H14" s="1"/>
      <c r="I14" s="1"/>
      <c r="J14" s="7"/>
    </row>
    <row r="15" spans="2:10" x14ac:dyDescent="0.25">
      <c r="B15" s="6"/>
      <c r="C15" s="1"/>
      <c r="D15" s="1"/>
      <c r="E15" s="1"/>
      <c r="F15" s="1"/>
      <c r="G15" s="1"/>
      <c r="H15" s="1"/>
      <c r="I15" s="1"/>
      <c r="J15" s="7"/>
    </row>
    <row r="16" spans="2:10" ht="6" customHeight="1" x14ac:dyDescent="0.25">
      <c r="B16" s="6"/>
      <c r="C16" s="1"/>
      <c r="D16" s="1"/>
      <c r="E16" s="1"/>
      <c r="F16" s="1"/>
      <c r="G16" s="1"/>
      <c r="H16" s="1"/>
      <c r="I16" s="1"/>
      <c r="J16" s="7"/>
    </row>
    <row r="17" spans="2:10" ht="6" customHeight="1" x14ac:dyDescent="0.25">
      <c r="B17" s="6"/>
      <c r="C17" s="1"/>
      <c r="D17" s="1"/>
      <c r="E17" s="1"/>
      <c r="F17" s="1"/>
      <c r="G17" s="1"/>
      <c r="H17" s="1"/>
      <c r="I17" s="1"/>
      <c r="J17" s="7"/>
    </row>
    <row r="18" spans="2:10" x14ac:dyDescent="0.25">
      <c r="B18" s="6"/>
      <c r="C18" s="1"/>
      <c r="D18" s="1"/>
      <c r="E18" s="1"/>
      <c r="F18" s="1"/>
      <c r="G18" s="1"/>
      <c r="H18" s="1"/>
      <c r="I18" s="1"/>
      <c r="J18" s="7"/>
    </row>
    <row r="19" spans="2:10" x14ac:dyDescent="0.25">
      <c r="B19" s="6"/>
      <c r="C19" s="1"/>
      <c r="D19" s="1"/>
      <c r="E19" s="1"/>
      <c r="F19" s="1"/>
      <c r="G19" s="1"/>
      <c r="H19" s="1"/>
      <c r="I19" s="1"/>
      <c r="J19" s="7"/>
    </row>
    <row r="20" spans="2:10" x14ac:dyDescent="0.25">
      <c r="B20" s="6"/>
      <c r="C20" s="1"/>
      <c r="D20" s="1"/>
      <c r="E20" s="1"/>
      <c r="F20" s="1"/>
      <c r="G20" s="1"/>
      <c r="H20" s="1"/>
      <c r="I20" s="1"/>
      <c r="J20" s="7"/>
    </row>
    <row r="21" spans="2:10" x14ac:dyDescent="0.25">
      <c r="B21" s="6"/>
      <c r="C21" s="1"/>
      <c r="D21" s="1"/>
      <c r="E21" s="1"/>
      <c r="F21" s="1"/>
      <c r="G21" s="1"/>
      <c r="H21" s="1"/>
      <c r="I21" s="1"/>
      <c r="J21" s="7"/>
    </row>
    <row r="22" spans="2:10" x14ac:dyDescent="0.25">
      <c r="B22" s="6"/>
      <c r="C22" s="1"/>
      <c r="D22" s="1"/>
      <c r="E22" s="1"/>
      <c r="F22" s="1"/>
      <c r="G22" s="1"/>
      <c r="H22" s="1"/>
      <c r="I22" s="1"/>
      <c r="J22" s="7"/>
    </row>
    <row r="23" spans="2:10" x14ac:dyDescent="0.25">
      <c r="B23" s="6"/>
      <c r="C23" s="1"/>
      <c r="D23" s="1"/>
      <c r="E23" s="1"/>
      <c r="F23" s="1"/>
      <c r="G23" s="1"/>
      <c r="H23" s="1"/>
      <c r="I23" s="1"/>
      <c r="J23" s="7"/>
    </row>
    <row r="24" spans="2:10" x14ac:dyDescent="0.25">
      <c r="B24" s="6"/>
      <c r="C24" s="1"/>
      <c r="D24" s="1"/>
      <c r="E24" s="1"/>
      <c r="F24" s="1"/>
      <c r="G24" s="1"/>
      <c r="H24" s="1"/>
      <c r="I24" s="1"/>
      <c r="J24" s="7"/>
    </row>
    <row r="25" spans="2:10" x14ac:dyDescent="0.25">
      <c r="B25" s="6"/>
      <c r="C25" s="1"/>
      <c r="D25" s="1"/>
      <c r="E25" s="1"/>
      <c r="F25" s="1"/>
      <c r="G25" s="1"/>
      <c r="H25" s="1"/>
      <c r="I25" s="1"/>
      <c r="J25" s="7"/>
    </row>
    <row r="26" spans="2:10" x14ac:dyDescent="0.25">
      <c r="B26" s="6"/>
      <c r="C26" s="1"/>
      <c r="D26" s="1"/>
      <c r="E26" s="1"/>
      <c r="F26" s="1"/>
      <c r="G26" s="1"/>
      <c r="H26" s="1"/>
      <c r="I26" s="1"/>
      <c r="J26" s="7"/>
    </row>
    <row r="27" spans="2:10" x14ac:dyDescent="0.25">
      <c r="B27" s="6"/>
      <c r="C27" s="1"/>
      <c r="D27" s="1"/>
      <c r="E27" s="1"/>
      <c r="F27" s="1"/>
      <c r="G27" s="1"/>
      <c r="H27" s="1"/>
      <c r="I27" s="1"/>
      <c r="J27" s="7"/>
    </row>
    <row r="28" spans="2:10" x14ac:dyDescent="0.25">
      <c r="B28" s="6"/>
      <c r="C28" s="1"/>
      <c r="D28" s="1"/>
      <c r="E28" s="1"/>
      <c r="F28" s="1"/>
      <c r="G28" s="1"/>
      <c r="H28" s="1"/>
      <c r="I28" s="1"/>
      <c r="J28" s="7"/>
    </row>
    <row r="29" spans="2:10" ht="7.5" customHeight="1" x14ac:dyDescent="0.25">
      <c r="B29" s="6"/>
      <c r="C29" s="1"/>
      <c r="D29" s="1"/>
      <c r="E29" s="1"/>
      <c r="F29" s="1"/>
      <c r="G29" s="1"/>
      <c r="H29" s="1"/>
      <c r="I29" s="1"/>
      <c r="J29" s="7"/>
    </row>
    <row r="30" spans="2:10" ht="7.5" customHeight="1" x14ac:dyDescent="0.25">
      <c r="B30" s="6"/>
      <c r="C30" s="1"/>
      <c r="D30" s="1"/>
      <c r="E30" s="1"/>
      <c r="F30" s="1"/>
      <c r="G30" s="1"/>
      <c r="H30" s="1"/>
      <c r="I30" s="1"/>
      <c r="J30" s="7"/>
    </row>
    <row r="31" spans="2:10" x14ac:dyDescent="0.25">
      <c r="B31" s="6"/>
      <c r="C31" s="1"/>
      <c r="D31" s="1"/>
      <c r="E31" s="1"/>
      <c r="F31" s="1"/>
      <c r="G31" s="1"/>
      <c r="H31" s="1"/>
      <c r="I31" s="1"/>
      <c r="J31" s="7"/>
    </row>
    <row r="32" spans="2:10" x14ac:dyDescent="0.25">
      <c r="B32" s="6"/>
      <c r="C32" s="1"/>
      <c r="D32" s="1"/>
      <c r="E32" s="1"/>
      <c r="F32" s="1"/>
      <c r="G32" s="1"/>
      <c r="H32" s="1"/>
      <c r="I32" s="1"/>
      <c r="J32" s="7"/>
    </row>
    <row r="33" spans="2:10" x14ac:dyDescent="0.25">
      <c r="B33" s="6"/>
      <c r="C33" s="1"/>
      <c r="D33" s="1"/>
      <c r="E33" s="1"/>
      <c r="F33" s="1"/>
      <c r="G33" s="1"/>
      <c r="H33" s="1"/>
      <c r="I33" s="1"/>
      <c r="J33" s="7"/>
    </row>
    <row r="34" spans="2:10" x14ac:dyDescent="0.25">
      <c r="B34" s="6"/>
      <c r="C34" s="1"/>
      <c r="D34" s="1"/>
      <c r="E34" s="1"/>
      <c r="F34" s="1"/>
      <c r="G34" s="1"/>
      <c r="H34" s="1"/>
      <c r="I34" s="1"/>
      <c r="J34" s="7"/>
    </row>
    <row r="35" spans="2:10" x14ac:dyDescent="0.25">
      <c r="B35" s="6"/>
      <c r="C35" s="1"/>
      <c r="D35" s="1"/>
      <c r="E35" s="1"/>
      <c r="F35" s="1"/>
      <c r="G35" s="1"/>
      <c r="H35" s="1"/>
      <c r="I35" s="1"/>
      <c r="J35" s="7"/>
    </row>
    <row r="36" spans="2:10" x14ac:dyDescent="0.25">
      <c r="B36" s="6"/>
      <c r="C36" s="1"/>
      <c r="D36" s="1"/>
      <c r="E36" s="1"/>
      <c r="F36" s="1"/>
      <c r="G36" s="1"/>
      <c r="H36" s="1"/>
      <c r="I36" s="1"/>
      <c r="J36" s="7"/>
    </row>
    <row r="37" spans="2:10" x14ac:dyDescent="0.25">
      <c r="B37" s="6"/>
      <c r="C37" s="1"/>
      <c r="D37" s="1"/>
      <c r="E37" s="1"/>
      <c r="F37" s="1"/>
      <c r="G37" s="1"/>
      <c r="H37" s="1"/>
      <c r="I37" s="1"/>
      <c r="J37" s="7"/>
    </row>
    <row r="38" spans="2:10" x14ac:dyDescent="0.25">
      <c r="B38" s="6"/>
      <c r="C38" s="1"/>
      <c r="D38" s="1"/>
      <c r="E38" s="1"/>
      <c r="F38" s="1"/>
      <c r="G38" s="1"/>
      <c r="H38" s="1"/>
      <c r="I38" s="1"/>
      <c r="J38" s="7"/>
    </row>
    <row r="39" spans="2:10" x14ac:dyDescent="0.25">
      <c r="B39" s="6"/>
      <c r="C39" s="1"/>
      <c r="D39" s="1"/>
      <c r="E39" s="1"/>
      <c r="F39" s="1"/>
      <c r="G39" s="1"/>
      <c r="H39" s="1"/>
      <c r="I39" s="1"/>
      <c r="J39" s="7"/>
    </row>
    <row r="40" spans="2:10" ht="7.5" customHeight="1" x14ac:dyDescent="0.25">
      <c r="B40" s="6"/>
      <c r="C40" s="1"/>
      <c r="D40" s="1"/>
      <c r="E40" s="1"/>
      <c r="F40" s="1"/>
      <c r="G40" s="1"/>
      <c r="H40" s="1"/>
      <c r="I40" s="1"/>
      <c r="J40" s="7"/>
    </row>
    <row r="41" spans="2:10" ht="7.5" customHeight="1" x14ac:dyDescent="0.25">
      <c r="B41" s="6"/>
      <c r="C41" s="1"/>
      <c r="D41" s="1"/>
      <c r="E41" s="1"/>
      <c r="F41" s="1"/>
      <c r="G41" s="1"/>
      <c r="H41" s="1"/>
      <c r="I41" s="1"/>
      <c r="J41" s="7"/>
    </row>
    <row r="42" spans="2:10" x14ac:dyDescent="0.25">
      <c r="B42" s="6"/>
      <c r="C42" s="1"/>
      <c r="D42" s="1"/>
      <c r="E42" s="1"/>
      <c r="F42" s="1"/>
      <c r="G42" s="1"/>
      <c r="H42" s="1"/>
      <c r="I42" s="1"/>
      <c r="J42" s="7"/>
    </row>
    <row r="43" spans="2:10" x14ac:dyDescent="0.25">
      <c r="B43" s="6"/>
      <c r="C43" s="1"/>
      <c r="D43" s="1"/>
      <c r="E43" s="1"/>
      <c r="F43" s="1"/>
      <c r="G43" s="1"/>
      <c r="H43" s="1"/>
      <c r="I43" s="1"/>
      <c r="J43" s="7"/>
    </row>
    <row r="44" spans="2:10" x14ac:dyDescent="0.25">
      <c r="B44" s="6"/>
      <c r="C44" s="1"/>
      <c r="D44" s="1"/>
      <c r="E44" s="1"/>
      <c r="F44" s="1"/>
      <c r="G44" s="1"/>
      <c r="H44" s="1"/>
      <c r="I44" s="1"/>
      <c r="J44" s="7"/>
    </row>
    <row r="45" spans="2:10" x14ac:dyDescent="0.25">
      <c r="B45" s="6"/>
      <c r="C45" s="1"/>
      <c r="D45" s="1"/>
      <c r="E45" s="1"/>
      <c r="F45" s="1"/>
      <c r="G45" s="1"/>
      <c r="H45" s="1"/>
      <c r="I45" s="1"/>
      <c r="J45" s="7"/>
    </row>
    <row r="46" spans="2:10" x14ac:dyDescent="0.25">
      <c r="B46" s="6"/>
      <c r="C46" s="1"/>
      <c r="D46" s="1"/>
      <c r="E46" s="1"/>
      <c r="F46" s="1"/>
      <c r="G46" s="1"/>
      <c r="H46" s="1"/>
      <c r="I46" s="1"/>
      <c r="J46" s="7"/>
    </row>
    <row r="47" spans="2:10" x14ac:dyDescent="0.25">
      <c r="B47" s="6"/>
      <c r="C47" s="1"/>
      <c r="D47" s="1"/>
      <c r="E47" s="1"/>
      <c r="F47" s="1"/>
      <c r="G47" s="1"/>
      <c r="H47" s="1"/>
      <c r="I47" s="1"/>
      <c r="J47" s="7"/>
    </row>
    <row r="48" spans="2:10" ht="15.75" thickBot="1" x14ac:dyDescent="0.3">
      <c r="B48" s="8"/>
      <c r="C48" s="9"/>
      <c r="D48" s="9"/>
      <c r="E48" s="9"/>
      <c r="F48" s="9"/>
      <c r="G48" s="9"/>
      <c r="H48" s="9"/>
      <c r="I48" s="9"/>
      <c r="J48" s="10"/>
    </row>
    <row r="49" spans="2:10" x14ac:dyDescent="0.25">
      <c r="B49" s="1"/>
      <c r="C49" s="1"/>
      <c r="D49" s="1"/>
      <c r="E49" s="1"/>
      <c r="F49" s="1"/>
      <c r="G49" s="1"/>
      <c r="H49" s="1"/>
      <c r="I49" s="1"/>
      <c r="J49" s="1"/>
    </row>
  </sheetData>
  <printOptions horizontalCentered="1" verticalCentered="1"/>
  <pageMargins left="0.70866141732283472" right="0.70866141732283472" top="0.74803149606299213" bottom="0.74803149606299213" header="0.31496062992125984" footer="0.31496062992125984"/>
  <pageSetup orientation="portrait" r:id="rId1"/>
  <headerFooter differentFirst="1">
    <oddFooter>&amp;R&amp;"Arial,Negrita"&amp;12 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870"/>
    <pageSetUpPr fitToPage="1"/>
  </sheetPr>
  <dimension ref="B2:F39"/>
  <sheetViews>
    <sheetView view="pageBreakPreview" zoomScale="130" zoomScaleNormal="115" zoomScaleSheetLayoutView="130" workbookViewId="0">
      <selection activeCell="H7" sqref="H7"/>
    </sheetView>
  </sheetViews>
  <sheetFormatPr baseColWidth="10" defaultColWidth="11.42578125" defaultRowHeight="15" x14ac:dyDescent="0.25"/>
  <cols>
    <col min="1" max="1" width="5.7109375" style="2" customWidth="1"/>
    <col min="2" max="2" width="81" style="2" customWidth="1"/>
    <col min="3" max="5" width="11.42578125" style="2"/>
    <col min="6" max="6" width="5" style="2" customWidth="1"/>
    <col min="7" max="7" width="4.28515625" style="2" customWidth="1"/>
    <col min="8" max="16384" width="11.42578125" style="2"/>
  </cols>
  <sheetData>
    <row r="2" spans="2:6" ht="61.9" customHeight="1" x14ac:dyDescent="0.25"/>
    <row r="3" spans="2:6" x14ac:dyDescent="0.25">
      <c r="B3"/>
    </row>
    <row r="4" spans="2:6" ht="9" customHeight="1" x14ac:dyDescent="0.25"/>
    <row r="5" spans="2:6" ht="29.25" customHeight="1" x14ac:dyDescent="0.25">
      <c r="B5" s="59" t="s">
        <v>0</v>
      </c>
      <c r="C5" s="59"/>
      <c r="D5" s="59"/>
      <c r="E5" s="59"/>
      <c r="F5" s="59"/>
    </row>
    <row r="6" spans="2:6" ht="29.25" customHeight="1" x14ac:dyDescent="0.25">
      <c r="B6" s="11"/>
      <c r="C6" s="11"/>
      <c r="D6" s="11"/>
      <c r="E6" s="11"/>
      <c r="F6" s="11"/>
    </row>
    <row r="7" spans="2:6" ht="232.5" customHeight="1" x14ac:dyDescent="0.25">
      <c r="B7" s="60" t="s">
        <v>380</v>
      </c>
      <c r="C7" s="60"/>
      <c r="D7" s="60"/>
      <c r="E7" s="60"/>
      <c r="F7" s="60"/>
    </row>
    <row r="8" spans="2:6" x14ac:dyDescent="0.25">
      <c r="B8" s="12"/>
      <c r="C8" s="12"/>
      <c r="D8" s="12"/>
      <c r="E8" s="12"/>
      <c r="F8" s="12"/>
    </row>
    <row r="9" spans="2:6" x14ac:dyDescent="0.25">
      <c r="B9" s="12"/>
      <c r="C9" s="12"/>
      <c r="D9" s="12"/>
      <c r="E9" s="12"/>
      <c r="F9" s="12"/>
    </row>
    <row r="10" spans="2:6" x14ac:dyDescent="0.25">
      <c r="B10" s="12"/>
      <c r="C10" s="12"/>
      <c r="D10" s="12"/>
      <c r="E10" s="12"/>
      <c r="F10" s="12"/>
    </row>
    <row r="11" spans="2:6" x14ac:dyDescent="0.25">
      <c r="B11" s="12"/>
      <c r="C11" s="12"/>
      <c r="D11" s="12"/>
      <c r="E11" s="12"/>
      <c r="F11" s="12"/>
    </row>
    <row r="12" spans="2:6" x14ac:dyDescent="0.25">
      <c r="B12" s="12"/>
      <c r="C12" s="12"/>
      <c r="D12" s="12"/>
      <c r="E12" s="12"/>
      <c r="F12" s="12"/>
    </row>
    <row r="13" spans="2:6" x14ac:dyDescent="0.25">
      <c r="B13" s="12"/>
      <c r="C13" s="12"/>
      <c r="D13" s="12"/>
      <c r="E13" s="12"/>
      <c r="F13" s="12"/>
    </row>
    <row r="14" spans="2:6" x14ac:dyDescent="0.25">
      <c r="B14" s="12"/>
      <c r="C14" s="12"/>
      <c r="D14" s="12"/>
      <c r="E14" s="12"/>
      <c r="F14" s="12"/>
    </row>
    <row r="15" spans="2:6" x14ac:dyDescent="0.25">
      <c r="B15" s="12"/>
      <c r="C15" s="12"/>
      <c r="D15" s="12"/>
      <c r="E15" s="12"/>
      <c r="F15" s="12"/>
    </row>
    <row r="16" spans="2:6" x14ac:dyDescent="0.25">
      <c r="B16" s="12"/>
      <c r="C16" s="12"/>
      <c r="D16" s="12"/>
      <c r="E16" s="12"/>
      <c r="F16" s="12"/>
    </row>
    <row r="17" spans="2:6" x14ac:dyDescent="0.25">
      <c r="B17" s="12"/>
      <c r="C17" s="12"/>
      <c r="D17" s="12"/>
      <c r="E17" s="12"/>
      <c r="F17" s="12"/>
    </row>
    <row r="18" spans="2:6" x14ac:dyDescent="0.25">
      <c r="B18" s="12"/>
      <c r="C18" s="12"/>
      <c r="D18" s="12"/>
      <c r="E18" s="12"/>
      <c r="F18" s="12"/>
    </row>
    <row r="19" spans="2:6" x14ac:dyDescent="0.25">
      <c r="B19" s="12"/>
      <c r="C19" s="12"/>
      <c r="D19" s="12"/>
      <c r="E19" s="12"/>
      <c r="F19" s="12"/>
    </row>
    <row r="20" spans="2:6" x14ac:dyDescent="0.25">
      <c r="B20" s="12"/>
      <c r="C20" s="12"/>
      <c r="D20" s="12"/>
      <c r="E20" s="12"/>
      <c r="F20" s="12"/>
    </row>
    <row r="21" spans="2:6" x14ac:dyDescent="0.25">
      <c r="B21" s="12"/>
      <c r="C21" s="12"/>
      <c r="D21" s="12"/>
      <c r="E21" s="12"/>
      <c r="F21" s="12"/>
    </row>
    <row r="22" spans="2:6" x14ac:dyDescent="0.25">
      <c r="B22" s="12"/>
      <c r="C22" s="12"/>
      <c r="D22" s="12"/>
      <c r="E22" s="12"/>
      <c r="F22" s="12"/>
    </row>
    <row r="23" spans="2:6" x14ac:dyDescent="0.25">
      <c r="B23" s="12"/>
      <c r="C23" s="12"/>
      <c r="D23" s="12"/>
      <c r="E23" s="12"/>
      <c r="F23" s="12"/>
    </row>
    <row r="24" spans="2:6" x14ac:dyDescent="0.25">
      <c r="B24" s="12"/>
      <c r="C24" s="12"/>
      <c r="D24" s="12"/>
      <c r="E24" s="12"/>
      <c r="F24" s="12"/>
    </row>
    <row r="25" spans="2:6" x14ac:dyDescent="0.25">
      <c r="B25" s="12"/>
      <c r="C25" s="12"/>
      <c r="D25" s="12"/>
      <c r="E25" s="12"/>
      <c r="F25" s="12"/>
    </row>
    <row r="26" spans="2:6" x14ac:dyDescent="0.25">
      <c r="B26" s="12"/>
      <c r="C26" s="12"/>
      <c r="D26" s="12"/>
      <c r="E26" s="12"/>
      <c r="F26" s="12"/>
    </row>
    <row r="27" spans="2:6" x14ac:dyDescent="0.25">
      <c r="B27" s="12"/>
      <c r="C27" s="12"/>
      <c r="D27" s="12"/>
      <c r="E27" s="12"/>
      <c r="F27" s="12"/>
    </row>
    <row r="28" spans="2:6" x14ac:dyDescent="0.25">
      <c r="B28" s="12"/>
      <c r="C28" s="12"/>
      <c r="D28" s="12"/>
      <c r="E28" s="12"/>
      <c r="F28" s="12"/>
    </row>
    <row r="29" spans="2:6" x14ac:dyDescent="0.25">
      <c r="B29" s="12"/>
      <c r="C29" s="12"/>
      <c r="D29" s="12"/>
      <c r="E29" s="12"/>
      <c r="F29" s="12"/>
    </row>
    <row r="30" spans="2:6" x14ac:dyDescent="0.25">
      <c r="B30" s="12"/>
      <c r="C30" s="12"/>
      <c r="D30" s="12"/>
      <c r="E30" s="12"/>
      <c r="F30" s="12"/>
    </row>
    <row r="31" spans="2:6" x14ac:dyDescent="0.25">
      <c r="B31" s="12"/>
      <c r="C31" s="12"/>
      <c r="D31" s="12"/>
      <c r="E31" s="12"/>
      <c r="F31" s="12"/>
    </row>
    <row r="32" spans="2:6" x14ac:dyDescent="0.25">
      <c r="B32" s="12"/>
      <c r="C32" s="12"/>
      <c r="D32" s="12"/>
      <c r="E32" s="12"/>
      <c r="F32" s="12"/>
    </row>
    <row r="33" spans="2:6" x14ac:dyDescent="0.25">
      <c r="B33" s="12"/>
      <c r="C33" s="12"/>
      <c r="D33" s="12"/>
      <c r="E33" s="12"/>
      <c r="F33" s="12"/>
    </row>
    <row r="34" spans="2:6" x14ac:dyDescent="0.25">
      <c r="B34" s="12"/>
      <c r="C34" s="12"/>
      <c r="D34" s="12"/>
      <c r="E34" s="12"/>
      <c r="F34" s="12"/>
    </row>
    <row r="35" spans="2:6" x14ac:dyDescent="0.25">
      <c r="B35" s="13"/>
      <c r="C35" s="13"/>
      <c r="D35" s="13"/>
      <c r="E35" s="13"/>
      <c r="F35" s="13"/>
    </row>
    <row r="36" spans="2:6" x14ac:dyDescent="0.25">
      <c r="B36" s="13"/>
      <c r="C36" s="13"/>
      <c r="D36" s="13"/>
      <c r="E36" s="13"/>
      <c r="F36" s="13"/>
    </row>
    <row r="37" spans="2:6" x14ac:dyDescent="0.25">
      <c r="B37" s="13"/>
      <c r="C37" s="13"/>
      <c r="D37" s="13"/>
      <c r="E37" s="13"/>
      <c r="F37" s="13"/>
    </row>
    <row r="38" spans="2:6" x14ac:dyDescent="0.25">
      <c r="B38" s="13"/>
      <c r="C38" s="13"/>
      <c r="D38" s="13"/>
      <c r="E38" s="13"/>
      <c r="F38" s="13"/>
    </row>
    <row r="39" spans="2:6" x14ac:dyDescent="0.25">
      <c r="B39" s="13"/>
      <c r="C39" s="13"/>
      <c r="D39" s="13"/>
      <c r="E39" s="13"/>
      <c r="F39" s="13"/>
    </row>
  </sheetData>
  <mergeCells count="2">
    <mergeCell ref="B5:F5"/>
    <mergeCell ref="B7:F7"/>
  </mergeCells>
  <printOptions horizontalCentered="1"/>
  <pageMargins left="0.51181102362204722" right="0.51181102362204722" top="0.74803149606299213" bottom="0.74803149606299213" header="0.31496062992125984" footer="0.31496062992125984"/>
  <pageSetup scale="73" orientation="portrait" r:id="rId1"/>
  <headerFooter>
    <oddFooter>&amp;R &amp;"Arial,Normal"&amp;10Página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870"/>
  </sheetPr>
  <dimension ref="A1:J302"/>
  <sheetViews>
    <sheetView showGridLines="0" tabSelected="1" view="pageBreakPreview" zoomScale="45" zoomScaleNormal="50" zoomScaleSheetLayoutView="45" zoomScalePageLayoutView="40" workbookViewId="0">
      <selection activeCell="B6" sqref="B6:B23"/>
    </sheetView>
  </sheetViews>
  <sheetFormatPr baseColWidth="10" defaultColWidth="11.5703125" defaultRowHeight="37.15" customHeight="1" x14ac:dyDescent="0.25"/>
  <cols>
    <col min="1" max="1" width="41.42578125" style="14" customWidth="1"/>
    <col min="2" max="2" width="32.28515625" style="14" customWidth="1"/>
    <col min="3" max="3" width="51.42578125" style="14" customWidth="1"/>
    <col min="4" max="4" width="67.28515625" style="15" customWidth="1"/>
    <col min="5" max="5" width="152.140625" style="16" customWidth="1"/>
    <col min="6" max="6" width="48.7109375" style="14" customWidth="1"/>
    <col min="7" max="7" width="34.42578125" style="14" customWidth="1"/>
    <col min="8" max="9" width="38.7109375" style="17" customWidth="1"/>
    <col min="10" max="10" width="41" style="14" customWidth="1"/>
    <col min="11" max="16384" width="11.5703125" style="14"/>
  </cols>
  <sheetData>
    <row r="1" spans="1:10" s="25" customFormat="1" ht="51.75" customHeight="1" x14ac:dyDescent="0.25">
      <c r="A1" s="98"/>
      <c r="B1" s="98"/>
      <c r="D1" s="15"/>
      <c r="E1" s="16"/>
      <c r="H1" s="64" t="s">
        <v>393</v>
      </c>
      <c r="I1" s="64"/>
    </row>
    <row r="2" spans="1:10" ht="42.75" customHeight="1" x14ac:dyDescent="0.25">
      <c r="A2" s="98"/>
      <c r="B2" s="98"/>
      <c r="C2" s="61" t="s">
        <v>1</v>
      </c>
      <c r="D2" s="62"/>
      <c r="E2" s="62"/>
      <c r="F2" s="62"/>
      <c r="G2" s="63"/>
      <c r="H2" s="64" t="s">
        <v>394</v>
      </c>
      <c r="I2" s="64"/>
    </row>
    <row r="3" spans="1:10" ht="40.5" customHeight="1" x14ac:dyDescent="0.25">
      <c r="A3" s="98"/>
      <c r="B3" s="98"/>
      <c r="H3" s="64" t="s">
        <v>395</v>
      </c>
      <c r="I3" s="64"/>
    </row>
    <row r="4" spans="1:10" ht="26.25" x14ac:dyDescent="0.25">
      <c r="A4" s="100" t="s">
        <v>2</v>
      </c>
      <c r="B4" s="100" t="s">
        <v>3</v>
      </c>
      <c r="C4" s="100" t="s">
        <v>356</v>
      </c>
      <c r="D4" s="100" t="s">
        <v>4</v>
      </c>
      <c r="E4" s="100" t="s">
        <v>357</v>
      </c>
      <c r="F4" s="100" t="s">
        <v>358</v>
      </c>
      <c r="G4" s="100" t="s">
        <v>5</v>
      </c>
      <c r="H4" s="97" t="s">
        <v>362</v>
      </c>
      <c r="I4" s="97"/>
    </row>
    <row r="5" spans="1:10" ht="57" customHeight="1" x14ac:dyDescent="0.25">
      <c r="A5" s="100"/>
      <c r="B5" s="100"/>
      <c r="C5" s="100"/>
      <c r="D5" s="100"/>
      <c r="E5" s="100"/>
      <c r="F5" s="100"/>
      <c r="G5" s="100"/>
      <c r="H5" s="44" t="s">
        <v>6</v>
      </c>
      <c r="I5" s="44" t="s">
        <v>7</v>
      </c>
    </row>
    <row r="6" spans="1:10" ht="33" customHeight="1" x14ac:dyDescent="0.25">
      <c r="A6" s="82" t="s">
        <v>8</v>
      </c>
      <c r="B6" s="84" t="s">
        <v>9</v>
      </c>
      <c r="C6" s="84" t="s">
        <v>298</v>
      </c>
      <c r="D6" s="83" t="s">
        <v>371</v>
      </c>
      <c r="E6" s="46" t="s">
        <v>289</v>
      </c>
      <c r="F6" s="84" t="s">
        <v>10</v>
      </c>
      <c r="G6" s="84" t="s">
        <v>11</v>
      </c>
      <c r="H6" s="70">
        <f>187515005751.333-14699260729-1</f>
        <v>172815745021.33301</v>
      </c>
      <c r="I6" s="70">
        <v>131400621667</v>
      </c>
    </row>
    <row r="7" spans="1:10" ht="27" customHeight="1" x14ac:dyDescent="0.25">
      <c r="A7" s="82"/>
      <c r="B7" s="65"/>
      <c r="C7" s="65"/>
      <c r="D7" s="69"/>
      <c r="E7" s="47" t="s">
        <v>290</v>
      </c>
      <c r="F7" s="65"/>
      <c r="G7" s="65"/>
      <c r="H7" s="67"/>
      <c r="I7" s="67"/>
      <c r="J7" s="22"/>
    </row>
    <row r="8" spans="1:10" ht="33" customHeight="1" x14ac:dyDescent="0.25">
      <c r="A8" s="82"/>
      <c r="B8" s="65"/>
      <c r="C8" s="65"/>
      <c r="D8" s="69"/>
      <c r="E8" s="47" t="s">
        <v>291</v>
      </c>
      <c r="F8" s="65"/>
      <c r="G8" s="65"/>
      <c r="H8" s="67"/>
      <c r="I8" s="67"/>
      <c r="J8" s="22"/>
    </row>
    <row r="9" spans="1:10" ht="31.9" customHeight="1" x14ac:dyDescent="0.25">
      <c r="A9" s="82"/>
      <c r="B9" s="65"/>
      <c r="C9" s="65"/>
      <c r="D9" s="69"/>
      <c r="E9" s="47" t="s">
        <v>292</v>
      </c>
      <c r="F9" s="65"/>
      <c r="G9" s="65"/>
      <c r="H9" s="67"/>
      <c r="I9" s="67"/>
      <c r="J9" s="22"/>
    </row>
    <row r="10" spans="1:10" ht="57" customHeight="1" x14ac:dyDescent="0.25">
      <c r="A10" s="82"/>
      <c r="B10" s="65"/>
      <c r="C10" s="65"/>
      <c r="D10" s="69"/>
      <c r="E10" s="47" t="s">
        <v>293</v>
      </c>
      <c r="F10" s="65"/>
      <c r="G10" s="65"/>
      <c r="H10" s="67"/>
      <c r="I10" s="67"/>
      <c r="J10" s="23"/>
    </row>
    <row r="11" spans="1:10" ht="37.15" customHeight="1" x14ac:dyDescent="0.25">
      <c r="A11" s="82"/>
      <c r="B11" s="65"/>
      <c r="C11" s="65"/>
      <c r="D11" s="69"/>
      <c r="E11" s="47" t="s">
        <v>294</v>
      </c>
      <c r="F11" s="65"/>
      <c r="G11" s="65"/>
      <c r="H11" s="67"/>
      <c r="I11" s="67"/>
      <c r="J11" s="23"/>
    </row>
    <row r="12" spans="1:10" ht="27" customHeight="1" x14ac:dyDescent="0.25">
      <c r="A12" s="82"/>
      <c r="B12" s="65"/>
      <c r="C12" s="65"/>
      <c r="D12" s="69"/>
      <c r="E12" s="47" t="s">
        <v>295</v>
      </c>
      <c r="F12" s="65"/>
      <c r="G12" s="65"/>
      <c r="H12" s="67"/>
      <c r="I12" s="67"/>
      <c r="J12" s="20"/>
    </row>
    <row r="13" spans="1:10" ht="54" customHeight="1" x14ac:dyDescent="0.25">
      <c r="A13" s="82"/>
      <c r="B13" s="65"/>
      <c r="C13" s="65"/>
      <c r="D13" s="69"/>
      <c r="E13" s="47" t="s">
        <v>296</v>
      </c>
      <c r="F13" s="65"/>
      <c r="G13" s="65"/>
      <c r="H13" s="67"/>
      <c r="I13" s="67"/>
    </row>
    <row r="14" spans="1:10" ht="50.25" customHeight="1" x14ac:dyDescent="0.25">
      <c r="A14" s="82"/>
      <c r="B14" s="65"/>
      <c r="C14" s="65"/>
      <c r="D14" s="69"/>
      <c r="E14" s="47" t="s">
        <v>12</v>
      </c>
      <c r="F14" s="65"/>
      <c r="G14" s="65"/>
      <c r="H14" s="67"/>
      <c r="I14" s="67"/>
    </row>
    <row r="15" spans="1:10" ht="37.15" customHeight="1" x14ac:dyDescent="0.25">
      <c r="A15" s="82"/>
      <c r="B15" s="65"/>
      <c r="C15" s="65"/>
      <c r="D15" s="69"/>
      <c r="E15" s="47" t="s">
        <v>297</v>
      </c>
      <c r="F15" s="65"/>
      <c r="G15" s="65"/>
      <c r="H15" s="67"/>
      <c r="I15" s="67"/>
    </row>
    <row r="16" spans="1:10" ht="55.15" customHeight="1" x14ac:dyDescent="0.25">
      <c r="A16" s="82"/>
      <c r="B16" s="65"/>
      <c r="C16" s="65"/>
      <c r="D16" s="69"/>
      <c r="E16" s="47" t="s">
        <v>13</v>
      </c>
      <c r="F16" s="65"/>
      <c r="G16" s="65"/>
      <c r="H16" s="67"/>
      <c r="I16" s="67"/>
    </row>
    <row r="17" spans="1:9" ht="48.75" customHeight="1" x14ac:dyDescent="0.25">
      <c r="A17" s="82"/>
      <c r="B17" s="65"/>
      <c r="C17" s="65"/>
      <c r="D17" s="69"/>
      <c r="E17" s="47" t="s">
        <v>14</v>
      </c>
      <c r="F17" s="65"/>
      <c r="G17" s="65"/>
      <c r="H17" s="67"/>
      <c r="I17" s="67"/>
    </row>
    <row r="18" spans="1:9" ht="33" customHeight="1" x14ac:dyDescent="0.25">
      <c r="A18" s="82"/>
      <c r="B18" s="65"/>
      <c r="C18" s="65"/>
      <c r="D18" s="69"/>
      <c r="E18" s="47" t="s">
        <v>302</v>
      </c>
      <c r="F18" s="65"/>
      <c r="G18" s="65"/>
      <c r="H18" s="67"/>
      <c r="I18" s="67"/>
    </row>
    <row r="19" spans="1:9" s="56" customFormat="1" ht="33" customHeight="1" x14ac:dyDescent="0.25">
      <c r="A19" s="82"/>
      <c r="B19" s="65"/>
      <c r="C19" s="65"/>
      <c r="D19" s="69"/>
      <c r="E19" s="47" t="s">
        <v>389</v>
      </c>
      <c r="F19" s="65"/>
      <c r="G19" s="65"/>
      <c r="H19" s="67"/>
      <c r="I19" s="67"/>
    </row>
    <row r="20" spans="1:9" s="18" customFormat="1" ht="33" customHeight="1" x14ac:dyDescent="0.25">
      <c r="A20" s="82"/>
      <c r="B20" s="65"/>
      <c r="C20" s="66"/>
      <c r="D20" s="88"/>
      <c r="E20" s="47" t="s">
        <v>301</v>
      </c>
      <c r="F20" s="65"/>
      <c r="G20" s="65"/>
      <c r="H20" s="68"/>
      <c r="I20" s="68"/>
    </row>
    <row r="21" spans="1:9" ht="37.15" customHeight="1" x14ac:dyDescent="0.25">
      <c r="A21" s="82"/>
      <c r="B21" s="65"/>
      <c r="C21" s="65" t="s">
        <v>303</v>
      </c>
      <c r="D21" s="69" t="s">
        <v>15</v>
      </c>
      <c r="E21" s="47" t="s">
        <v>299</v>
      </c>
      <c r="F21" s="65"/>
      <c r="G21" s="65"/>
      <c r="H21" s="67">
        <v>0</v>
      </c>
      <c r="I21" s="67">
        <v>0</v>
      </c>
    </row>
    <row r="22" spans="1:9" ht="35.450000000000003" customHeight="1" x14ac:dyDescent="0.25">
      <c r="A22" s="82"/>
      <c r="B22" s="65"/>
      <c r="C22" s="65"/>
      <c r="D22" s="69"/>
      <c r="E22" s="47" t="s">
        <v>300</v>
      </c>
      <c r="F22" s="65"/>
      <c r="G22" s="65"/>
      <c r="H22" s="67"/>
      <c r="I22" s="67"/>
    </row>
    <row r="23" spans="1:9" ht="29.45" customHeight="1" x14ac:dyDescent="0.25">
      <c r="A23" s="82"/>
      <c r="B23" s="92"/>
      <c r="C23" s="92"/>
      <c r="D23" s="71"/>
      <c r="E23" s="48" t="s">
        <v>16</v>
      </c>
      <c r="F23" s="92"/>
      <c r="G23" s="92"/>
      <c r="H23" s="95"/>
      <c r="I23" s="95"/>
    </row>
    <row r="24" spans="1:9" ht="37.15" customHeight="1" x14ac:dyDescent="0.25">
      <c r="A24" s="82"/>
      <c r="B24" s="82" t="s">
        <v>377</v>
      </c>
      <c r="C24" s="84" t="s">
        <v>17</v>
      </c>
      <c r="D24" s="83" t="s">
        <v>370</v>
      </c>
      <c r="E24" s="46" t="s">
        <v>18</v>
      </c>
      <c r="F24" s="84" t="s">
        <v>10</v>
      </c>
      <c r="G24" s="84" t="s">
        <v>11</v>
      </c>
      <c r="H24" s="70">
        <v>0</v>
      </c>
      <c r="I24" s="70">
        <v>1478000000</v>
      </c>
    </row>
    <row r="25" spans="1:9" ht="52.15" customHeight="1" x14ac:dyDescent="0.25">
      <c r="A25" s="82"/>
      <c r="B25" s="82"/>
      <c r="C25" s="65"/>
      <c r="D25" s="69"/>
      <c r="E25" s="47" t="s">
        <v>304</v>
      </c>
      <c r="F25" s="65"/>
      <c r="G25" s="65"/>
      <c r="H25" s="67"/>
      <c r="I25" s="67"/>
    </row>
    <row r="26" spans="1:9" ht="29.45" customHeight="1" x14ac:dyDescent="0.25">
      <c r="A26" s="82"/>
      <c r="B26" s="82"/>
      <c r="C26" s="65"/>
      <c r="D26" s="69"/>
      <c r="E26" s="47" t="s">
        <v>19</v>
      </c>
      <c r="F26" s="65"/>
      <c r="G26" s="65"/>
      <c r="H26" s="67"/>
      <c r="I26" s="67"/>
    </row>
    <row r="27" spans="1:9" ht="37.15" customHeight="1" x14ac:dyDescent="0.25">
      <c r="A27" s="82"/>
      <c r="B27" s="82"/>
      <c r="C27" s="65"/>
      <c r="D27" s="69"/>
      <c r="E27" s="47" t="s">
        <v>20</v>
      </c>
      <c r="F27" s="65"/>
      <c r="G27" s="65"/>
      <c r="H27" s="67"/>
      <c r="I27" s="67"/>
    </row>
    <row r="28" spans="1:9" ht="54" customHeight="1" x14ac:dyDescent="0.25">
      <c r="A28" s="82"/>
      <c r="B28" s="82"/>
      <c r="C28" s="65"/>
      <c r="D28" s="69"/>
      <c r="E28" s="47" t="s">
        <v>21</v>
      </c>
      <c r="F28" s="65"/>
      <c r="G28" s="65"/>
      <c r="H28" s="67"/>
      <c r="I28" s="67"/>
    </row>
    <row r="29" spans="1:9" ht="31.15" customHeight="1" x14ac:dyDescent="0.25">
      <c r="A29" s="82"/>
      <c r="B29" s="82"/>
      <c r="C29" s="65"/>
      <c r="D29" s="69"/>
      <c r="E29" s="47" t="s">
        <v>305</v>
      </c>
      <c r="F29" s="65"/>
      <c r="G29" s="65"/>
      <c r="H29" s="67"/>
      <c r="I29" s="67"/>
    </row>
    <row r="30" spans="1:9" ht="37.15" customHeight="1" x14ac:dyDescent="0.25">
      <c r="A30" s="82"/>
      <c r="B30" s="82"/>
      <c r="C30" s="65"/>
      <c r="D30" s="69"/>
      <c r="E30" s="47" t="s">
        <v>22</v>
      </c>
      <c r="F30" s="65"/>
      <c r="G30" s="65"/>
      <c r="H30" s="67"/>
      <c r="I30" s="67"/>
    </row>
    <row r="31" spans="1:9" ht="37.15" customHeight="1" x14ac:dyDescent="0.25">
      <c r="A31" s="82"/>
      <c r="B31" s="82"/>
      <c r="C31" s="65"/>
      <c r="D31" s="69"/>
      <c r="E31" s="47" t="s">
        <v>23</v>
      </c>
      <c r="F31" s="65"/>
      <c r="G31" s="65"/>
      <c r="H31" s="67"/>
      <c r="I31" s="67"/>
    </row>
    <row r="32" spans="1:9" ht="51" customHeight="1" x14ac:dyDescent="0.25">
      <c r="A32" s="82"/>
      <c r="B32" s="82"/>
      <c r="C32" s="92"/>
      <c r="D32" s="71"/>
      <c r="E32" s="48" t="s">
        <v>24</v>
      </c>
      <c r="F32" s="92"/>
      <c r="G32" s="92"/>
      <c r="H32" s="95"/>
      <c r="I32" s="95"/>
    </row>
    <row r="33" spans="1:9" ht="33" customHeight="1" x14ac:dyDescent="0.25">
      <c r="A33" s="82"/>
      <c r="B33" s="82"/>
      <c r="C33" s="84" t="s">
        <v>25</v>
      </c>
      <c r="D33" s="99" t="s">
        <v>379</v>
      </c>
      <c r="E33" s="46" t="s">
        <v>26</v>
      </c>
      <c r="F33" s="84" t="s">
        <v>10</v>
      </c>
      <c r="G33" s="84" t="s">
        <v>11</v>
      </c>
      <c r="H33" s="70">
        <f>285000000-230000000</f>
        <v>55000000</v>
      </c>
      <c r="I33" s="70">
        <v>570000000</v>
      </c>
    </row>
    <row r="34" spans="1:9" ht="29.45" customHeight="1" x14ac:dyDescent="0.25">
      <c r="A34" s="82"/>
      <c r="B34" s="82"/>
      <c r="C34" s="65"/>
      <c r="D34" s="69"/>
      <c r="E34" s="47" t="s">
        <v>27</v>
      </c>
      <c r="F34" s="65"/>
      <c r="G34" s="65"/>
      <c r="H34" s="67"/>
      <c r="I34" s="67"/>
    </row>
    <row r="35" spans="1:9" ht="33" customHeight="1" x14ac:dyDescent="0.25">
      <c r="A35" s="82"/>
      <c r="B35" s="82"/>
      <c r="C35" s="65"/>
      <c r="D35" s="69"/>
      <c r="E35" s="47" t="s">
        <v>28</v>
      </c>
      <c r="F35" s="65"/>
      <c r="G35" s="65"/>
      <c r="H35" s="67"/>
      <c r="I35" s="67"/>
    </row>
    <row r="36" spans="1:9" ht="33" customHeight="1" x14ac:dyDescent="0.25">
      <c r="A36" s="82"/>
      <c r="B36" s="82"/>
      <c r="C36" s="65"/>
      <c r="D36" s="69"/>
      <c r="E36" s="47" t="s">
        <v>29</v>
      </c>
      <c r="F36" s="65"/>
      <c r="G36" s="65"/>
      <c r="H36" s="67"/>
      <c r="I36" s="67"/>
    </row>
    <row r="37" spans="1:9" ht="29.45" customHeight="1" x14ac:dyDescent="0.25">
      <c r="A37" s="82"/>
      <c r="B37" s="82"/>
      <c r="C37" s="65"/>
      <c r="D37" s="69"/>
      <c r="E37" s="47" t="s">
        <v>30</v>
      </c>
      <c r="F37" s="65"/>
      <c r="G37" s="65"/>
      <c r="H37" s="67"/>
      <c r="I37" s="67"/>
    </row>
    <row r="38" spans="1:9" ht="51.6" customHeight="1" x14ac:dyDescent="0.25">
      <c r="A38" s="82"/>
      <c r="B38" s="82"/>
      <c r="C38" s="65"/>
      <c r="D38" s="69"/>
      <c r="E38" s="47" t="s">
        <v>31</v>
      </c>
      <c r="F38" s="65"/>
      <c r="G38" s="65"/>
      <c r="H38" s="67"/>
      <c r="I38" s="67"/>
    </row>
    <row r="39" spans="1:9" ht="52.15" customHeight="1" x14ac:dyDescent="0.25">
      <c r="A39" s="82"/>
      <c r="B39" s="82"/>
      <c r="C39" s="65"/>
      <c r="D39" s="69"/>
      <c r="E39" s="47" t="s">
        <v>32</v>
      </c>
      <c r="F39" s="65"/>
      <c r="G39" s="65"/>
      <c r="H39" s="67"/>
      <c r="I39" s="67"/>
    </row>
    <row r="40" spans="1:9" ht="33" customHeight="1" x14ac:dyDescent="0.25">
      <c r="A40" s="82"/>
      <c r="B40" s="82"/>
      <c r="C40" s="65"/>
      <c r="D40" s="69"/>
      <c r="E40" s="47" t="s">
        <v>33</v>
      </c>
      <c r="F40" s="65"/>
      <c r="G40" s="65"/>
      <c r="H40" s="67"/>
      <c r="I40" s="67"/>
    </row>
    <row r="41" spans="1:9" ht="25.15" customHeight="1" x14ac:dyDescent="0.25">
      <c r="A41" s="82"/>
      <c r="B41" s="82"/>
      <c r="C41" s="65"/>
      <c r="D41" s="69"/>
      <c r="E41" s="47" t="s">
        <v>306</v>
      </c>
      <c r="F41" s="65"/>
      <c r="G41" s="65"/>
      <c r="H41" s="67"/>
      <c r="I41" s="67"/>
    </row>
    <row r="42" spans="1:9" ht="33" customHeight="1" x14ac:dyDescent="0.25">
      <c r="A42" s="82"/>
      <c r="B42" s="82"/>
      <c r="C42" s="65"/>
      <c r="D42" s="69"/>
      <c r="E42" s="47" t="s">
        <v>34</v>
      </c>
      <c r="F42" s="65"/>
      <c r="G42" s="65"/>
      <c r="H42" s="67"/>
      <c r="I42" s="67"/>
    </row>
    <row r="43" spans="1:9" ht="55.15" customHeight="1" x14ac:dyDescent="0.25">
      <c r="A43" s="82"/>
      <c r="B43" s="82"/>
      <c r="C43" s="65"/>
      <c r="D43" s="69"/>
      <c r="E43" s="47" t="s">
        <v>35</v>
      </c>
      <c r="F43" s="65"/>
      <c r="G43" s="65"/>
      <c r="H43" s="67"/>
      <c r="I43" s="67"/>
    </row>
    <row r="44" spans="1:9" ht="37.15" customHeight="1" x14ac:dyDescent="0.25">
      <c r="A44" s="82"/>
      <c r="B44" s="82"/>
      <c r="C44" s="65"/>
      <c r="D44" s="69"/>
      <c r="E44" s="47" t="s">
        <v>36</v>
      </c>
      <c r="F44" s="65"/>
      <c r="G44" s="65"/>
      <c r="H44" s="67"/>
      <c r="I44" s="67"/>
    </row>
    <row r="45" spans="1:9" ht="37.15" customHeight="1" x14ac:dyDescent="0.25">
      <c r="A45" s="82"/>
      <c r="B45" s="82"/>
      <c r="C45" s="65"/>
      <c r="D45" s="69"/>
      <c r="E45" s="47" t="s">
        <v>37</v>
      </c>
      <c r="F45" s="65"/>
      <c r="G45" s="65"/>
      <c r="H45" s="67"/>
      <c r="I45" s="67"/>
    </row>
    <row r="46" spans="1:9" ht="37.15" customHeight="1" x14ac:dyDescent="0.25">
      <c r="A46" s="82"/>
      <c r="B46" s="82"/>
      <c r="C46" s="65"/>
      <c r="D46" s="69"/>
      <c r="E46" s="47" t="s">
        <v>38</v>
      </c>
      <c r="F46" s="65"/>
      <c r="G46" s="65"/>
      <c r="H46" s="67"/>
      <c r="I46" s="67"/>
    </row>
    <row r="47" spans="1:9" ht="37.15" customHeight="1" x14ac:dyDescent="0.25">
      <c r="A47" s="82"/>
      <c r="B47" s="82"/>
      <c r="C47" s="65"/>
      <c r="D47" s="69"/>
      <c r="E47" s="47" t="s">
        <v>39</v>
      </c>
      <c r="F47" s="65"/>
      <c r="G47" s="65"/>
      <c r="H47" s="67"/>
      <c r="I47" s="67"/>
    </row>
    <row r="48" spans="1:9" ht="52.9" customHeight="1" x14ac:dyDescent="0.25">
      <c r="A48" s="82"/>
      <c r="B48" s="82"/>
      <c r="C48" s="92"/>
      <c r="D48" s="71"/>
      <c r="E48" s="48" t="s">
        <v>40</v>
      </c>
      <c r="F48" s="92"/>
      <c r="G48" s="92"/>
      <c r="H48" s="95"/>
      <c r="I48" s="95"/>
    </row>
    <row r="49" spans="1:10" ht="38.25" customHeight="1" x14ac:dyDescent="0.25">
      <c r="A49" s="82"/>
      <c r="B49" s="82"/>
      <c r="C49" s="84" t="s">
        <v>307</v>
      </c>
      <c r="D49" s="83" t="s">
        <v>372</v>
      </c>
      <c r="E49" s="46" t="s">
        <v>41</v>
      </c>
      <c r="F49" s="84" t="s">
        <v>10</v>
      </c>
      <c r="G49" s="84" t="s">
        <v>11</v>
      </c>
      <c r="H49" s="70">
        <v>53744785409</v>
      </c>
      <c r="I49" s="70">
        <v>6092928671</v>
      </c>
    </row>
    <row r="50" spans="1:10" ht="54" customHeight="1" x14ac:dyDescent="0.25">
      <c r="A50" s="82"/>
      <c r="B50" s="82"/>
      <c r="C50" s="65"/>
      <c r="D50" s="69"/>
      <c r="E50" s="47" t="s">
        <v>42</v>
      </c>
      <c r="F50" s="65"/>
      <c r="G50" s="65"/>
      <c r="H50" s="67"/>
      <c r="I50" s="67"/>
    </row>
    <row r="51" spans="1:10" ht="39" customHeight="1" x14ac:dyDescent="0.25">
      <c r="A51" s="82"/>
      <c r="B51" s="82"/>
      <c r="C51" s="65"/>
      <c r="D51" s="69"/>
      <c r="E51" s="47" t="s">
        <v>308</v>
      </c>
      <c r="F51" s="65"/>
      <c r="G51" s="65"/>
      <c r="H51" s="67"/>
      <c r="I51" s="67"/>
    </row>
    <row r="52" spans="1:10" ht="27" customHeight="1" x14ac:dyDescent="0.25">
      <c r="A52" s="82"/>
      <c r="B52" s="82"/>
      <c r="C52" s="65"/>
      <c r="D52" s="69"/>
      <c r="E52" s="47" t="s">
        <v>43</v>
      </c>
      <c r="F52" s="65"/>
      <c r="G52" s="65"/>
      <c r="H52" s="67"/>
      <c r="I52" s="67"/>
    </row>
    <row r="53" spans="1:10" ht="33" customHeight="1" x14ac:dyDescent="0.25">
      <c r="A53" s="82"/>
      <c r="B53" s="82"/>
      <c r="C53" s="65"/>
      <c r="D53" s="69"/>
      <c r="E53" s="47" t="s">
        <v>44</v>
      </c>
      <c r="F53" s="65"/>
      <c r="G53" s="65"/>
      <c r="H53" s="67"/>
      <c r="I53" s="67"/>
    </row>
    <row r="54" spans="1:10" ht="30.75" customHeight="1" x14ac:dyDescent="0.25">
      <c r="A54" s="82"/>
      <c r="B54" s="82"/>
      <c r="C54" s="65"/>
      <c r="D54" s="69"/>
      <c r="E54" s="47" t="s">
        <v>45</v>
      </c>
      <c r="F54" s="65"/>
      <c r="G54" s="65"/>
      <c r="H54" s="67"/>
      <c r="I54" s="67"/>
    </row>
    <row r="55" spans="1:10" ht="30.75" customHeight="1" x14ac:dyDescent="0.25">
      <c r="A55" s="82"/>
      <c r="B55" s="82"/>
      <c r="C55" s="65"/>
      <c r="D55" s="69"/>
      <c r="E55" s="47" t="s">
        <v>46</v>
      </c>
      <c r="F55" s="65"/>
      <c r="G55" s="65"/>
      <c r="H55" s="67"/>
      <c r="I55" s="67"/>
    </row>
    <row r="56" spans="1:10" ht="31.5" customHeight="1" x14ac:dyDescent="0.25">
      <c r="A56" s="82"/>
      <c r="B56" s="82"/>
      <c r="C56" s="65"/>
      <c r="D56" s="69"/>
      <c r="E56" s="47" t="s">
        <v>47</v>
      </c>
      <c r="F56" s="65"/>
      <c r="G56" s="65"/>
      <c r="H56" s="67"/>
      <c r="I56" s="67"/>
    </row>
    <row r="57" spans="1:10" ht="27.75" customHeight="1" x14ac:dyDescent="0.25">
      <c r="A57" s="82"/>
      <c r="B57" s="82"/>
      <c r="C57" s="65"/>
      <c r="D57" s="69"/>
      <c r="E57" s="47" t="s">
        <v>48</v>
      </c>
      <c r="F57" s="65"/>
      <c r="G57" s="65"/>
      <c r="H57" s="67"/>
      <c r="I57" s="67"/>
    </row>
    <row r="58" spans="1:10" ht="30.75" customHeight="1" x14ac:dyDescent="0.25">
      <c r="A58" s="82"/>
      <c r="B58" s="82"/>
      <c r="C58" s="65"/>
      <c r="D58" s="69"/>
      <c r="E58" s="47" t="s">
        <v>49</v>
      </c>
      <c r="F58" s="65"/>
      <c r="G58" s="65"/>
      <c r="H58" s="67"/>
      <c r="I58" s="67"/>
    </row>
    <row r="59" spans="1:10" ht="49.15" customHeight="1" x14ac:dyDescent="0.25">
      <c r="A59" s="82"/>
      <c r="B59" s="82"/>
      <c r="C59" s="65"/>
      <c r="D59" s="69"/>
      <c r="E59" s="47" t="s">
        <v>50</v>
      </c>
      <c r="F59" s="65"/>
      <c r="G59" s="65"/>
      <c r="H59" s="67"/>
      <c r="I59" s="67"/>
    </row>
    <row r="60" spans="1:10" ht="51" customHeight="1" x14ac:dyDescent="0.25">
      <c r="A60" s="82"/>
      <c r="B60" s="82"/>
      <c r="C60" s="65"/>
      <c r="D60" s="69"/>
      <c r="E60" s="47" t="s">
        <v>51</v>
      </c>
      <c r="F60" s="65"/>
      <c r="G60" s="65"/>
      <c r="H60" s="67"/>
      <c r="I60" s="67"/>
    </row>
    <row r="61" spans="1:10" ht="64.900000000000006" customHeight="1" x14ac:dyDescent="0.25">
      <c r="A61" s="82"/>
      <c r="B61" s="82"/>
      <c r="C61" s="65"/>
      <c r="D61" s="69"/>
      <c r="E61" s="47" t="s">
        <v>52</v>
      </c>
      <c r="F61" s="65"/>
      <c r="G61" s="65"/>
      <c r="H61" s="67"/>
      <c r="I61" s="67"/>
    </row>
    <row r="62" spans="1:10" s="21" customFormat="1" ht="25.5" x14ac:dyDescent="0.25">
      <c r="A62" s="82"/>
      <c r="B62" s="82"/>
      <c r="C62" s="92"/>
      <c r="D62" s="71"/>
      <c r="E62" s="48" t="s">
        <v>309</v>
      </c>
      <c r="F62" s="92"/>
      <c r="G62" s="92"/>
      <c r="H62" s="95"/>
      <c r="I62" s="95"/>
    </row>
    <row r="63" spans="1:10" ht="37.15" customHeight="1" x14ac:dyDescent="0.25">
      <c r="A63" s="82" t="s">
        <v>53</v>
      </c>
      <c r="B63" s="84" t="s">
        <v>54</v>
      </c>
      <c r="C63" s="83" t="s">
        <v>55</v>
      </c>
      <c r="D63" s="83" t="s">
        <v>373</v>
      </c>
      <c r="E63" s="46" t="s">
        <v>56</v>
      </c>
      <c r="F63" s="83" t="s">
        <v>10</v>
      </c>
      <c r="G63" s="83" t="s">
        <v>57</v>
      </c>
      <c r="H63" s="89">
        <f>3281609151+487364828-487364828</f>
        <v>3281609151</v>
      </c>
      <c r="I63" s="89">
        <v>3474676901</v>
      </c>
    </row>
    <row r="64" spans="1:10" ht="37.15" customHeight="1" x14ac:dyDescent="0.25">
      <c r="A64" s="82"/>
      <c r="B64" s="65"/>
      <c r="C64" s="69"/>
      <c r="D64" s="69"/>
      <c r="E64" s="47" t="s">
        <v>58</v>
      </c>
      <c r="F64" s="69"/>
      <c r="G64" s="69"/>
      <c r="H64" s="76"/>
      <c r="I64" s="76"/>
      <c r="J64" s="19"/>
    </row>
    <row r="65" spans="1:9" ht="37.15" customHeight="1" x14ac:dyDescent="0.25">
      <c r="A65" s="82"/>
      <c r="B65" s="65"/>
      <c r="C65" s="69"/>
      <c r="D65" s="69"/>
      <c r="E65" s="47" t="s">
        <v>59</v>
      </c>
      <c r="F65" s="69"/>
      <c r="G65" s="69"/>
      <c r="H65" s="76"/>
      <c r="I65" s="76"/>
    </row>
    <row r="66" spans="1:9" ht="37.15" customHeight="1" x14ac:dyDescent="0.25">
      <c r="A66" s="82"/>
      <c r="B66" s="65"/>
      <c r="C66" s="69"/>
      <c r="D66" s="69"/>
      <c r="E66" s="47" t="s">
        <v>60</v>
      </c>
      <c r="F66" s="69"/>
      <c r="G66" s="69"/>
      <c r="H66" s="76"/>
      <c r="I66" s="76"/>
    </row>
    <row r="67" spans="1:9" ht="37.15" customHeight="1" x14ac:dyDescent="0.25">
      <c r="A67" s="82"/>
      <c r="B67" s="65"/>
      <c r="C67" s="69" t="s">
        <v>61</v>
      </c>
      <c r="D67" s="69" t="s">
        <v>62</v>
      </c>
      <c r="E67" s="47" t="s">
        <v>63</v>
      </c>
      <c r="F67" s="69"/>
      <c r="G67" s="69"/>
      <c r="H67" s="76">
        <f>3431340829-180000000</f>
        <v>3251340829</v>
      </c>
      <c r="I67" s="76">
        <f>1188659171+313000000</f>
        <v>1501659171</v>
      </c>
    </row>
    <row r="68" spans="1:9" ht="37.15" customHeight="1" x14ac:dyDescent="0.25">
      <c r="A68" s="82"/>
      <c r="B68" s="65"/>
      <c r="C68" s="69"/>
      <c r="D68" s="69"/>
      <c r="E68" s="47" t="s">
        <v>64</v>
      </c>
      <c r="F68" s="69"/>
      <c r="G68" s="69"/>
      <c r="H68" s="76"/>
      <c r="I68" s="76"/>
    </row>
    <row r="69" spans="1:9" ht="40.5" customHeight="1" x14ac:dyDescent="0.25">
      <c r="A69" s="82"/>
      <c r="B69" s="65"/>
      <c r="C69" s="69" t="s">
        <v>65</v>
      </c>
      <c r="D69" s="69" t="s">
        <v>66</v>
      </c>
      <c r="E69" s="47" t="s">
        <v>67</v>
      </c>
      <c r="F69" s="69"/>
      <c r="G69" s="69"/>
      <c r="H69" s="76">
        <v>0</v>
      </c>
      <c r="I69" s="76">
        <f>3500000000+100000000</f>
        <v>3600000000</v>
      </c>
    </row>
    <row r="70" spans="1:9" ht="40.5" customHeight="1" x14ac:dyDescent="0.25">
      <c r="A70" s="82"/>
      <c r="B70" s="65"/>
      <c r="C70" s="69"/>
      <c r="D70" s="69"/>
      <c r="E70" s="47" t="s">
        <v>68</v>
      </c>
      <c r="F70" s="69"/>
      <c r="G70" s="69"/>
      <c r="H70" s="76"/>
      <c r="I70" s="76"/>
    </row>
    <row r="71" spans="1:9" ht="37.15" customHeight="1" x14ac:dyDescent="0.25">
      <c r="A71" s="82"/>
      <c r="B71" s="65"/>
      <c r="C71" s="69" t="s">
        <v>69</v>
      </c>
      <c r="D71" s="69" t="s">
        <v>390</v>
      </c>
      <c r="E71" s="47" t="s">
        <v>70</v>
      </c>
      <c r="F71" s="69"/>
      <c r="G71" s="69"/>
      <c r="H71" s="76">
        <v>0</v>
      </c>
      <c r="I71" s="76">
        <v>54634597758</v>
      </c>
    </row>
    <row r="72" spans="1:9" ht="37.15" customHeight="1" x14ac:dyDescent="0.25">
      <c r="A72" s="82"/>
      <c r="B72" s="65"/>
      <c r="C72" s="69"/>
      <c r="D72" s="69"/>
      <c r="E72" s="47" t="s">
        <v>71</v>
      </c>
      <c r="F72" s="69"/>
      <c r="G72" s="69"/>
      <c r="H72" s="76"/>
      <c r="I72" s="76"/>
    </row>
    <row r="73" spans="1:9" ht="37.15" customHeight="1" x14ac:dyDescent="0.25">
      <c r="A73" s="82"/>
      <c r="B73" s="65"/>
      <c r="C73" s="69"/>
      <c r="D73" s="69"/>
      <c r="E73" s="47" t="s">
        <v>72</v>
      </c>
      <c r="F73" s="69"/>
      <c r="G73" s="69"/>
      <c r="H73" s="76"/>
      <c r="I73" s="76"/>
    </row>
    <row r="74" spans="1:9" ht="37.15" customHeight="1" x14ac:dyDescent="0.25">
      <c r="A74" s="82"/>
      <c r="B74" s="65"/>
      <c r="C74" s="69"/>
      <c r="D74" s="69"/>
      <c r="E74" s="47" t="s">
        <v>73</v>
      </c>
      <c r="F74" s="69"/>
      <c r="G74" s="69"/>
      <c r="H74" s="76"/>
      <c r="I74" s="76"/>
    </row>
    <row r="75" spans="1:9" ht="37.15" customHeight="1" x14ac:dyDescent="0.25">
      <c r="A75" s="82"/>
      <c r="B75" s="65"/>
      <c r="C75" s="69"/>
      <c r="D75" s="69"/>
      <c r="E75" s="47" t="s">
        <v>74</v>
      </c>
      <c r="F75" s="69"/>
      <c r="G75" s="69"/>
      <c r="H75" s="76"/>
      <c r="I75" s="76"/>
    </row>
    <row r="76" spans="1:9" ht="37.15" customHeight="1" x14ac:dyDescent="0.25">
      <c r="A76" s="82"/>
      <c r="B76" s="65"/>
      <c r="C76" s="69"/>
      <c r="D76" s="69"/>
      <c r="E76" s="47" t="s">
        <v>75</v>
      </c>
      <c r="F76" s="69"/>
      <c r="G76" s="69"/>
      <c r="H76" s="76"/>
      <c r="I76" s="76"/>
    </row>
    <row r="77" spans="1:9" ht="37.15" customHeight="1" x14ac:dyDescent="0.25">
      <c r="A77" s="82"/>
      <c r="B77" s="65"/>
      <c r="C77" s="69"/>
      <c r="D77" s="69"/>
      <c r="E77" s="47" t="s">
        <v>76</v>
      </c>
      <c r="F77" s="69"/>
      <c r="G77" s="69"/>
      <c r="H77" s="76"/>
      <c r="I77" s="76"/>
    </row>
    <row r="78" spans="1:9" ht="37.15" customHeight="1" x14ac:dyDescent="0.25">
      <c r="A78" s="82"/>
      <c r="B78" s="65"/>
      <c r="C78" s="69"/>
      <c r="D78" s="69"/>
      <c r="E78" s="47" t="s">
        <v>77</v>
      </c>
      <c r="F78" s="69"/>
      <c r="G78" s="69"/>
      <c r="H78" s="76"/>
      <c r="I78" s="76"/>
    </row>
    <row r="79" spans="1:9" ht="58.15" customHeight="1" x14ac:dyDescent="0.25">
      <c r="A79" s="82"/>
      <c r="B79" s="65"/>
      <c r="C79" s="69"/>
      <c r="D79" s="69"/>
      <c r="E79" s="47" t="s">
        <v>78</v>
      </c>
      <c r="F79" s="69"/>
      <c r="G79" s="69"/>
      <c r="H79" s="76"/>
      <c r="I79" s="76"/>
    </row>
    <row r="80" spans="1:9" ht="37.15" customHeight="1" x14ac:dyDescent="0.25">
      <c r="A80" s="82"/>
      <c r="B80" s="65"/>
      <c r="C80" s="69"/>
      <c r="D80" s="69"/>
      <c r="E80" s="47" t="s">
        <v>79</v>
      </c>
      <c r="F80" s="69"/>
      <c r="G80" s="69"/>
      <c r="H80" s="76"/>
      <c r="I80" s="76"/>
    </row>
    <row r="81" spans="1:9" ht="37.15" customHeight="1" x14ac:dyDescent="0.25">
      <c r="A81" s="82"/>
      <c r="B81" s="65"/>
      <c r="C81" s="69"/>
      <c r="D81" s="69"/>
      <c r="E81" s="47" t="s">
        <v>80</v>
      </c>
      <c r="F81" s="69"/>
      <c r="G81" s="69"/>
      <c r="H81" s="76"/>
      <c r="I81" s="76"/>
    </row>
    <row r="82" spans="1:9" ht="37.15" customHeight="1" x14ac:dyDescent="0.25">
      <c r="A82" s="82"/>
      <c r="B82" s="65"/>
      <c r="C82" s="69"/>
      <c r="D82" s="69"/>
      <c r="E82" s="47" t="s">
        <v>81</v>
      </c>
      <c r="F82" s="69"/>
      <c r="G82" s="69"/>
      <c r="H82" s="76"/>
      <c r="I82" s="76"/>
    </row>
    <row r="83" spans="1:9" ht="62.45" customHeight="1" x14ac:dyDescent="0.25">
      <c r="A83" s="82"/>
      <c r="B83" s="65"/>
      <c r="C83" s="69"/>
      <c r="D83" s="69"/>
      <c r="E83" s="47" t="s">
        <v>82</v>
      </c>
      <c r="F83" s="69"/>
      <c r="G83" s="69"/>
      <c r="H83" s="76"/>
      <c r="I83" s="76"/>
    </row>
    <row r="84" spans="1:9" ht="55.15" customHeight="1" x14ac:dyDescent="0.25">
      <c r="A84" s="82"/>
      <c r="B84" s="65"/>
      <c r="C84" s="69"/>
      <c r="D84" s="69"/>
      <c r="E84" s="47" t="s">
        <v>83</v>
      </c>
      <c r="F84" s="69"/>
      <c r="G84" s="69"/>
      <c r="H84" s="76"/>
      <c r="I84" s="76"/>
    </row>
    <row r="85" spans="1:9" ht="37.15" customHeight="1" x14ac:dyDescent="0.25">
      <c r="A85" s="82"/>
      <c r="B85" s="65"/>
      <c r="C85" s="69"/>
      <c r="D85" s="69"/>
      <c r="E85" s="47" t="s">
        <v>84</v>
      </c>
      <c r="F85" s="69"/>
      <c r="G85" s="69"/>
      <c r="H85" s="76"/>
      <c r="I85" s="76"/>
    </row>
    <row r="86" spans="1:9" ht="36.75" customHeight="1" x14ac:dyDescent="0.25">
      <c r="A86" s="82"/>
      <c r="B86" s="65"/>
      <c r="C86" s="69"/>
      <c r="D86" s="69"/>
      <c r="E86" s="47" t="s">
        <v>85</v>
      </c>
      <c r="F86" s="69"/>
      <c r="G86" s="69"/>
      <c r="H86" s="76"/>
      <c r="I86" s="76"/>
    </row>
    <row r="87" spans="1:9" ht="37.15" customHeight="1" x14ac:dyDescent="0.25">
      <c r="A87" s="82"/>
      <c r="B87" s="65" t="s">
        <v>86</v>
      </c>
      <c r="C87" s="69" t="s">
        <v>310</v>
      </c>
      <c r="D87" s="69" t="s">
        <v>86</v>
      </c>
      <c r="E87" s="47" t="s">
        <v>87</v>
      </c>
      <c r="F87" s="69"/>
      <c r="G87" s="69"/>
      <c r="H87" s="76">
        <f>2750000000+487364828</f>
        <v>3237364828</v>
      </c>
      <c r="I87" s="76">
        <v>300000000</v>
      </c>
    </row>
    <row r="88" spans="1:9" ht="37.15" customHeight="1" x14ac:dyDescent="0.25">
      <c r="A88" s="82"/>
      <c r="B88" s="65"/>
      <c r="C88" s="69"/>
      <c r="D88" s="69"/>
      <c r="E88" s="47" t="s">
        <v>88</v>
      </c>
      <c r="F88" s="69"/>
      <c r="G88" s="69"/>
      <c r="H88" s="76"/>
      <c r="I88" s="76"/>
    </row>
    <row r="89" spans="1:9" ht="37.15" customHeight="1" x14ac:dyDescent="0.25">
      <c r="A89" s="82"/>
      <c r="B89" s="65"/>
      <c r="C89" s="69"/>
      <c r="D89" s="69"/>
      <c r="E89" s="47" t="s">
        <v>89</v>
      </c>
      <c r="F89" s="69"/>
      <c r="G89" s="69"/>
      <c r="H89" s="76"/>
      <c r="I89" s="76"/>
    </row>
    <row r="90" spans="1:9" ht="60.75" customHeight="1" x14ac:dyDescent="0.25">
      <c r="A90" s="82"/>
      <c r="B90" s="65" t="s">
        <v>90</v>
      </c>
      <c r="C90" s="69" t="s">
        <v>91</v>
      </c>
      <c r="D90" s="69" t="s">
        <v>90</v>
      </c>
      <c r="E90" s="47" t="s">
        <v>92</v>
      </c>
      <c r="F90" s="69"/>
      <c r="G90" s="69"/>
      <c r="H90" s="76">
        <v>2800000000</v>
      </c>
      <c r="I90" s="76">
        <f>55500000+845662800</f>
        <v>901162800</v>
      </c>
    </row>
    <row r="91" spans="1:9" ht="87.75" customHeight="1" x14ac:dyDescent="0.25">
      <c r="A91" s="82"/>
      <c r="B91" s="92"/>
      <c r="C91" s="71"/>
      <c r="D91" s="71"/>
      <c r="E91" s="48" t="s">
        <v>93</v>
      </c>
      <c r="F91" s="71"/>
      <c r="G91" s="71"/>
      <c r="H91" s="77"/>
      <c r="I91" s="77"/>
    </row>
    <row r="92" spans="1:9" ht="37.15" customHeight="1" x14ac:dyDescent="0.25">
      <c r="A92" s="82" t="s">
        <v>94</v>
      </c>
      <c r="B92" s="83" t="s">
        <v>95</v>
      </c>
      <c r="C92" s="84" t="s">
        <v>96</v>
      </c>
      <c r="D92" s="83" t="s">
        <v>97</v>
      </c>
      <c r="E92" s="46" t="s">
        <v>98</v>
      </c>
      <c r="F92" s="84" t="s">
        <v>10</v>
      </c>
      <c r="G92" s="84" t="s">
        <v>324</v>
      </c>
      <c r="H92" s="70">
        <v>300000000</v>
      </c>
      <c r="I92" s="70">
        <f>2097960310</f>
        <v>2097960310</v>
      </c>
    </row>
    <row r="93" spans="1:9" ht="37.15" customHeight="1" x14ac:dyDescent="0.25">
      <c r="A93" s="82"/>
      <c r="B93" s="69"/>
      <c r="C93" s="65"/>
      <c r="D93" s="69"/>
      <c r="E93" s="47" t="s">
        <v>99</v>
      </c>
      <c r="F93" s="66"/>
      <c r="G93" s="65"/>
      <c r="H93" s="67"/>
      <c r="I93" s="67"/>
    </row>
    <row r="94" spans="1:9" ht="37.15" customHeight="1" x14ac:dyDescent="0.25">
      <c r="A94" s="82"/>
      <c r="B94" s="69"/>
      <c r="C94" s="65"/>
      <c r="D94" s="69"/>
      <c r="E94" s="47" t="s">
        <v>100</v>
      </c>
      <c r="F94" s="66"/>
      <c r="G94" s="65"/>
      <c r="H94" s="67"/>
      <c r="I94" s="67"/>
    </row>
    <row r="95" spans="1:9" ht="37.15" customHeight="1" x14ac:dyDescent="0.25">
      <c r="A95" s="82"/>
      <c r="B95" s="69"/>
      <c r="C95" s="65"/>
      <c r="D95" s="69"/>
      <c r="E95" s="47" t="s">
        <v>101</v>
      </c>
      <c r="F95" s="66"/>
      <c r="G95" s="65"/>
      <c r="H95" s="67"/>
      <c r="I95" s="67"/>
    </row>
    <row r="96" spans="1:9" ht="37.15" customHeight="1" x14ac:dyDescent="0.25">
      <c r="A96" s="82"/>
      <c r="B96" s="69"/>
      <c r="C96" s="65" t="s">
        <v>102</v>
      </c>
      <c r="D96" s="69" t="s">
        <v>103</v>
      </c>
      <c r="E96" s="47" t="s">
        <v>104</v>
      </c>
      <c r="F96" s="65" t="s">
        <v>317</v>
      </c>
      <c r="G96" s="65"/>
      <c r="H96" s="67">
        <v>1200000000</v>
      </c>
      <c r="I96" s="67">
        <v>2402210290</v>
      </c>
    </row>
    <row r="97" spans="1:9" ht="37.15" customHeight="1" x14ac:dyDescent="0.25">
      <c r="A97" s="82"/>
      <c r="B97" s="69"/>
      <c r="C97" s="65"/>
      <c r="D97" s="69"/>
      <c r="E97" s="47" t="s">
        <v>363</v>
      </c>
      <c r="F97" s="66"/>
      <c r="G97" s="65"/>
      <c r="H97" s="67"/>
      <c r="I97" s="67"/>
    </row>
    <row r="98" spans="1:9" ht="37.15" customHeight="1" x14ac:dyDescent="0.25">
      <c r="A98" s="82"/>
      <c r="B98" s="69"/>
      <c r="C98" s="65"/>
      <c r="D98" s="69"/>
      <c r="E98" s="47" t="s">
        <v>105</v>
      </c>
      <c r="F98" s="66"/>
      <c r="G98" s="65"/>
      <c r="H98" s="67"/>
      <c r="I98" s="67"/>
    </row>
    <row r="99" spans="1:9" ht="37.15" customHeight="1" x14ac:dyDescent="0.25">
      <c r="A99" s="82"/>
      <c r="B99" s="69"/>
      <c r="C99" s="65"/>
      <c r="D99" s="69"/>
      <c r="E99" s="47" t="s">
        <v>106</v>
      </c>
      <c r="F99" s="66"/>
      <c r="G99" s="65"/>
      <c r="H99" s="67"/>
      <c r="I99" s="67"/>
    </row>
    <row r="100" spans="1:9" ht="37.15" customHeight="1" x14ac:dyDescent="0.25">
      <c r="A100" s="82"/>
      <c r="B100" s="69"/>
      <c r="C100" s="65" t="s">
        <v>107</v>
      </c>
      <c r="D100" s="69" t="s">
        <v>108</v>
      </c>
      <c r="E100" s="47" t="s">
        <v>109</v>
      </c>
      <c r="F100" s="65" t="s">
        <v>10</v>
      </c>
      <c r="G100" s="65"/>
      <c r="H100" s="67">
        <v>1100000000</v>
      </c>
      <c r="I100" s="67">
        <v>2855880000</v>
      </c>
    </row>
    <row r="101" spans="1:9" ht="37.15" customHeight="1" x14ac:dyDescent="0.25">
      <c r="A101" s="82"/>
      <c r="B101" s="69"/>
      <c r="C101" s="65"/>
      <c r="D101" s="69"/>
      <c r="E101" s="47" t="s">
        <v>110</v>
      </c>
      <c r="F101" s="66"/>
      <c r="G101" s="65"/>
      <c r="H101" s="67"/>
      <c r="I101" s="67"/>
    </row>
    <row r="102" spans="1:9" ht="37.15" customHeight="1" x14ac:dyDescent="0.25">
      <c r="A102" s="82"/>
      <c r="B102" s="69"/>
      <c r="C102" s="65"/>
      <c r="D102" s="69"/>
      <c r="E102" s="47" t="s">
        <v>111</v>
      </c>
      <c r="F102" s="66"/>
      <c r="G102" s="65"/>
      <c r="H102" s="67"/>
      <c r="I102" s="67"/>
    </row>
    <row r="103" spans="1:9" ht="37.15" customHeight="1" x14ac:dyDescent="0.25">
      <c r="A103" s="82"/>
      <c r="B103" s="69"/>
      <c r="C103" s="65"/>
      <c r="D103" s="69"/>
      <c r="E103" s="47" t="s">
        <v>112</v>
      </c>
      <c r="F103" s="66"/>
      <c r="G103" s="65"/>
      <c r="H103" s="67"/>
      <c r="I103" s="67"/>
    </row>
    <row r="104" spans="1:9" ht="57" customHeight="1" x14ac:dyDescent="0.25">
      <c r="A104" s="82"/>
      <c r="B104" s="69" t="s">
        <v>113</v>
      </c>
      <c r="C104" s="65" t="s">
        <v>114</v>
      </c>
      <c r="D104" s="69" t="s">
        <v>115</v>
      </c>
      <c r="E104" s="47" t="s">
        <v>116</v>
      </c>
      <c r="F104" s="65" t="s">
        <v>10</v>
      </c>
      <c r="G104" s="65"/>
      <c r="H104" s="67">
        <v>2457000000</v>
      </c>
      <c r="I104" s="67">
        <f>2809333583+850000000</f>
        <v>3659333583</v>
      </c>
    </row>
    <row r="105" spans="1:9" ht="37.15" customHeight="1" x14ac:dyDescent="0.25">
      <c r="A105" s="82"/>
      <c r="B105" s="69"/>
      <c r="C105" s="65"/>
      <c r="D105" s="69"/>
      <c r="E105" s="47" t="s">
        <v>117</v>
      </c>
      <c r="F105" s="66"/>
      <c r="G105" s="65"/>
      <c r="H105" s="67"/>
      <c r="I105" s="67"/>
    </row>
    <row r="106" spans="1:9" ht="37.15" customHeight="1" x14ac:dyDescent="0.25">
      <c r="A106" s="82"/>
      <c r="B106" s="69"/>
      <c r="C106" s="65"/>
      <c r="D106" s="69"/>
      <c r="E106" s="47" t="s">
        <v>101</v>
      </c>
      <c r="F106" s="66"/>
      <c r="G106" s="65"/>
      <c r="H106" s="67"/>
      <c r="I106" s="67"/>
    </row>
    <row r="107" spans="1:9" ht="37.15" customHeight="1" x14ac:dyDescent="0.25">
      <c r="A107" s="82"/>
      <c r="B107" s="69"/>
      <c r="C107" s="65"/>
      <c r="D107" s="69"/>
      <c r="E107" s="47" t="s">
        <v>118</v>
      </c>
      <c r="F107" s="66"/>
      <c r="G107" s="65"/>
      <c r="H107" s="67"/>
      <c r="I107" s="67"/>
    </row>
    <row r="108" spans="1:9" ht="37.15" customHeight="1" x14ac:dyDescent="0.25">
      <c r="A108" s="82"/>
      <c r="B108" s="69"/>
      <c r="C108" s="65"/>
      <c r="D108" s="69"/>
      <c r="E108" s="47" t="s">
        <v>119</v>
      </c>
      <c r="F108" s="66"/>
      <c r="G108" s="65"/>
      <c r="H108" s="67"/>
      <c r="I108" s="67"/>
    </row>
    <row r="109" spans="1:9" ht="37.15" customHeight="1" x14ac:dyDescent="0.25">
      <c r="A109" s="82"/>
      <c r="B109" s="69"/>
      <c r="C109" s="65" t="s">
        <v>120</v>
      </c>
      <c r="D109" s="74" t="s">
        <v>382</v>
      </c>
      <c r="E109" s="47" t="s">
        <v>121</v>
      </c>
      <c r="F109" s="66"/>
      <c r="G109" s="65"/>
      <c r="H109" s="67">
        <v>4783209872</v>
      </c>
      <c r="I109" s="67">
        <f>29067560000+2773922167</f>
        <v>31841482167</v>
      </c>
    </row>
    <row r="110" spans="1:9" ht="37.15" customHeight="1" x14ac:dyDescent="0.25">
      <c r="A110" s="82"/>
      <c r="B110" s="69"/>
      <c r="C110" s="65"/>
      <c r="D110" s="74"/>
      <c r="E110" s="47" t="s">
        <v>122</v>
      </c>
      <c r="F110" s="66"/>
      <c r="G110" s="65"/>
      <c r="H110" s="67"/>
      <c r="I110" s="67"/>
    </row>
    <row r="111" spans="1:9" ht="37.15" customHeight="1" x14ac:dyDescent="0.25">
      <c r="A111" s="82"/>
      <c r="B111" s="69"/>
      <c r="C111" s="65"/>
      <c r="D111" s="74"/>
      <c r="E111" s="47" t="s">
        <v>100</v>
      </c>
      <c r="F111" s="66"/>
      <c r="G111" s="65"/>
      <c r="H111" s="67"/>
      <c r="I111" s="67"/>
    </row>
    <row r="112" spans="1:9" ht="37.15" customHeight="1" x14ac:dyDescent="0.25">
      <c r="A112" s="82"/>
      <c r="B112" s="69"/>
      <c r="C112" s="65"/>
      <c r="D112" s="74"/>
      <c r="E112" s="47" t="s">
        <v>123</v>
      </c>
      <c r="F112" s="66"/>
      <c r="G112" s="65"/>
      <c r="H112" s="67"/>
      <c r="I112" s="67"/>
    </row>
    <row r="113" spans="1:9" ht="37.15" customHeight="1" x14ac:dyDescent="0.25">
      <c r="A113" s="82"/>
      <c r="B113" s="69"/>
      <c r="C113" s="65"/>
      <c r="D113" s="74"/>
      <c r="E113" s="47" t="s">
        <v>311</v>
      </c>
      <c r="F113" s="66"/>
      <c r="G113" s="65"/>
      <c r="H113" s="67"/>
      <c r="I113" s="67"/>
    </row>
    <row r="114" spans="1:9" ht="37.15" customHeight="1" x14ac:dyDescent="0.25">
      <c r="A114" s="82"/>
      <c r="B114" s="69"/>
      <c r="C114" s="65" t="s">
        <v>124</v>
      </c>
      <c r="D114" s="69" t="s">
        <v>125</v>
      </c>
      <c r="E114" s="47" t="s">
        <v>100</v>
      </c>
      <c r="F114" s="66"/>
      <c r="G114" s="65"/>
      <c r="H114" s="67">
        <v>1000000000</v>
      </c>
      <c r="I114" s="67">
        <f>96000000+1700000000+16562848439</f>
        <v>18358848439</v>
      </c>
    </row>
    <row r="115" spans="1:9" ht="37.15" customHeight="1" x14ac:dyDescent="0.25">
      <c r="A115" s="82"/>
      <c r="B115" s="69"/>
      <c r="C115" s="65"/>
      <c r="D115" s="69"/>
      <c r="E115" s="47" t="s">
        <v>126</v>
      </c>
      <c r="F115" s="66"/>
      <c r="G115" s="65"/>
      <c r="H115" s="67"/>
      <c r="I115" s="67"/>
    </row>
    <row r="116" spans="1:9" ht="37.15" customHeight="1" x14ac:dyDescent="0.25">
      <c r="A116" s="82"/>
      <c r="B116" s="71"/>
      <c r="C116" s="92"/>
      <c r="D116" s="71"/>
      <c r="E116" s="48" t="s">
        <v>127</v>
      </c>
      <c r="F116" s="96"/>
      <c r="G116" s="92"/>
      <c r="H116" s="95"/>
      <c r="I116" s="95"/>
    </row>
    <row r="117" spans="1:9" ht="50.25" customHeight="1" x14ac:dyDescent="0.25">
      <c r="A117" s="82" t="s">
        <v>128</v>
      </c>
      <c r="B117" s="84" t="s">
        <v>381</v>
      </c>
      <c r="C117" s="83" t="s">
        <v>129</v>
      </c>
      <c r="D117" s="83" t="s">
        <v>130</v>
      </c>
      <c r="E117" s="46" t="s">
        <v>131</v>
      </c>
      <c r="F117" s="84" t="s">
        <v>10</v>
      </c>
      <c r="G117" s="93" t="s">
        <v>57</v>
      </c>
      <c r="H117" s="70">
        <v>0</v>
      </c>
      <c r="I117" s="70">
        <v>777277720</v>
      </c>
    </row>
    <row r="118" spans="1:9" ht="50.25" customHeight="1" x14ac:dyDescent="0.25">
      <c r="A118" s="82"/>
      <c r="B118" s="65"/>
      <c r="C118" s="69"/>
      <c r="D118" s="69"/>
      <c r="E118" s="47" t="s">
        <v>133</v>
      </c>
      <c r="F118" s="66"/>
      <c r="G118" s="94"/>
      <c r="H118" s="67"/>
      <c r="I118" s="67"/>
    </row>
    <row r="119" spans="1:9" s="24" customFormat="1" ht="50.25" customHeight="1" x14ac:dyDescent="0.25">
      <c r="A119" s="82"/>
      <c r="B119" s="65"/>
      <c r="C119" s="69"/>
      <c r="D119" s="69"/>
      <c r="E119" s="47" t="s">
        <v>134</v>
      </c>
      <c r="F119" s="66"/>
      <c r="G119" s="94"/>
      <c r="H119" s="67"/>
      <c r="I119" s="67"/>
    </row>
    <row r="120" spans="1:9" ht="50.25" customHeight="1" x14ac:dyDescent="0.25">
      <c r="A120" s="82"/>
      <c r="B120" s="65"/>
      <c r="C120" s="69"/>
      <c r="D120" s="69"/>
      <c r="E120" s="49" t="s">
        <v>354</v>
      </c>
      <c r="F120" s="66"/>
      <c r="G120" s="94"/>
      <c r="H120" s="67"/>
      <c r="I120" s="67"/>
    </row>
    <row r="121" spans="1:9" ht="63.75" customHeight="1" x14ac:dyDescent="0.25">
      <c r="A121" s="82"/>
      <c r="B121" s="65" t="s">
        <v>135</v>
      </c>
      <c r="C121" s="65" t="s">
        <v>136</v>
      </c>
      <c r="D121" s="69" t="s">
        <v>364</v>
      </c>
      <c r="E121" s="47" t="s">
        <v>137</v>
      </c>
      <c r="F121" s="66"/>
      <c r="G121" s="94"/>
      <c r="H121" s="67">
        <f>510000000+180000000</f>
        <v>690000000</v>
      </c>
      <c r="I121" s="67">
        <v>60000000</v>
      </c>
    </row>
    <row r="122" spans="1:9" ht="65.25" customHeight="1" x14ac:dyDescent="0.25">
      <c r="A122" s="82"/>
      <c r="B122" s="65"/>
      <c r="C122" s="65"/>
      <c r="D122" s="69"/>
      <c r="E122" s="47" t="s">
        <v>138</v>
      </c>
      <c r="F122" s="66"/>
      <c r="G122" s="94"/>
      <c r="H122" s="67"/>
      <c r="I122" s="67"/>
    </row>
    <row r="123" spans="1:9" ht="37.15" customHeight="1" x14ac:dyDescent="0.25">
      <c r="A123" s="82"/>
      <c r="B123" s="69" t="s">
        <v>139</v>
      </c>
      <c r="C123" s="65" t="s">
        <v>140</v>
      </c>
      <c r="D123" s="69" t="s">
        <v>139</v>
      </c>
      <c r="E123" s="47" t="s">
        <v>141</v>
      </c>
      <c r="F123" s="65" t="s">
        <v>317</v>
      </c>
      <c r="G123" s="94" t="s">
        <v>142</v>
      </c>
      <c r="H123" s="67">
        <v>0</v>
      </c>
      <c r="I123" s="67">
        <v>2043705313</v>
      </c>
    </row>
    <row r="124" spans="1:9" ht="37.15" customHeight="1" x14ac:dyDescent="0.25">
      <c r="A124" s="82"/>
      <c r="B124" s="69"/>
      <c r="C124" s="65"/>
      <c r="D124" s="69"/>
      <c r="E124" s="47" t="s">
        <v>143</v>
      </c>
      <c r="F124" s="66"/>
      <c r="G124" s="94"/>
      <c r="H124" s="67"/>
      <c r="I124" s="67"/>
    </row>
    <row r="125" spans="1:9" ht="37.15" customHeight="1" x14ac:dyDescent="0.25">
      <c r="A125" s="82"/>
      <c r="B125" s="69"/>
      <c r="C125" s="65"/>
      <c r="D125" s="69"/>
      <c r="E125" s="47" t="s">
        <v>144</v>
      </c>
      <c r="F125" s="66"/>
      <c r="G125" s="94"/>
      <c r="H125" s="67"/>
      <c r="I125" s="67"/>
    </row>
    <row r="126" spans="1:9" ht="37.15" customHeight="1" x14ac:dyDescent="0.25">
      <c r="A126" s="82"/>
      <c r="B126" s="69"/>
      <c r="C126" s="65"/>
      <c r="D126" s="69"/>
      <c r="E126" s="47" t="s">
        <v>145</v>
      </c>
      <c r="F126" s="66"/>
      <c r="G126" s="94"/>
      <c r="H126" s="67"/>
      <c r="I126" s="67"/>
    </row>
    <row r="127" spans="1:9" ht="37.15" customHeight="1" x14ac:dyDescent="0.25">
      <c r="A127" s="82"/>
      <c r="B127" s="69"/>
      <c r="C127" s="65"/>
      <c r="D127" s="69"/>
      <c r="E127" s="47" t="s">
        <v>146</v>
      </c>
      <c r="F127" s="66"/>
      <c r="G127" s="94"/>
      <c r="H127" s="67"/>
      <c r="I127" s="67"/>
    </row>
    <row r="128" spans="1:9" ht="37.15" customHeight="1" x14ac:dyDescent="0.25">
      <c r="A128" s="82"/>
      <c r="B128" s="69"/>
      <c r="C128" s="65"/>
      <c r="D128" s="69"/>
      <c r="E128" s="47" t="s">
        <v>147</v>
      </c>
      <c r="F128" s="66"/>
      <c r="G128" s="94"/>
      <c r="H128" s="67"/>
      <c r="I128" s="67"/>
    </row>
    <row r="129" spans="1:9" ht="59.25" customHeight="1" x14ac:dyDescent="0.25">
      <c r="A129" s="82"/>
      <c r="B129" s="69"/>
      <c r="C129" s="65" t="s">
        <v>148</v>
      </c>
      <c r="D129" s="69" t="s">
        <v>312</v>
      </c>
      <c r="E129" s="47" t="s">
        <v>149</v>
      </c>
      <c r="F129" s="66"/>
      <c r="G129" s="94"/>
      <c r="H129" s="67">
        <v>0</v>
      </c>
      <c r="I129" s="67">
        <v>226500000</v>
      </c>
    </row>
    <row r="130" spans="1:9" ht="59.25" customHeight="1" x14ac:dyDescent="0.25">
      <c r="A130" s="82"/>
      <c r="B130" s="69"/>
      <c r="C130" s="65"/>
      <c r="D130" s="69"/>
      <c r="E130" s="47" t="s">
        <v>150</v>
      </c>
      <c r="F130" s="66"/>
      <c r="G130" s="94"/>
      <c r="H130" s="67"/>
      <c r="I130" s="67"/>
    </row>
    <row r="131" spans="1:9" ht="76.900000000000006" customHeight="1" x14ac:dyDescent="0.25">
      <c r="A131" s="82"/>
      <c r="B131" s="69"/>
      <c r="C131" s="65" t="s">
        <v>151</v>
      </c>
      <c r="D131" s="69" t="s">
        <v>152</v>
      </c>
      <c r="E131" s="47" t="s">
        <v>153</v>
      </c>
      <c r="F131" s="65" t="s">
        <v>154</v>
      </c>
      <c r="G131" s="65" t="s">
        <v>155</v>
      </c>
      <c r="H131" s="67">
        <v>0</v>
      </c>
      <c r="I131" s="67">
        <v>200000000</v>
      </c>
    </row>
    <row r="132" spans="1:9" ht="65.45" customHeight="1" x14ac:dyDescent="0.25">
      <c r="A132" s="82"/>
      <c r="B132" s="69"/>
      <c r="C132" s="65"/>
      <c r="D132" s="69"/>
      <c r="E132" s="47" t="s">
        <v>156</v>
      </c>
      <c r="F132" s="65"/>
      <c r="G132" s="65"/>
      <c r="H132" s="67"/>
      <c r="I132" s="67"/>
    </row>
    <row r="133" spans="1:9" ht="87.75" customHeight="1" x14ac:dyDescent="0.25">
      <c r="A133" s="82"/>
      <c r="B133" s="69"/>
      <c r="C133" s="69" t="s">
        <v>157</v>
      </c>
      <c r="D133" s="69" t="s">
        <v>365</v>
      </c>
      <c r="E133" s="47" t="s">
        <v>158</v>
      </c>
      <c r="F133" s="65" t="s">
        <v>132</v>
      </c>
      <c r="G133" s="65"/>
      <c r="H133" s="67">
        <v>0</v>
      </c>
      <c r="I133" s="67">
        <v>0</v>
      </c>
    </row>
    <row r="134" spans="1:9" s="24" customFormat="1" ht="87.75" customHeight="1" x14ac:dyDescent="0.25">
      <c r="A134" s="82"/>
      <c r="B134" s="69"/>
      <c r="C134" s="69"/>
      <c r="D134" s="69"/>
      <c r="E134" s="47" t="s">
        <v>313</v>
      </c>
      <c r="F134" s="65"/>
      <c r="G134" s="65"/>
      <c r="H134" s="67"/>
      <c r="I134" s="67"/>
    </row>
    <row r="135" spans="1:9" ht="59.25" customHeight="1" x14ac:dyDescent="0.25">
      <c r="A135" s="82"/>
      <c r="B135" s="71"/>
      <c r="C135" s="71"/>
      <c r="D135" s="71"/>
      <c r="E135" s="48" t="s">
        <v>318</v>
      </c>
      <c r="F135" s="92"/>
      <c r="G135" s="92"/>
      <c r="H135" s="95"/>
      <c r="I135" s="95"/>
    </row>
    <row r="136" spans="1:9" ht="244.9" customHeight="1" x14ac:dyDescent="0.25">
      <c r="A136" s="82"/>
      <c r="B136" s="28" t="s">
        <v>159</v>
      </c>
      <c r="C136" s="28" t="s">
        <v>160</v>
      </c>
      <c r="D136" s="29" t="s">
        <v>161</v>
      </c>
      <c r="E136" s="50" t="s">
        <v>160</v>
      </c>
      <c r="F136" s="28" t="s">
        <v>160</v>
      </c>
      <c r="G136" s="28" t="s">
        <v>314</v>
      </c>
      <c r="H136" s="45">
        <v>0</v>
      </c>
      <c r="I136" s="45">
        <v>0</v>
      </c>
    </row>
    <row r="137" spans="1:9" ht="93" customHeight="1" x14ac:dyDescent="0.25">
      <c r="A137" s="90" t="s">
        <v>162</v>
      </c>
      <c r="B137" s="91" t="s">
        <v>396</v>
      </c>
      <c r="C137" s="84" t="s">
        <v>163</v>
      </c>
      <c r="D137" s="91" t="s">
        <v>397</v>
      </c>
      <c r="E137" s="58" t="s">
        <v>398</v>
      </c>
      <c r="F137" s="84" t="s">
        <v>132</v>
      </c>
      <c r="G137" s="84" t="s">
        <v>325</v>
      </c>
      <c r="H137" s="70">
        <v>0</v>
      </c>
      <c r="I137" s="70">
        <v>2944933591</v>
      </c>
    </row>
    <row r="138" spans="1:9" ht="102" customHeight="1" x14ac:dyDescent="0.25">
      <c r="A138" s="90"/>
      <c r="B138" s="74"/>
      <c r="C138" s="65"/>
      <c r="D138" s="74"/>
      <c r="E138" s="47" t="s">
        <v>164</v>
      </c>
      <c r="F138" s="65"/>
      <c r="G138" s="65"/>
      <c r="H138" s="67"/>
      <c r="I138" s="67"/>
    </row>
    <row r="139" spans="1:9" ht="37.15" customHeight="1" x14ac:dyDescent="0.25">
      <c r="A139" s="90"/>
      <c r="B139" s="74"/>
      <c r="C139" s="65" t="s">
        <v>165</v>
      </c>
      <c r="D139" s="69" t="s">
        <v>166</v>
      </c>
      <c r="E139" s="47" t="s">
        <v>167</v>
      </c>
      <c r="F139" s="65"/>
      <c r="G139" s="65"/>
      <c r="H139" s="67">
        <v>0</v>
      </c>
      <c r="I139" s="67">
        <v>6500000000</v>
      </c>
    </row>
    <row r="140" spans="1:9" ht="37.15" customHeight="1" x14ac:dyDescent="0.25">
      <c r="A140" s="90"/>
      <c r="B140" s="74"/>
      <c r="C140" s="65"/>
      <c r="D140" s="69"/>
      <c r="E140" s="47" t="s">
        <v>168</v>
      </c>
      <c r="F140" s="65"/>
      <c r="G140" s="65"/>
      <c r="H140" s="67"/>
      <c r="I140" s="67"/>
    </row>
    <row r="141" spans="1:9" ht="37.15" customHeight="1" x14ac:dyDescent="0.25">
      <c r="A141" s="90"/>
      <c r="B141" s="74"/>
      <c r="C141" s="65"/>
      <c r="D141" s="69"/>
      <c r="E141" s="47" t="s">
        <v>169</v>
      </c>
      <c r="F141" s="65"/>
      <c r="G141" s="65"/>
      <c r="H141" s="67"/>
      <c r="I141" s="67"/>
    </row>
    <row r="142" spans="1:9" ht="54" customHeight="1" x14ac:dyDescent="0.25">
      <c r="A142" s="90"/>
      <c r="B142" s="74"/>
      <c r="C142" s="65" t="s">
        <v>170</v>
      </c>
      <c r="D142" s="69" t="s">
        <v>171</v>
      </c>
      <c r="E142" s="47" t="s">
        <v>172</v>
      </c>
      <c r="F142" s="65"/>
      <c r="G142" s="65"/>
      <c r="H142" s="67">
        <v>0</v>
      </c>
      <c r="I142" s="67">
        <v>2540978295</v>
      </c>
    </row>
    <row r="143" spans="1:9" ht="49.5" customHeight="1" x14ac:dyDescent="0.25">
      <c r="A143" s="90"/>
      <c r="B143" s="74"/>
      <c r="C143" s="65"/>
      <c r="D143" s="69"/>
      <c r="E143" s="47" t="s">
        <v>173</v>
      </c>
      <c r="F143" s="65"/>
      <c r="G143" s="65"/>
      <c r="H143" s="67"/>
      <c r="I143" s="67"/>
    </row>
    <row r="144" spans="1:9" ht="37.15" customHeight="1" x14ac:dyDescent="0.25">
      <c r="A144" s="90"/>
      <c r="B144" s="74"/>
      <c r="C144" s="65" t="s">
        <v>174</v>
      </c>
      <c r="D144" s="69" t="s">
        <v>175</v>
      </c>
      <c r="E144" s="47" t="s">
        <v>349</v>
      </c>
      <c r="F144" s="65"/>
      <c r="G144" s="65"/>
      <c r="H144" s="67">
        <v>0</v>
      </c>
      <c r="I144" s="67">
        <v>441139205</v>
      </c>
    </row>
    <row r="145" spans="1:10" ht="58.15" customHeight="1" x14ac:dyDescent="0.25">
      <c r="A145" s="90"/>
      <c r="B145" s="74"/>
      <c r="C145" s="65"/>
      <c r="D145" s="69"/>
      <c r="E145" s="47" t="s">
        <v>350</v>
      </c>
      <c r="F145" s="65"/>
      <c r="G145" s="65"/>
      <c r="H145" s="67"/>
      <c r="I145" s="67"/>
    </row>
    <row r="146" spans="1:10" ht="85.5" customHeight="1" x14ac:dyDescent="0.25">
      <c r="A146" s="90"/>
      <c r="B146" s="75"/>
      <c r="C146" s="37" t="s">
        <v>176</v>
      </c>
      <c r="D146" s="38" t="s">
        <v>351</v>
      </c>
      <c r="E146" s="48" t="s">
        <v>177</v>
      </c>
      <c r="F146" s="92"/>
      <c r="G146" s="92"/>
      <c r="H146" s="36">
        <v>0</v>
      </c>
      <c r="I146" s="36">
        <v>0</v>
      </c>
    </row>
    <row r="147" spans="1:10" ht="52.9" customHeight="1" x14ac:dyDescent="0.25">
      <c r="A147" s="82" t="s">
        <v>178</v>
      </c>
      <c r="B147" s="83" t="s">
        <v>179</v>
      </c>
      <c r="C147" s="83" t="s">
        <v>180</v>
      </c>
      <c r="D147" s="83" t="s">
        <v>181</v>
      </c>
      <c r="E147" s="46" t="s">
        <v>182</v>
      </c>
      <c r="F147" s="83" t="s">
        <v>10</v>
      </c>
      <c r="G147" s="83" t="s">
        <v>326</v>
      </c>
      <c r="H147" s="89">
        <v>500000000</v>
      </c>
      <c r="I147" s="89">
        <v>275000000</v>
      </c>
    </row>
    <row r="148" spans="1:10" ht="37.15" customHeight="1" x14ac:dyDescent="0.25">
      <c r="A148" s="82"/>
      <c r="B148" s="69"/>
      <c r="C148" s="69"/>
      <c r="D148" s="69"/>
      <c r="E148" s="47" t="s">
        <v>183</v>
      </c>
      <c r="F148" s="69"/>
      <c r="G148" s="69"/>
      <c r="H148" s="76"/>
      <c r="I148" s="76"/>
    </row>
    <row r="149" spans="1:10" ht="37.15" customHeight="1" x14ac:dyDescent="0.25">
      <c r="A149" s="82"/>
      <c r="B149" s="69"/>
      <c r="C149" s="69"/>
      <c r="D149" s="69"/>
      <c r="E149" s="47" t="s">
        <v>184</v>
      </c>
      <c r="F149" s="69"/>
      <c r="G149" s="69"/>
      <c r="H149" s="76"/>
      <c r="I149" s="76"/>
    </row>
    <row r="150" spans="1:10" ht="37.15" customHeight="1" x14ac:dyDescent="0.25">
      <c r="A150" s="82"/>
      <c r="B150" s="69"/>
      <c r="C150" s="69"/>
      <c r="D150" s="69"/>
      <c r="E150" s="47" t="s">
        <v>185</v>
      </c>
      <c r="F150" s="69"/>
      <c r="G150" s="69"/>
      <c r="H150" s="76"/>
      <c r="I150" s="76"/>
    </row>
    <row r="151" spans="1:10" ht="37.15" customHeight="1" x14ac:dyDescent="0.25">
      <c r="A151" s="82"/>
      <c r="B151" s="69"/>
      <c r="C151" s="69"/>
      <c r="D151" s="69"/>
      <c r="E151" s="47" t="s">
        <v>186</v>
      </c>
      <c r="F151" s="69"/>
      <c r="G151" s="69"/>
      <c r="H151" s="76"/>
      <c r="I151" s="76"/>
    </row>
    <row r="152" spans="1:10" ht="37.15" customHeight="1" x14ac:dyDescent="0.25">
      <c r="A152" s="82"/>
      <c r="B152" s="69"/>
      <c r="C152" s="69" t="s">
        <v>366</v>
      </c>
      <c r="D152" s="69" t="s">
        <v>374</v>
      </c>
      <c r="E152" s="47" t="s">
        <v>187</v>
      </c>
      <c r="F152" s="69"/>
      <c r="G152" s="69"/>
      <c r="H152" s="76">
        <v>3135000000</v>
      </c>
      <c r="I152" s="76">
        <f>4000000000+760000000+460000000</f>
        <v>5220000000</v>
      </c>
    </row>
    <row r="153" spans="1:10" ht="63" customHeight="1" x14ac:dyDescent="0.25">
      <c r="A153" s="82"/>
      <c r="B153" s="69"/>
      <c r="C153" s="69"/>
      <c r="D153" s="69"/>
      <c r="E153" s="47" t="s">
        <v>360</v>
      </c>
      <c r="F153" s="69"/>
      <c r="G153" s="69"/>
      <c r="H153" s="76"/>
      <c r="I153" s="76"/>
    </row>
    <row r="154" spans="1:10" ht="87" customHeight="1" x14ac:dyDescent="0.25">
      <c r="A154" s="82"/>
      <c r="B154" s="69"/>
      <c r="C154" s="69"/>
      <c r="D154" s="69"/>
      <c r="E154" s="47" t="s">
        <v>188</v>
      </c>
      <c r="F154" s="69"/>
      <c r="G154" s="69"/>
      <c r="H154" s="76"/>
      <c r="I154" s="76"/>
    </row>
    <row r="155" spans="1:10" ht="75" customHeight="1" x14ac:dyDescent="0.25">
      <c r="A155" s="82"/>
      <c r="B155" s="69"/>
      <c r="C155" s="69"/>
      <c r="D155" s="69"/>
      <c r="E155" s="47" t="s">
        <v>189</v>
      </c>
      <c r="F155" s="69"/>
      <c r="G155" s="69"/>
      <c r="H155" s="76"/>
      <c r="I155" s="76"/>
    </row>
    <row r="156" spans="1:10" ht="37.15" customHeight="1" x14ac:dyDescent="0.25">
      <c r="A156" s="82"/>
      <c r="B156" s="69"/>
      <c r="C156" s="69"/>
      <c r="D156" s="69"/>
      <c r="E156" s="47" t="s">
        <v>190</v>
      </c>
      <c r="F156" s="69"/>
      <c r="G156" s="69"/>
      <c r="H156" s="76"/>
      <c r="I156" s="76"/>
    </row>
    <row r="157" spans="1:10" ht="79.900000000000006" customHeight="1" x14ac:dyDescent="0.25">
      <c r="A157" s="82"/>
      <c r="B157" s="69"/>
      <c r="C157" s="39" t="s">
        <v>191</v>
      </c>
      <c r="D157" s="39" t="s">
        <v>192</v>
      </c>
      <c r="E157" s="47" t="s">
        <v>193</v>
      </c>
      <c r="F157" s="69"/>
      <c r="G157" s="69"/>
      <c r="H157" s="43">
        <v>0</v>
      </c>
      <c r="I157" s="43">
        <v>0</v>
      </c>
    </row>
    <row r="158" spans="1:10" ht="37.15" customHeight="1" x14ac:dyDescent="0.25">
      <c r="A158" s="82"/>
      <c r="B158" s="69"/>
      <c r="C158" s="69" t="s">
        <v>194</v>
      </c>
      <c r="D158" s="69" t="s">
        <v>375</v>
      </c>
      <c r="E158" s="47" t="s">
        <v>195</v>
      </c>
      <c r="F158" s="69"/>
      <c r="G158" s="69"/>
      <c r="H158" s="76">
        <v>0</v>
      </c>
      <c r="I158" s="76">
        <v>803444099</v>
      </c>
      <c r="J158" s="35"/>
    </row>
    <row r="159" spans="1:10" ht="37.15" customHeight="1" x14ac:dyDescent="0.25">
      <c r="A159" s="82"/>
      <c r="B159" s="69"/>
      <c r="C159" s="69"/>
      <c r="D159" s="69"/>
      <c r="E159" s="47" t="s">
        <v>196</v>
      </c>
      <c r="F159" s="69"/>
      <c r="G159" s="69"/>
      <c r="H159" s="76"/>
      <c r="I159" s="76"/>
    </row>
    <row r="160" spans="1:10" ht="37.15" customHeight="1" x14ac:dyDescent="0.25">
      <c r="A160" s="82"/>
      <c r="B160" s="69"/>
      <c r="C160" s="69"/>
      <c r="D160" s="69"/>
      <c r="E160" s="47" t="s">
        <v>197</v>
      </c>
      <c r="F160" s="69"/>
      <c r="G160" s="69"/>
      <c r="H160" s="76"/>
      <c r="I160" s="76"/>
    </row>
    <row r="161" spans="1:9" ht="37.15" customHeight="1" x14ac:dyDescent="0.25">
      <c r="A161" s="82"/>
      <c r="B161" s="69"/>
      <c r="C161" s="69"/>
      <c r="D161" s="69"/>
      <c r="E161" s="47" t="s">
        <v>198</v>
      </c>
      <c r="F161" s="69"/>
      <c r="G161" s="69"/>
      <c r="H161" s="76"/>
      <c r="I161" s="76"/>
    </row>
    <row r="162" spans="1:9" ht="75" customHeight="1" x14ac:dyDescent="0.25">
      <c r="A162" s="82"/>
      <c r="B162" s="71"/>
      <c r="C162" s="71"/>
      <c r="D162" s="71"/>
      <c r="E162" s="48" t="s">
        <v>199</v>
      </c>
      <c r="F162" s="71"/>
      <c r="G162" s="71"/>
      <c r="H162" s="77"/>
      <c r="I162" s="77"/>
    </row>
    <row r="163" spans="1:9" ht="49.5" customHeight="1" x14ac:dyDescent="0.25">
      <c r="A163" s="85" t="s">
        <v>200</v>
      </c>
      <c r="B163" s="73" t="s">
        <v>353</v>
      </c>
      <c r="C163" s="84" t="s">
        <v>201</v>
      </c>
      <c r="D163" s="83" t="s">
        <v>367</v>
      </c>
      <c r="E163" s="51" t="s">
        <v>202</v>
      </c>
      <c r="F163" s="84" t="s">
        <v>203</v>
      </c>
      <c r="G163" s="84" t="s">
        <v>155</v>
      </c>
      <c r="H163" s="70">
        <v>0</v>
      </c>
      <c r="I163" s="70">
        <v>0</v>
      </c>
    </row>
    <row r="164" spans="1:9" ht="49.5" customHeight="1" x14ac:dyDescent="0.25">
      <c r="A164" s="85"/>
      <c r="B164" s="73"/>
      <c r="C164" s="65"/>
      <c r="D164" s="69"/>
      <c r="E164" s="52" t="s">
        <v>204</v>
      </c>
      <c r="F164" s="65"/>
      <c r="G164" s="65"/>
      <c r="H164" s="67"/>
      <c r="I164" s="67"/>
    </row>
    <row r="165" spans="1:9" s="24" customFormat="1" ht="49.5" customHeight="1" x14ac:dyDescent="0.25">
      <c r="A165" s="85"/>
      <c r="B165" s="73"/>
      <c r="C165" s="65"/>
      <c r="D165" s="69"/>
      <c r="E165" s="52" t="s">
        <v>205</v>
      </c>
      <c r="F165" s="65"/>
      <c r="G165" s="65"/>
      <c r="H165" s="67"/>
      <c r="I165" s="67"/>
    </row>
    <row r="166" spans="1:9" s="24" customFormat="1" ht="49.5" customHeight="1" x14ac:dyDescent="0.25">
      <c r="A166" s="85"/>
      <c r="B166" s="73"/>
      <c r="C166" s="65"/>
      <c r="D166" s="69"/>
      <c r="E166" s="52" t="s">
        <v>206</v>
      </c>
      <c r="F166" s="65"/>
      <c r="G166" s="65"/>
      <c r="H166" s="67"/>
      <c r="I166" s="67"/>
    </row>
    <row r="167" spans="1:9" ht="49.5" customHeight="1" x14ac:dyDescent="0.25">
      <c r="A167" s="85"/>
      <c r="B167" s="73"/>
      <c r="C167" s="65"/>
      <c r="D167" s="69"/>
      <c r="E167" s="52" t="s">
        <v>320</v>
      </c>
      <c r="F167" s="65"/>
      <c r="G167" s="65"/>
      <c r="H167" s="67"/>
      <c r="I167" s="67"/>
    </row>
    <row r="168" spans="1:9" ht="49.5" customHeight="1" x14ac:dyDescent="0.25">
      <c r="A168" s="85"/>
      <c r="B168" s="73"/>
      <c r="C168" s="65"/>
      <c r="D168" s="69"/>
      <c r="E168" s="52" t="s">
        <v>321</v>
      </c>
      <c r="F168" s="65"/>
      <c r="G168" s="65"/>
      <c r="H168" s="67"/>
      <c r="I168" s="67"/>
    </row>
    <row r="169" spans="1:9" ht="31.15" customHeight="1" x14ac:dyDescent="0.25">
      <c r="A169" s="85"/>
      <c r="B169" s="73"/>
      <c r="C169" s="65" t="s">
        <v>207</v>
      </c>
      <c r="D169" s="69" t="s">
        <v>368</v>
      </c>
      <c r="E169" s="47" t="s">
        <v>208</v>
      </c>
      <c r="F169" s="65" t="s">
        <v>203</v>
      </c>
      <c r="G169" s="65" t="s">
        <v>319</v>
      </c>
      <c r="H169" s="67">
        <v>2300000000</v>
      </c>
      <c r="I169" s="67">
        <v>0</v>
      </c>
    </row>
    <row r="170" spans="1:9" ht="37.15" customHeight="1" x14ac:dyDescent="0.25">
      <c r="A170" s="85"/>
      <c r="B170" s="73"/>
      <c r="C170" s="65"/>
      <c r="D170" s="69"/>
      <c r="E170" s="47" t="s">
        <v>209</v>
      </c>
      <c r="F170" s="65"/>
      <c r="G170" s="65"/>
      <c r="H170" s="67"/>
      <c r="I170" s="67"/>
    </row>
    <row r="171" spans="1:9" ht="49.5" customHeight="1" x14ac:dyDescent="0.25">
      <c r="A171" s="85"/>
      <c r="B171" s="73"/>
      <c r="C171" s="65"/>
      <c r="D171" s="69"/>
      <c r="E171" s="47" t="s">
        <v>210</v>
      </c>
      <c r="F171" s="65"/>
      <c r="G171" s="65"/>
      <c r="H171" s="67"/>
      <c r="I171" s="67"/>
    </row>
    <row r="172" spans="1:9" ht="31.9" customHeight="1" x14ac:dyDescent="0.25">
      <c r="A172" s="85"/>
      <c r="B172" s="73"/>
      <c r="C172" s="65"/>
      <c r="D172" s="69"/>
      <c r="E172" s="47" t="s">
        <v>211</v>
      </c>
      <c r="F172" s="65"/>
      <c r="G172" s="65"/>
      <c r="H172" s="67"/>
      <c r="I172" s="67"/>
    </row>
    <row r="173" spans="1:9" ht="33" customHeight="1" x14ac:dyDescent="0.25">
      <c r="A173" s="85"/>
      <c r="B173" s="73"/>
      <c r="C173" s="65"/>
      <c r="D173" s="69"/>
      <c r="E173" s="47" t="s">
        <v>212</v>
      </c>
      <c r="F173" s="65"/>
      <c r="G173" s="65"/>
      <c r="H173" s="67"/>
      <c r="I173" s="67"/>
    </row>
    <row r="174" spans="1:9" ht="28.9" customHeight="1" x14ac:dyDescent="0.25">
      <c r="A174" s="85"/>
      <c r="B174" s="73"/>
      <c r="C174" s="65"/>
      <c r="D174" s="69"/>
      <c r="E174" s="47" t="s">
        <v>213</v>
      </c>
      <c r="F174" s="65"/>
      <c r="G174" s="65"/>
      <c r="H174" s="67"/>
      <c r="I174" s="67"/>
    </row>
    <row r="175" spans="1:9" s="24" customFormat="1" ht="28.9" customHeight="1" x14ac:dyDescent="0.25">
      <c r="A175" s="85"/>
      <c r="B175" s="73"/>
      <c r="C175" s="65"/>
      <c r="D175" s="69"/>
      <c r="E175" s="47" t="s">
        <v>214</v>
      </c>
      <c r="F175" s="65"/>
      <c r="G175" s="65"/>
      <c r="H175" s="67"/>
      <c r="I175" s="67"/>
    </row>
    <row r="176" spans="1:9" s="24" customFormat="1" ht="28.9" customHeight="1" x14ac:dyDescent="0.25">
      <c r="A176" s="85"/>
      <c r="B176" s="73"/>
      <c r="C176" s="65"/>
      <c r="D176" s="69"/>
      <c r="E176" s="47" t="s">
        <v>322</v>
      </c>
      <c r="F176" s="65"/>
      <c r="G176" s="65"/>
      <c r="H176" s="67"/>
      <c r="I176" s="67"/>
    </row>
    <row r="177" spans="1:9" ht="30" customHeight="1" x14ac:dyDescent="0.25">
      <c r="A177" s="85"/>
      <c r="B177" s="73"/>
      <c r="C177" s="65"/>
      <c r="D177" s="69"/>
      <c r="E177" s="47" t="s">
        <v>323</v>
      </c>
      <c r="F177" s="65"/>
      <c r="G177" s="65"/>
      <c r="H177" s="67"/>
      <c r="I177" s="67"/>
    </row>
    <row r="178" spans="1:9" ht="37.15" customHeight="1" x14ac:dyDescent="0.25">
      <c r="A178" s="85"/>
      <c r="B178" s="73"/>
      <c r="C178" s="65" t="s">
        <v>215</v>
      </c>
      <c r="D178" s="81" t="s">
        <v>383</v>
      </c>
      <c r="E178" s="53" t="s">
        <v>384</v>
      </c>
      <c r="F178" s="65" t="s">
        <v>216</v>
      </c>
      <c r="G178" s="65" t="s">
        <v>155</v>
      </c>
      <c r="H178" s="67">
        <v>80000000</v>
      </c>
      <c r="I178" s="67">
        <v>455000000</v>
      </c>
    </row>
    <row r="179" spans="1:9" ht="76.5" x14ac:dyDescent="0.25">
      <c r="A179" s="85"/>
      <c r="B179" s="73"/>
      <c r="C179" s="65"/>
      <c r="D179" s="81"/>
      <c r="E179" s="53" t="s">
        <v>385</v>
      </c>
      <c r="F179" s="65"/>
      <c r="G179" s="65"/>
      <c r="H179" s="67"/>
      <c r="I179" s="67"/>
    </row>
    <row r="180" spans="1:9" ht="30" customHeight="1" x14ac:dyDescent="0.25">
      <c r="A180" s="85"/>
      <c r="B180" s="73"/>
      <c r="C180" s="65"/>
      <c r="D180" s="81"/>
      <c r="E180" s="53" t="s">
        <v>386</v>
      </c>
      <c r="F180" s="65"/>
      <c r="G180" s="65"/>
      <c r="H180" s="67"/>
      <c r="I180" s="67"/>
    </row>
    <row r="181" spans="1:9" ht="28.9" customHeight="1" x14ac:dyDescent="0.25">
      <c r="A181" s="85"/>
      <c r="B181" s="73"/>
      <c r="C181" s="65"/>
      <c r="D181" s="81"/>
      <c r="E181" s="53" t="s">
        <v>387</v>
      </c>
      <c r="F181" s="65"/>
      <c r="G181" s="65"/>
      <c r="H181" s="67"/>
      <c r="I181" s="67"/>
    </row>
    <row r="182" spans="1:9" s="24" customFormat="1" ht="28.9" customHeight="1" x14ac:dyDescent="0.25">
      <c r="A182" s="85"/>
      <c r="B182" s="73"/>
      <c r="C182" s="65"/>
      <c r="D182" s="81"/>
      <c r="E182" s="47" t="s">
        <v>388</v>
      </c>
      <c r="F182" s="65"/>
      <c r="G182" s="65"/>
      <c r="H182" s="67"/>
      <c r="I182" s="67"/>
    </row>
    <row r="183" spans="1:9" ht="27.6" customHeight="1" x14ac:dyDescent="0.25">
      <c r="A183" s="85"/>
      <c r="B183" s="73"/>
      <c r="C183" s="65"/>
      <c r="D183" s="81"/>
      <c r="E183" s="47" t="s">
        <v>329</v>
      </c>
      <c r="F183" s="65"/>
      <c r="G183" s="65"/>
      <c r="H183" s="67"/>
      <c r="I183" s="67"/>
    </row>
    <row r="184" spans="1:9" ht="37.15" customHeight="1" x14ac:dyDescent="0.25">
      <c r="A184" s="85"/>
      <c r="B184" s="73"/>
      <c r="C184" s="65" t="s">
        <v>217</v>
      </c>
      <c r="D184" s="69" t="s">
        <v>376</v>
      </c>
      <c r="E184" s="47" t="s">
        <v>218</v>
      </c>
      <c r="F184" s="65" t="s">
        <v>219</v>
      </c>
      <c r="G184" s="65" t="s">
        <v>220</v>
      </c>
      <c r="H184" s="67">
        <f>280000000+7605687176</f>
        <v>7885687176</v>
      </c>
      <c r="I184" s="67">
        <f>540000000+45000000+17024785769</f>
        <v>17609785769</v>
      </c>
    </row>
    <row r="185" spans="1:9" ht="37.15" customHeight="1" x14ac:dyDescent="0.25">
      <c r="A185" s="85"/>
      <c r="B185" s="73"/>
      <c r="C185" s="65"/>
      <c r="D185" s="69"/>
      <c r="E185" s="47" t="s">
        <v>221</v>
      </c>
      <c r="F185" s="66"/>
      <c r="G185" s="65"/>
      <c r="H185" s="67"/>
      <c r="I185" s="67"/>
    </row>
    <row r="186" spans="1:9" ht="37.15" customHeight="1" x14ac:dyDescent="0.25">
      <c r="A186" s="85"/>
      <c r="B186" s="73"/>
      <c r="C186" s="65"/>
      <c r="D186" s="69"/>
      <c r="E186" s="47" t="s">
        <v>222</v>
      </c>
      <c r="F186" s="66"/>
      <c r="G186" s="65"/>
      <c r="H186" s="67"/>
      <c r="I186" s="67"/>
    </row>
    <row r="187" spans="1:9" ht="37.15" customHeight="1" x14ac:dyDescent="0.25">
      <c r="A187" s="85"/>
      <c r="B187" s="73"/>
      <c r="C187" s="65"/>
      <c r="D187" s="69"/>
      <c r="E187" s="47" t="s">
        <v>378</v>
      </c>
      <c r="F187" s="66"/>
      <c r="G187" s="65"/>
      <c r="H187" s="67"/>
      <c r="I187" s="67"/>
    </row>
    <row r="188" spans="1:9" ht="37.15" customHeight="1" x14ac:dyDescent="0.25">
      <c r="A188" s="85"/>
      <c r="B188" s="73"/>
      <c r="C188" s="65"/>
      <c r="D188" s="69"/>
      <c r="E188" s="47" t="s">
        <v>223</v>
      </c>
      <c r="F188" s="66"/>
      <c r="G188" s="65"/>
      <c r="H188" s="67"/>
      <c r="I188" s="67"/>
    </row>
    <row r="189" spans="1:9" ht="37.15" customHeight="1" x14ac:dyDescent="0.25">
      <c r="A189" s="85"/>
      <c r="B189" s="73"/>
      <c r="C189" s="65"/>
      <c r="D189" s="69"/>
      <c r="E189" s="47" t="s">
        <v>224</v>
      </c>
      <c r="F189" s="66"/>
      <c r="G189" s="65"/>
      <c r="H189" s="67"/>
      <c r="I189" s="67"/>
    </row>
    <row r="190" spans="1:9" ht="37.15" customHeight="1" x14ac:dyDescent="0.25">
      <c r="A190" s="85"/>
      <c r="B190" s="73"/>
      <c r="C190" s="65"/>
      <c r="D190" s="69"/>
      <c r="E190" s="47" t="s">
        <v>225</v>
      </c>
      <c r="F190" s="66"/>
      <c r="G190" s="65"/>
      <c r="H190" s="67"/>
      <c r="I190" s="67"/>
    </row>
    <row r="191" spans="1:9" ht="48.6" customHeight="1" x14ac:dyDescent="0.25">
      <c r="A191" s="85"/>
      <c r="B191" s="73"/>
      <c r="C191" s="65"/>
      <c r="D191" s="69"/>
      <c r="E191" s="49" t="s">
        <v>345</v>
      </c>
      <c r="F191" s="66"/>
      <c r="G191" s="65"/>
      <c r="H191" s="67"/>
      <c r="I191" s="67"/>
    </row>
    <row r="192" spans="1:9" ht="29.45" customHeight="1" x14ac:dyDescent="0.25">
      <c r="A192" s="85"/>
      <c r="B192" s="73"/>
      <c r="C192" s="65"/>
      <c r="D192" s="69"/>
      <c r="E192" s="47" t="s">
        <v>226</v>
      </c>
      <c r="F192" s="66"/>
      <c r="G192" s="65"/>
      <c r="H192" s="67"/>
      <c r="I192" s="67"/>
    </row>
    <row r="193" spans="1:9" ht="33" customHeight="1" x14ac:dyDescent="0.25">
      <c r="A193" s="85"/>
      <c r="B193" s="73"/>
      <c r="C193" s="65"/>
      <c r="D193" s="69"/>
      <c r="E193" s="47" t="s">
        <v>227</v>
      </c>
      <c r="F193" s="66"/>
      <c r="G193" s="65"/>
      <c r="H193" s="67"/>
      <c r="I193" s="67"/>
    </row>
    <row r="194" spans="1:9" ht="31.15" customHeight="1" x14ac:dyDescent="0.25">
      <c r="A194" s="85"/>
      <c r="B194" s="73"/>
      <c r="C194" s="65"/>
      <c r="D194" s="69"/>
      <c r="E194" s="47" t="s">
        <v>228</v>
      </c>
      <c r="F194" s="66"/>
      <c r="G194" s="65"/>
      <c r="H194" s="67"/>
      <c r="I194" s="67"/>
    </row>
    <row r="195" spans="1:9" s="56" customFormat="1" ht="76.5" x14ac:dyDescent="0.25">
      <c r="A195" s="85"/>
      <c r="B195" s="73"/>
      <c r="C195" s="65"/>
      <c r="D195" s="69"/>
      <c r="E195" s="47" t="s">
        <v>330</v>
      </c>
      <c r="F195" s="55" t="s">
        <v>216</v>
      </c>
      <c r="G195" s="55" t="s">
        <v>327</v>
      </c>
      <c r="H195" s="67"/>
      <c r="I195" s="67"/>
    </row>
    <row r="196" spans="1:9" ht="31.15" customHeight="1" x14ac:dyDescent="0.25">
      <c r="A196" s="85"/>
      <c r="B196" s="73"/>
      <c r="C196" s="65"/>
      <c r="D196" s="69"/>
      <c r="E196" s="47" t="s">
        <v>229</v>
      </c>
      <c r="F196" s="65" t="s">
        <v>203</v>
      </c>
      <c r="G196" s="65" t="s">
        <v>230</v>
      </c>
      <c r="H196" s="67"/>
      <c r="I196" s="67"/>
    </row>
    <row r="197" spans="1:9" ht="27" customHeight="1" x14ac:dyDescent="0.25">
      <c r="A197" s="85"/>
      <c r="B197" s="73"/>
      <c r="C197" s="65"/>
      <c r="D197" s="69"/>
      <c r="E197" s="47" t="s">
        <v>231</v>
      </c>
      <c r="F197" s="66"/>
      <c r="G197" s="65"/>
      <c r="H197" s="67"/>
      <c r="I197" s="67"/>
    </row>
    <row r="198" spans="1:9" ht="31.15" customHeight="1" x14ac:dyDescent="0.25">
      <c r="A198" s="85"/>
      <c r="B198" s="73"/>
      <c r="C198" s="65"/>
      <c r="D198" s="69"/>
      <c r="E198" s="47" t="s">
        <v>341</v>
      </c>
      <c r="F198" s="66"/>
      <c r="G198" s="65"/>
      <c r="H198" s="67"/>
      <c r="I198" s="67"/>
    </row>
    <row r="199" spans="1:9" ht="27" customHeight="1" x14ac:dyDescent="0.25">
      <c r="A199" s="85"/>
      <c r="B199" s="73"/>
      <c r="C199" s="65"/>
      <c r="D199" s="69"/>
      <c r="E199" s="47" t="s">
        <v>232</v>
      </c>
      <c r="F199" s="66"/>
      <c r="G199" s="65"/>
      <c r="H199" s="67"/>
      <c r="I199" s="67"/>
    </row>
    <row r="200" spans="1:9" s="24" customFormat="1" ht="57" customHeight="1" x14ac:dyDescent="0.25">
      <c r="A200" s="85"/>
      <c r="B200" s="73"/>
      <c r="C200" s="65"/>
      <c r="D200" s="69"/>
      <c r="E200" s="47" t="s">
        <v>233</v>
      </c>
      <c r="F200" s="42" t="s">
        <v>203</v>
      </c>
      <c r="G200" s="42" t="s">
        <v>155</v>
      </c>
      <c r="H200" s="67"/>
      <c r="I200" s="67"/>
    </row>
    <row r="201" spans="1:9" s="24" customFormat="1" ht="27" customHeight="1" x14ac:dyDescent="0.25">
      <c r="A201" s="85"/>
      <c r="B201" s="73"/>
      <c r="C201" s="65"/>
      <c r="D201" s="69"/>
      <c r="E201" s="47" t="s">
        <v>342</v>
      </c>
      <c r="F201" s="65" t="s">
        <v>203</v>
      </c>
      <c r="G201" s="65" t="s">
        <v>220</v>
      </c>
      <c r="H201" s="67"/>
      <c r="I201" s="67"/>
    </row>
    <row r="202" spans="1:9" s="24" customFormat="1" ht="27" customHeight="1" x14ac:dyDescent="0.25">
      <c r="A202" s="85"/>
      <c r="B202" s="73"/>
      <c r="C202" s="65"/>
      <c r="D202" s="69"/>
      <c r="E202" s="47" t="s">
        <v>343</v>
      </c>
      <c r="F202" s="66"/>
      <c r="G202" s="66"/>
      <c r="H202" s="67"/>
      <c r="I202" s="67"/>
    </row>
    <row r="203" spans="1:9" ht="54.75" customHeight="1" x14ac:dyDescent="0.25">
      <c r="A203" s="85"/>
      <c r="B203" s="73"/>
      <c r="C203" s="65"/>
      <c r="D203" s="69"/>
      <c r="E203" s="47" t="s">
        <v>344</v>
      </c>
      <c r="F203" s="42" t="s">
        <v>203</v>
      </c>
      <c r="G203" s="42" t="s">
        <v>230</v>
      </c>
      <c r="H203" s="67"/>
      <c r="I203" s="67"/>
    </row>
    <row r="204" spans="1:9" ht="44.25" customHeight="1" x14ac:dyDescent="0.25">
      <c r="A204" s="85"/>
      <c r="B204" s="73"/>
      <c r="C204" s="65" t="s">
        <v>234</v>
      </c>
      <c r="D204" s="69" t="s">
        <v>346</v>
      </c>
      <c r="E204" s="47" t="s">
        <v>235</v>
      </c>
      <c r="F204" s="65" t="s">
        <v>340</v>
      </c>
      <c r="G204" s="65" t="s">
        <v>220</v>
      </c>
      <c r="H204" s="67">
        <v>0</v>
      </c>
      <c r="I204" s="67">
        <f>14000000+18000000</f>
        <v>32000000</v>
      </c>
    </row>
    <row r="205" spans="1:9" ht="44.25" customHeight="1" x14ac:dyDescent="0.25">
      <c r="A205" s="85"/>
      <c r="B205" s="73"/>
      <c r="C205" s="65"/>
      <c r="D205" s="69"/>
      <c r="E205" s="47" t="s">
        <v>237</v>
      </c>
      <c r="F205" s="65"/>
      <c r="G205" s="65"/>
      <c r="H205" s="67"/>
      <c r="I205" s="67"/>
    </row>
    <row r="206" spans="1:9" ht="44.25" customHeight="1" x14ac:dyDescent="0.25">
      <c r="A206" s="85"/>
      <c r="B206" s="73"/>
      <c r="C206" s="65"/>
      <c r="D206" s="69"/>
      <c r="E206" s="47" t="s">
        <v>238</v>
      </c>
      <c r="F206" s="65"/>
      <c r="G206" s="65"/>
      <c r="H206" s="67"/>
      <c r="I206" s="67"/>
    </row>
    <row r="207" spans="1:9" ht="44.25" customHeight="1" x14ac:dyDescent="0.25">
      <c r="A207" s="85"/>
      <c r="B207" s="73"/>
      <c r="C207" s="65"/>
      <c r="D207" s="69"/>
      <c r="E207" s="47" t="s">
        <v>239</v>
      </c>
      <c r="F207" s="65"/>
      <c r="G207" s="65"/>
      <c r="H207" s="67"/>
      <c r="I207" s="67"/>
    </row>
    <row r="208" spans="1:9" ht="44.25" customHeight="1" x14ac:dyDescent="0.25">
      <c r="A208" s="85"/>
      <c r="B208" s="73"/>
      <c r="C208" s="65"/>
      <c r="D208" s="69"/>
      <c r="E208" s="47" t="s">
        <v>240</v>
      </c>
      <c r="F208" s="65"/>
      <c r="G208" s="65"/>
      <c r="H208" s="67"/>
      <c r="I208" s="67"/>
    </row>
    <row r="209" spans="1:9" ht="44.25" customHeight="1" x14ac:dyDescent="0.25">
      <c r="A209" s="85"/>
      <c r="B209" s="73"/>
      <c r="C209" s="65"/>
      <c r="D209" s="69"/>
      <c r="E209" s="47" t="s">
        <v>241</v>
      </c>
      <c r="F209" s="65"/>
      <c r="G209" s="65"/>
      <c r="H209" s="67"/>
      <c r="I209" s="67"/>
    </row>
    <row r="210" spans="1:9" ht="44.25" customHeight="1" x14ac:dyDescent="0.25">
      <c r="A210" s="85"/>
      <c r="B210" s="73"/>
      <c r="C210" s="65"/>
      <c r="D210" s="69"/>
      <c r="E210" s="47" t="s">
        <v>242</v>
      </c>
      <c r="F210" s="65"/>
      <c r="G210" s="65"/>
      <c r="H210" s="67"/>
      <c r="I210" s="67"/>
    </row>
    <row r="211" spans="1:9" s="24" customFormat="1" ht="44.25" customHeight="1" x14ac:dyDescent="0.25">
      <c r="A211" s="85"/>
      <c r="B211" s="73"/>
      <c r="C211" s="66"/>
      <c r="D211" s="66"/>
      <c r="E211" s="47" t="s">
        <v>342</v>
      </c>
      <c r="F211" s="66"/>
      <c r="G211" s="66"/>
      <c r="H211" s="68"/>
      <c r="I211" s="68"/>
    </row>
    <row r="212" spans="1:9" s="24" customFormat="1" ht="44.25" customHeight="1" x14ac:dyDescent="0.25">
      <c r="A212" s="85"/>
      <c r="B212" s="73"/>
      <c r="C212" s="66"/>
      <c r="D212" s="66"/>
      <c r="E212" s="47" t="s">
        <v>343</v>
      </c>
      <c r="F212" s="66"/>
      <c r="G212" s="66"/>
      <c r="H212" s="68"/>
      <c r="I212" s="68"/>
    </row>
    <row r="213" spans="1:9" ht="55.5" customHeight="1" x14ac:dyDescent="0.25">
      <c r="A213" s="85"/>
      <c r="B213" s="73"/>
      <c r="C213" s="65" t="s">
        <v>243</v>
      </c>
      <c r="D213" s="69" t="s">
        <v>347</v>
      </c>
      <c r="E213" s="47" t="s">
        <v>244</v>
      </c>
      <c r="F213" s="65" t="s">
        <v>236</v>
      </c>
      <c r="G213" s="65" t="s">
        <v>327</v>
      </c>
      <c r="H213" s="67">
        <v>340000000</v>
      </c>
      <c r="I213" s="67">
        <v>0</v>
      </c>
    </row>
    <row r="214" spans="1:9" s="24" customFormat="1" ht="55.5" customHeight="1" x14ac:dyDescent="0.25">
      <c r="A214" s="85"/>
      <c r="B214" s="73"/>
      <c r="C214" s="65"/>
      <c r="D214" s="69"/>
      <c r="E214" s="47" t="s">
        <v>332</v>
      </c>
      <c r="F214" s="65"/>
      <c r="G214" s="65"/>
      <c r="H214" s="67"/>
      <c r="I214" s="67"/>
    </row>
    <row r="215" spans="1:9" ht="55.5" customHeight="1" x14ac:dyDescent="0.25">
      <c r="A215" s="85"/>
      <c r="B215" s="73"/>
      <c r="C215" s="65"/>
      <c r="D215" s="69"/>
      <c r="E215" s="47" t="s">
        <v>333</v>
      </c>
      <c r="F215" s="65"/>
      <c r="G215" s="66"/>
      <c r="H215" s="67"/>
      <c r="I215" s="67"/>
    </row>
    <row r="216" spans="1:9" ht="37.15" customHeight="1" x14ac:dyDescent="0.25">
      <c r="A216" s="85"/>
      <c r="B216" s="73"/>
      <c r="C216" s="65" t="s">
        <v>331</v>
      </c>
      <c r="D216" s="69" t="s">
        <v>348</v>
      </c>
      <c r="E216" s="47" t="s">
        <v>245</v>
      </c>
      <c r="F216" s="65" t="s">
        <v>246</v>
      </c>
      <c r="G216" s="65" t="s">
        <v>327</v>
      </c>
      <c r="H216" s="67">
        <v>100000000</v>
      </c>
      <c r="I216" s="67">
        <v>0</v>
      </c>
    </row>
    <row r="217" spans="1:9" ht="37.15" customHeight="1" x14ac:dyDescent="0.25">
      <c r="A217" s="85"/>
      <c r="B217" s="73"/>
      <c r="C217" s="65"/>
      <c r="D217" s="69"/>
      <c r="E217" s="47" t="s">
        <v>247</v>
      </c>
      <c r="F217" s="65"/>
      <c r="G217" s="65"/>
      <c r="H217" s="67"/>
      <c r="I217" s="67"/>
    </row>
    <row r="218" spans="1:9" ht="37.15" customHeight="1" x14ac:dyDescent="0.25">
      <c r="A218" s="85"/>
      <c r="B218" s="73"/>
      <c r="C218" s="65"/>
      <c r="D218" s="69"/>
      <c r="E218" s="47" t="s">
        <v>248</v>
      </c>
      <c r="F218" s="65"/>
      <c r="G218" s="65"/>
      <c r="H218" s="67"/>
      <c r="I218" s="67"/>
    </row>
    <row r="219" spans="1:9" ht="37.15" customHeight="1" x14ac:dyDescent="0.25">
      <c r="A219" s="85"/>
      <c r="B219" s="73"/>
      <c r="C219" s="65"/>
      <c r="D219" s="69"/>
      <c r="E219" s="47" t="s">
        <v>249</v>
      </c>
      <c r="F219" s="65"/>
      <c r="G219" s="65"/>
      <c r="H219" s="67"/>
      <c r="I219" s="67"/>
    </row>
    <row r="220" spans="1:9" ht="37.15" customHeight="1" x14ac:dyDescent="0.25">
      <c r="A220" s="85"/>
      <c r="B220" s="73"/>
      <c r="C220" s="65"/>
      <c r="D220" s="69"/>
      <c r="E220" s="47" t="s">
        <v>250</v>
      </c>
      <c r="F220" s="65"/>
      <c r="G220" s="65"/>
      <c r="H220" s="67"/>
      <c r="I220" s="67"/>
    </row>
    <row r="221" spans="1:9" s="24" customFormat="1" ht="37.15" customHeight="1" x14ac:dyDescent="0.25">
      <c r="A221" s="85"/>
      <c r="B221" s="73"/>
      <c r="C221" s="65"/>
      <c r="D221" s="69"/>
      <c r="E221" s="47" t="s">
        <v>251</v>
      </c>
      <c r="F221" s="65"/>
      <c r="G221" s="65"/>
      <c r="H221" s="67"/>
      <c r="I221" s="67"/>
    </row>
    <row r="222" spans="1:9" ht="37.15" customHeight="1" x14ac:dyDescent="0.25">
      <c r="A222" s="85"/>
      <c r="B222" s="73"/>
      <c r="C222" s="65"/>
      <c r="D222" s="69"/>
      <c r="E222" s="47" t="s">
        <v>334</v>
      </c>
      <c r="F222" s="65"/>
      <c r="G222" s="65"/>
      <c r="H222" s="67"/>
      <c r="I222" s="67"/>
    </row>
    <row r="223" spans="1:9" ht="29.45" customHeight="1" x14ac:dyDescent="0.25">
      <c r="A223" s="85"/>
      <c r="B223" s="73"/>
      <c r="C223" s="65" t="s">
        <v>252</v>
      </c>
      <c r="D223" s="69" t="s">
        <v>355</v>
      </c>
      <c r="E223" s="47" t="s">
        <v>253</v>
      </c>
      <c r="F223" s="65" t="s">
        <v>254</v>
      </c>
      <c r="G223" s="65" t="s">
        <v>327</v>
      </c>
      <c r="H223" s="67">
        <v>0</v>
      </c>
      <c r="I223" s="67">
        <v>0</v>
      </c>
    </row>
    <row r="224" spans="1:9" ht="31.15" customHeight="1" x14ac:dyDescent="0.25">
      <c r="A224" s="85"/>
      <c r="B224" s="73"/>
      <c r="C224" s="65"/>
      <c r="D224" s="69"/>
      <c r="E224" s="47" t="s">
        <v>255</v>
      </c>
      <c r="F224" s="65"/>
      <c r="G224" s="66"/>
      <c r="H224" s="67"/>
      <c r="I224" s="67"/>
    </row>
    <row r="225" spans="1:10" ht="29.45" customHeight="1" x14ac:dyDescent="0.25">
      <c r="A225" s="85"/>
      <c r="B225" s="73"/>
      <c r="C225" s="65"/>
      <c r="D225" s="69"/>
      <c r="E225" s="47" t="s">
        <v>256</v>
      </c>
      <c r="F225" s="65"/>
      <c r="G225" s="66"/>
      <c r="H225" s="67"/>
      <c r="I225" s="67"/>
    </row>
    <row r="226" spans="1:10" ht="31.15" customHeight="1" x14ac:dyDescent="0.25">
      <c r="A226" s="85"/>
      <c r="B226" s="73"/>
      <c r="C226" s="65"/>
      <c r="D226" s="69"/>
      <c r="E226" s="47" t="s">
        <v>257</v>
      </c>
      <c r="F226" s="65"/>
      <c r="G226" s="66"/>
      <c r="H226" s="67"/>
      <c r="I226" s="67"/>
    </row>
    <row r="227" spans="1:10" ht="33" customHeight="1" x14ac:dyDescent="0.25">
      <c r="A227" s="85"/>
      <c r="B227" s="73"/>
      <c r="C227" s="65"/>
      <c r="D227" s="69"/>
      <c r="E227" s="47" t="s">
        <v>258</v>
      </c>
      <c r="F227" s="65"/>
      <c r="G227" s="66"/>
      <c r="H227" s="67"/>
      <c r="I227" s="67"/>
    </row>
    <row r="228" spans="1:10" ht="25.15" customHeight="1" x14ac:dyDescent="0.25">
      <c r="A228" s="85"/>
      <c r="B228" s="73"/>
      <c r="C228" s="65"/>
      <c r="D228" s="69"/>
      <c r="E228" s="47" t="s">
        <v>259</v>
      </c>
      <c r="F228" s="65"/>
      <c r="G228" s="66"/>
      <c r="H228" s="67"/>
      <c r="I228" s="67"/>
    </row>
    <row r="229" spans="1:10" ht="37.15" customHeight="1" x14ac:dyDescent="0.25">
      <c r="A229" s="85"/>
      <c r="B229" s="73"/>
      <c r="C229" s="65" t="s">
        <v>335</v>
      </c>
      <c r="D229" s="69" t="s">
        <v>369</v>
      </c>
      <c r="E229" s="47" t="s">
        <v>260</v>
      </c>
      <c r="F229" s="65" t="s">
        <v>261</v>
      </c>
      <c r="G229" s="65" t="s">
        <v>327</v>
      </c>
      <c r="H229" s="67">
        <f>5063842751</f>
        <v>5063842751</v>
      </c>
      <c r="I229" s="76">
        <v>2184080000</v>
      </c>
    </row>
    <row r="230" spans="1:10" ht="37.15" customHeight="1" x14ac:dyDescent="0.25">
      <c r="A230" s="85"/>
      <c r="B230" s="73"/>
      <c r="C230" s="65"/>
      <c r="D230" s="69"/>
      <c r="E230" s="47" t="s">
        <v>262</v>
      </c>
      <c r="F230" s="65"/>
      <c r="G230" s="65"/>
      <c r="H230" s="67"/>
      <c r="I230" s="76"/>
    </row>
    <row r="231" spans="1:10" ht="37.15" customHeight="1" x14ac:dyDescent="0.25">
      <c r="A231" s="85"/>
      <c r="B231" s="73"/>
      <c r="C231" s="65"/>
      <c r="D231" s="69"/>
      <c r="E231" s="47" t="s">
        <v>263</v>
      </c>
      <c r="F231" s="65"/>
      <c r="G231" s="65"/>
      <c r="H231" s="67"/>
      <c r="I231" s="76"/>
      <c r="J231" s="24"/>
    </row>
    <row r="232" spans="1:10" ht="29.45" customHeight="1" x14ac:dyDescent="0.25">
      <c r="A232" s="85"/>
      <c r="B232" s="73"/>
      <c r="C232" s="65"/>
      <c r="D232" s="69"/>
      <c r="E232" s="47" t="s">
        <v>264</v>
      </c>
      <c r="F232" s="65"/>
      <c r="G232" s="65"/>
      <c r="H232" s="67"/>
      <c r="I232" s="76"/>
    </row>
    <row r="233" spans="1:10" s="24" customFormat="1" ht="29.45" customHeight="1" x14ac:dyDescent="0.25">
      <c r="A233" s="85"/>
      <c r="B233" s="73"/>
      <c r="C233" s="65"/>
      <c r="D233" s="69"/>
      <c r="E233" s="47" t="s">
        <v>265</v>
      </c>
      <c r="F233" s="65"/>
      <c r="G233" s="65"/>
      <c r="H233" s="67"/>
      <c r="I233" s="76"/>
    </row>
    <row r="234" spans="1:10" ht="27" customHeight="1" x14ac:dyDescent="0.25">
      <c r="A234" s="85"/>
      <c r="B234" s="73"/>
      <c r="C234" s="65"/>
      <c r="D234" s="69"/>
      <c r="E234" s="47" t="s">
        <v>336</v>
      </c>
      <c r="F234" s="65"/>
      <c r="G234" s="65"/>
      <c r="H234" s="67"/>
      <c r="I234" s="76"/>
    </row>
    <row r="235" spans="1:10" ht="30.6" customHeight="1" x14ac:dyDescent="0.25">
      <c r="A235" s="85"/>
      <c r="B235" s="73"/>
      <c r="C235" s="69" t="s">
        <v>266</v>
      </c>
      <c r="D235" s="74" t="s">
        <v>337</v>
      </c>
      <c r="E235" s="53" t="s">
        <v>267</v>
      </c>
      <c r="F235" s="74" t="s">
        <v>236</v>
      </c>
      <c r="G235" s="74" t="s">
        <v>328</v>
      </c>
      <c r="H235" s="76">
        <v>14523040000</v>
      </c>
      <c r="I235" s="76">
        <v>0</v>
      </c>
    </row>
    <row r="236" spans="1:10" ht="31.15" customHeight="1" x14ac:dyDescent="0.25">
      <c r="A236" s="85"/>
      <c r="B236" s="73"/>
      <c r="C236" s="69"/>
      <c r="D236" s="74"/>
      <c r="E236" s="53" t="s">
        <v>268</v>
      </c>
      <c r="F236" s="74"/>
      <c r="G236" s="74"/>
      <c r="H236" s="76"/>
      <c r="I236" s="76"/>
    </row>
    <row r="237" spans="1:10" ht="28.9" customHeight="1" x14ac:dyDescent="0.25">
      <c r="A237" s="85"/>
      <c r="B237" s="73"/>
      <c r="C237" s="69"/>
      <c r="D237" s="74"/>
      <c r="E237" s="53" t="s">
        <v>269</v>
      </c>
      <c r="F237" s="74"/>
      <c r="G237" s="74"/>
      <c r="H237" s="76"/>
      <c r="I237" s="76"/>
    </row>
    <row r="238" spans="1:10" ht="27" customHeight="1" x14ac:dyDescent="0.25">
      <c r="A238" s="85"/>
      <c r="B238" s="73"/>
      <c r="C238" s="69"/>
      <c r="D238" s="74"/>
      <c r="E238" s="53" t="s">
        <v>270</v>
      </c>
      <c r="F238" s="74"/>
      <c r="G238" s="74"/>
      <c r="H238" s="76"/>
      <c r="I238" s="76"/>
    </row>
    <row r="239" spans="1:10" ht="31.9" customHeight="1" x14ac:dyDescent="0.25">
      <c r="A239" s="85"/>
      <c r="B239" s="73"/>
      <c r="C239" s="69"/>
      <c r="D239" s="74"/>
      <c r="E239" s="53" t="s">
        <v>271</v>
      </c>
      <c r="F239" s="74"/>
      <c r="G239" s="74"/>
      <c r="H239" s="76"/>
      <c r="I239" s="76"/>
    </row>
    <row r="240" spans="1:10" ht="30.6" customHeight="1" x14ac:dyDescent="0.25">
      <c r="A240" s="85"/>
      <c r="B240" s="73"/>
      <c r="C240" s="69"/>
      <c r="D240" s="74"/>
      <c r="E240" s="53" t="s">
        <v>272</v>
      </c>
      <c r="F240" s="74"/>
      <c r="G240" s="74"/>
      <c r="H240" s="76"/>
      <c r="I240" s="76"/>
    </row>
    <row r="241" spans="1:9" ht="31.15" customHeight="1" x14ac:dyDescent="0.25">
      <c r="A241" s="85"/>
      <c r="B241" s="73"/>
      <c r="C241" s="69"/>
      <c r="D241" s="74"/>
      <c r="E241" s="53" t="s">
        <v>273</v>
      </c>
      <c r="F241" s="74"/>
      <c r="G241" s="74"/>
      <c r="H241" s="76"/>
      <c r="I241" s="76"/>
    </row>
    <row r="242" spans="1:9" ht="27.6" customHeight="1" x14ac:dyDescent="0.25">
      <c r="A242" s="85"/>
      <c r="B242" s="73"/>
      <c r="C242" s="69"/>
      <c r="D242" s="74"/>
      <c r="E242" s="53" t="s">
        <v>274</v>
      </c>
      <c r="F242" s="74"/>
      <c r="G242" s="74"/>
      <c r="H242" s="76"/>
      <c r="I242" s="76"/>
    </row>
    <row r="243" spans="1:9" ht="24.6" customHeight="1" x14ac:dyDescent="0.25">
      <c r="A243" s="85"/>
      <c r="B243" s="73"/>
      <c r="C243" s="69"/>
      <c r="D243" s="74"/>
      <c r="E243" s="53" t="s">
        <v>275</v>
      </c>
      <c r="F243" s="74"/>
      <c r="G243" s="74"/>
      <c r="H243" s="76"/>
      <c r="I243" s="76"/>
    </row>
    <row r="244" spans="1:9" ht="28.9" customHeight="1" x14ac:dyDescent="0.25">
      <c r="A244" s="85"/>
      <c r="B244" s="73"/>
      <c r="C244" s="69"/>
      <c r="D244" s="74"/>
      <c r="E244" s="53" t="s">
        <v>276</v>
      </c>
      <c r="F244" s="74"/>
      <c r="G244" s="74"/>
      <c r="H244" s="76"/>
      <c r="I244" s="76"/>
    </row>
    <row r="245" spans="1:9" s="24" customFormat="1" ht="28.9" customHeight="1" x14ac:dyDescent="0.25">
      <c r="A245" s="86"/>
      <c r="B245" s="87"/>
      <c r="C245" s="88"/>
      <c r="D245" s="78"/>
      <c r="E245" s="53" t="s">
        <v>338</v>
      </c>
      <c r="F245" s="78"/>
      <c r="G245" s="78"/>
      <c r="H245" s="79"/>
      <c r="I245" s="79"/>
    </row>
    <row r="246" spans="1:9" s="24" customFormat="1" ht="28.9" customHeight="1" x14ac:dyDescent="0.25">
      <c r="A246" s="86"/>
      <c r="B246" s="87"/>
      <c r="C246" s="88"/>
      <c r="D246" s="78"/>
      <c r="E246" s="53" t="s">
        <v>339</v>
      </c>
      <c r="F246" s="78"/>
      <c r="G246" s="78"/>
      <c r="H246" s="79"/>
      <c r="I246" s="79"/>
    </row>
    <row r="247" spans="1:9" ht="37.15" customHeight="1" x14ac:dyDescent="0.25">
      <c r="A247" s="73" t="s">
        <v>277</v>
      </c>
      <c r="B247" s="73" t="s">
        <v>352</v>
      </c>
      <c r="C247" s="74" t="s">
        <v>278</v>
      </c>
      <c r="D247" s="74" t="s">
        <v>391</v>
      </c>
      <c r="E247" s="53" t="s">
        <v>279</v>
      </c>
      <c r="F247" s="74" t="s">
        <v>132</v>
      </c>
      <c r="G247" s="74" t="s">
        <v>280</v>
      </c>
      <c r="H247" s="76">
        <v>0</v>
      </c>
      <c r="I247" s="76">
        <v>16284000000</v>
      </c>
    </row>
    <row r="248" spans="1:9" s="21" customFormat="1" ht="37.15" customHeight="1" x14ac:dyDescent="0.25">
      <c r="A248" s="73"/>
      <c r="B248" s="73"/>
      <c r="C248" s="74"/>
      <c r="D248" s="74"/>
      <c r="E248" s="53" t="s">
        <v>315</v>
      </c>
      <c r="F248" s="74"/>
      <c r="G248" s="74"/>
      <c r="H248" s="76"/>
      <c r="I248" s="76"/>
    </row>
    <row r="249" spans="1:9" ht="37.15" customHeight="1" x14ac:dyDescent="0.25">
      <c r="A249" s="73"/>
      <c r="B249" s="73"/>
      <c r="C249" s="74"/>
      <c r="D249" s="74"/>
      <c r="E249" s="53" t="s">
        <v>281</v>
      </c>
      <c r="F249" s="74"/>
      <c r="G249" s="74"/>
      <c r="H249" s="76"/>
      <c r="I249" s="76"/>
    </row>
    <row r="250" spans="1:9" ht="37.15" customHeight="1" x14ac:dyDescent="0.25">
      <c r="A250" s="73"/>
      <c r="B250" s="73"/>
      <c r="C250" s="74"/>
      <c r="D250" s="74"/>
      <c r="E250" s="53" t="s">
        <v>282</v>
      </c>
      <c r="F250" s="74"/>
      <c r="G250" s="74"/>
      <c r="H250" s="76"/>
      <c r="I250" s="76"/>
    </row>
    <row r="251" spans="1:9" s="57" customFormat="1" ht="37.15" customHeight="1" x14ac:dyDescent="0.25">
      <c r="A251" s="73"/>
      <c r="B251" s="73"/>
      <c r="C251" s="74"/>
      <c r="D251" s="74"/>
      <c r="E251" s="53" t="s">
        <v>392</v>
      </c>
      <c r="F251" s="74"/>
      <c r="G251" s="74"/>
      <c r="H251" s="76"/>
      <c r="I251" s="76"/>
    </row>
    <row r="252" spans="1:9" ht="37.15" customHeight="1" x14ac:dyDescent="0.25">
      <c r="A252" s="73"/>
      <c r="B252" s="73"/>
      <c r="C252" s="74"/>
      <c r="D252" s="74"/>
      <c r="E252" s="53" t="s">
        <v>283</v>
      </c>
      <c r="F252" s="74"/>
      <c r="G252" s="74"/>
      <c r="H252" s="76"/>
      <c r="I252" s="76"/>
    </row>
    <row r="253" spans="1:9" ht="37.15" customHeight="1" x14ac:dyDescent="0.25">
      <c r="A253" s="73"/>
      <c r="B253" s="73"/>
      <c r="C253" s="74"/>
      <c r="D253" s="74"/>
      <c r="E253" s="53" t="s">
        <v>284</v>
      </c>
      <c r="F253" s="74"/>
      <c r="G253" s="74"/>
      <c r="H253" s="76"/>
      <c r="I253" s="76"/>
    </row>
    <row r="254" spans="1:9" ht="37.15" customHeight="1" x14ac:dyDescent="0.25">
      <c r="A254" s="73"/>
      <c r="B254" s="73"/>
      <c r="C254" s="74"/>
      <c r="D254" s="74"/>
      <c r="E254" s="53" t="s">
        <v>285</v>
      </c>
      <c r="F254" s="74"/>
      <c r="G254" s="74"/>
      <c r="H254" s="76"/>
      <c r="I254" s="76"/>
    </row>
    <row r="255" spans="1:9" ht="37.15" hidden="1" customHeight="1" x14ac:dyDescent="0.25">
      <c r="A255" s="73"/>
      <c r="B255" s="73"/>
      <c r="C255" s="74"/>
      <c r="D255" s="74"/>
      <c r="E255" s="53" t="s">
        <v>286</v>
      </c>
      <c r="F255" s="74"/>
      <c r="G255" s="74"/>
      <c r="H255" s="76"/>
      <c r="I255" s="76"/>
    </row>
    <row r="256" spans="1:9" s="21" customFormat="1" ht="37.15" customHeight="1" x14ac:dyDescent="0.25">
      <c r="A256" s="73"/>
      <c r="B256" s="73"/>
      <c r="C256" s="74"/>
      <c r="D256" s="74"/>
      <c r="E256" s="53" t="s">
        <v>287</v>
      </c>
      <c r="F256" s="74"/>
      <c r="G256" s="74"/>
      <c r="H256" s="76"/>
      <c r="I256" s="76"/>
    </row>
    <row r="257" spans="1:9" s="27" customFormat="1" ht="37.15" customHeight="1" x14ac:dyDescent="0.25">
      <c r="A257" s="73"/>
      <c r="B257" s="73"/>
      <c r="C257" s="74"/>
      <c r="D257" s="74"/>
      <c r="E257" s="53" t="s">
        <v>361</v>
      </c>
      <c r="F257" s="74"/>
      <c r="G257" s="74"/>
      <c r="H257" s="76"/>
      <c r="I257" s="76"/>
    </row>
    <row r="258" spans="1:9" ht="37.15" customHeight="1" x14ac:dyDescent="0.25">
      <c r="A258" s="73"/>
      <c r="B258" s="73"/>
      <c r="C258" s="75"/>
      <c r="D258" s="75"/>
      <c r="E258" s="54" t="s">
        <v>316</v>
      </c>
      <c r="F258" s="75"/>
      <c r="G258" s="75"/>
      <c r="H258" s="77"/>
      <c r="I258" s="77"/>
    </row>
    <row r="259" spans="1:9" ht="126.6" customHeight="1" x14ac:dyDescent="0.25">
      <c r="A259" s="30"/>
      <c r="B259" s="30"/>
      <c r="C259" s="30"/>
      <c r="D259" s="31"/>
      <c r="E259" s="32"/>
      <c r="F259" s="30"/>
      <c r="G259" s="33" t="s">
        <v>288</v>
      </c>
      <c r="H259" s="34">
        <f>+SUM(H6:H258)</f>
        <v>284643625037.33301</v>
      </c>
      <c r="I259" s="34">
        <f>+SUM(I6:I258)</f>
        <v>323767205749</v>
      </c>
    </row>
    <row r="262" spans="1:9" ht="37.15" customHeight="1" x14ac:dyDescent="0.25">
      <c r="A262" s="40"/>
      <c r="B262" s="40"/>
      <c r="C262" s="40"/>
      <c r="D262" s="40"/>
      <c r="E262" s="41"/>
    </row>
    <row r="263" spans="1:9" ht="195" customHeight="1" x14ac:dyDescent="0.25">
      <c r="A263" s="80" t="s">
        <v>359</v>
      </c>
      <c r="B263" s="80"/>
      <c r="C263" s="80"/>
      <c r="D263" s="80"/>
      <c r="E263" s="80"/>
      <c r="F263" s="26"/>
    </row>
    <row r="264" spans="1:9" ht="37.15" customHeight="1" x14ac:dyDescent="0.25">
      <c r="A264" s="40"/>
      <c r="B264" s="40"/>
      <c r="C264" s="40"/>
      <c r="D264" s="40"/>
      <c r="E264" s="41"/>
    </row>
    <row r="265" spans="1:9" ht="37.15" customHeight="1" x14ac:dyDescent="0.25">
      <c r="A265" s="40"/>
      <c r="B265" s="40"/>
      <c r="C265" s="40"/>
      <c r="D265" s="40"/>
      <c r="E265" s="41"/>
    </row>
    <row r="266" spans="1:9" ht="37.15" customHeight="1" x14ac:dyDescent="0.25">
      <c r="A266" s="40"/>
      <c r="B266" s="40"/>
      <c r="C266" s="40"/>
      <c r="D266" s="40"/>
      <c r="E266" s="41"/>
    </row>
    <row r="267" spans="1:9" ht="37.15" customHeight="1" x14ac:dyDescent="0.25">
      <c r="A267" s="40"/>
      <c r="B267" s="40"/>
      <c r="C267" s="40"/>
      <c r="D267" s="40"/>
      <c r="E267" s="41"/>
    </row>
    <row r="268" spans="1:9" ht="37.15" customHeight="1" x14ac:dyDescent="0.25">
      <c r="A268" s="40"/>
      <c r="B268" s="40"/>
      <c r="C268" s="40"/>
      <c r="D268" s="40"/>
      <c r="E268" s="41"/>
    </row>
    <row r="269" spans="1:9" ht="37.15" customHeight="1" x14ac:dyDescent="0.25">
      <c r="A269" s="40"/>
      <c r="B269" s="40"/>
      <c r="C269" s="40"/>
      <c r="D269" s="40"/>
      <c r="E269" s="41"/>
    </row>
    <row r="270" spans="1:9" ht="37.15" customHeight="1" x14ac:dyDescent="0.25">
      <c r="A270" s="40"/>
      <c r="B270" s="40"/>
      <c r="C270" s="40"/>
      <c r="D270" s="40"/>
      <c r="E270" s="41"/>
    </row>
    <row r="302" spans="1:6" ht="37.15" customHeight="1" x14ac:dyDescent="0.25">
      <c r="A302" s="72"/>
      <c r="B302" s="72"/>
      <c r="C302" s="72"/>
      <c r="D302" s="72"/>
      <c r="E302" s="72"/>
      <c r="F302" s="72"/>
    </row>
  </sheetData>
  <mergeCells count="253">
    <mergeCell ref="F117:F122"/>
    <mergeCell ref="A1:B3"/>
    <mergeCell ref="C33:C48"/>
    <mergeCell ref="D33:D48"/>
    <mergeCell ref="F33:F48"/>
    <mergeCell ref="G33:G48"/>
    <mergeCell ref="H33:H48"/>
    <mergeCell ref="I33:I48"/>
    <mergeCell ref="I6:I20"/>
    <mergeCell ref="D6:D20"/>
    <mergeCell ref="G24:G32"/>
    <mergeCell ref="H24:H32"/>
    <mergeCell ref="H21:H23"/>
    <mergeCell ref="I24:I32"/>
    <mergeCell ref="A4:A5"/>
    <mergeCell ref="B4:B5"/>
    <mergeCell ref="C4:C5"/>
    <mergeCell ref="D4:D5"/>
    <mergeCell ref="E4:E5"/>
    <mergeCell ref="F4:F5"/>
    <mergeCell ref="B24:B62"/>
    <mergeCell ref="C49:C62"/>
    <mergeCell ref="D49:D62"/>
    <mergeCell ref="G4:G5"/>
    <mergeCell ref="H4:I4"/>
    <mergeCell ref="A6:A62"/>
    <mergeCell ref="B6:B23"/>
    <mergeCell ref="I49:I62"/>
    <mergeCell ref="C21:C23"/>
    <mergeCell ref="D21:D23"/>
    <mergeCell ref="I21:I23"/>
    <mergeCell ref="H67:H68"/>
    <mergeCell ref="I67:I68"/>
    <mergeCell ref="F6:F23"/>
    <mergeCell ref="G6:G23"/>
    <mergeCell ref="C24:C32"/>
    <mergeCell ref="D24:D32"/>
    <mergeCell ref="F49:F62"/>
    <mergeCell ref="F24:F32"/>
    <mergeCell ref="C6:C20"/>
    <mergeCell ref="H6:H20"/>
    <mergeCell ref="G49:G62"/>
    <mergeCell ref="H49:H62"/>
    <mergeCell ref="C69:C70"/>
    <mergeCell ref="D69:D70"/>
    <mergeCell ref="H69:H70"/>
    <mergeCell ref="I69:I70"/>
    <mergeCell ref="C63:C66"/>
    <mergeCell ref="D63:D66"/>
    <mergeCell ref="F63:F91"/>
    <mergeCell ref="G63:G91"/>
    <mergeCell ref="H63:H66"/>
    <mergeCell ref="I63:I66"/>
    <mergeCell ref="C71:C86"/>
    <mergeCell ref="D71:D86"/>
    <mergeCell ref="H71:H86"/>
    <mergeCell ref="I71:I86"/>
    <mergeCell ref="A92:A116"/>
    <mergeCell ref="B92:B103"/>
    <mergeCell ref="C92:C95"/>
    <mergeCell ref="D92:D95"/>
    <mergeCell ref="A63:A91"/>
    <mergeCell ref="D100:D103"/>
    <mergeCell ref="H100:H103"/>
    <mergeCell ref="I100:I103"/>
    <mergeCell ref="H114:H116"/>
    <mergeCell ref="I114:I116"/>
    <mergeCell ref="B87:B89"/>
    <mergeCell ref="C87:C89"/>
    <mergeCell ref="D87:D89"/>
    <mergeCell ref="H87:H89"/>
    <mergeCell ref="I87:I89"/>
    <mergeCell ref="B63:B86"/>
    <mergeCell ref="B90:B91"/>
    <mergeCell ref="C90:C91"/>
    <mergeCell ref="D90:D91"/>
    <mergeCell ref="H90:H91"/>
    <mergeCell ref="I90:I91"/>
    <mergeCell ref="C67:C68"/>
    <mergeCell ref="D67:D68"/>
    <mergeCell ref="F92:F95"/>
    <mergeCell ref="B104:B116"/>
    <mergeCell ref="C104:C108"/>
    <mergeCell ref="D104:D108"/>
    <mergeCell ref="H104:H108"/>
    <mergeCell ref="I104:I108"/>
    <mergeCell ref="G92:G116"/>
    <mergeCell ref="H92:H95"/>
    <mergeCell ref="I92:I95"/>
    <mergeCell ref="C96:C99"/>
    <mergeCell ref="D96:D99"/>
    <mergeCell ref="H96:H99"/>
    <mergeCell ref="I96:I99"/>
    <mergeCell ref="C100:C103"/>
    <mergeCell ref="C109:C113"/>
    <mergeCell ref="D109:D113"/>
    <mergeCell ref="H109:H113"/>
    <mergeCell ref="I109:I113"/>
    <mergeCell ref="C114:C116"/>
    <mergeCell ref="D114:D116"/>
    <mergeCell ref="F96:F99"/>
    <mergeCell ref="F100:F103"/>
    <mergeCell ref="F104:F116"/>
    <mergeCell ref="A117:A136"/>
    <mergeCell ref="B117:B120"/>
    <mergeCell ref="C117:C120"/>
    <mergeCell ref="D117:D120"/>
    <mergeCell ref="G117:G122"/>
    <mergeCell ref="H117:H120"/>
    <mergeCell ref="I117:I120"/>
    <mergeCell ref="B121:B122"/>
    <mergeCell ref="C121:C122"/>
    <mergeCell ref="H121:H122"/>
    <mergeCell ref="I121:I122"/>
    <mergeCell ref="B123:B135"/>
    <mergeCell ref="C123:C128"/>
    <mergeCell ref="D123:D128"/>
    <mergeCell ref="G123:G130"/>
    <mergeCell ref="I123:I128"/>
    <mergeCell ref="I131:I132"/>
    <mergeCell ref="C133:C135"/>
    <mergeCell ref="D133:D135"/>
    <mergeCell ref="F133:F135"/>
    <mergeCell ref="H133:H135"/>
    <mergeCell ref="I133:I135"/>
    <mergeCell ref="D121:D122"/>
    <mergeCell ref="C129:C130"/>
    <mergeCell ref="I142:I143"/>
    <mergeCell ref="C144:C145"/>
    <mergeCell ref="D144:D145"/>
    <mergeCell ref="H144:H145"/>
    <mergeCell ref="I144:I145"/>
    <mergeCell ref="D137:D138"/>
    <mergeCell ref="D129:D130"/>
    <mergeCell ref="H129:H130"/>
    <mergeCell ref="I129:I130"/>
    <mergeCell ref="C131:C132"/>
    <mergeCell ref="D131:D132"/>
    <mergeCell ref="F131:F132"/>
    <mergeCell ref="G131:G135"/>
    <mergeCell ref="H131:H132"/>
    <mergeCell ref="F123:F130"/>
    <mergeCell ref="H123:H128"/>
    <mergeCell ref="A137:A146"/>
    <mergeCell ref="B137:B146"/>
    <mergeCell ref="C137:C138"/>
    <mergeCell ref="F137:F146"/>
    <mergeCell ref="G137:G146"/>
    <mergeCell ref="H137:H138"/>
    <mergeCell ref="C142:C143"/>
    <mergeCell ref="D142:D143"/>
    <mergeCell ref="H142:H143"/>
    <mergeCell ref="A147:A162"/>
    <mergeCell ref="B147:B162"/>
    <mergeCell ref="C147:C151"/>
    <mergeCell ref="D147:D151"/>
    <mergeCell ref="F147:F162"/>
    <mergeCell ref="I158:I162"/>
    <mergeCell ref="H158:H162"/>
    <mergeCell ref="H163:H168"/>
    <mergeCell ref="C163:C168"/>
    <mergeCell ref="D163:D168"/>
    <mergeCell ref="F163:F168"/>
    <mergeCell ref="G163:G168"/>
    <mergeCell ref="A163:A246"/>
    <mergeCell ref="B163:B246"/>
    <mergeCell ref="C235:C246"/>
    <mergeCell ref="D235:D246"/>
    <mergeCell ref="I216:I222"/>
    <mergeCell ref="G147:G162"/>
    <mergeCell ref="H147:H151"/>
    <mergeCell ref="I147:I151"/>
    <mergeCell ref="C152:C156"/>
    <mergeCell ref="D152:D156"/>
    <mergeCell ref="H152:H156"/>
    <mergeCell ref="I152:I156"/>
    <mergeCell ref="I178:I183"/>
    <mergeCell ref="C184:C203"/>
    <mergeCell ref="D184:D203"/>
    <mergeCell ref="G184:G194"/>
    <mergeCell ref="H184:H203"/>
    <mergeCell ref="I184:I203"/>
    <mergeCell ref="G196:G199"/>
    <mergeCell ref="C178:C183"/>
    <mergeCell ref="D178:D183"/>
    <mergeCell ref="F178:F183"/>
    <mergeCell ref="G178:G183"/>
    <mergeCell ref="H178:H183"/>
    <mergeCell ref="F184:F194"/>
    <mergeCell ref="F196:F199"/>
    <mergeCell ref="F201:F202"/>
    <mergeCell ref="G201:G202"/>
    <mergeCell ref="I223:I228"/>
    <mergeCell ref="C213:C215"/>
    <mergeCell ref="D213:D215"/>
    <mergeCell ref="I213:I215"/>
    <mergeCell ref="C216:C222"/>
    <mergeCell ref="D216:D222"/>
    <mergeCell ref="G213:G215"/>
    <mergeCell ref="G216:G222"/>
    <mergeCell ref="I247:I258"/>
    <mergeCell ref="I235:I246"/>
    <mergeCell ref="I229:I234"/>
    <mergeCell ref="G223:G228"/>
    <mergeCell ref="G229:G234"/>
    <mergeCell ref="C223:C228"/>
    <mergeCell ref="D223:D228"/>
    <mergeCell ref="A302:F302"/>
    <mergeCell ref="A247:A258"/>
    <mergeCell ref="B247:B258"/>
    <mergeCell ref="C247:C258"/>
    <mergeCell ref="D247:D258"/>
    <mergeCell ref="F247:F258"/>
    <mergeCell ref="G247:G258"/>
    <mergeCell ref="H247:H258"/>
    <mergeCell ref="F213:F215"/>
    <mergeCell ref="H213:H215"/>
    <mergeCell ref="F216:F222"/>
    <mergeCell ref="H216:H222"/>
    <mergeCell ref="F229:F234"/>
    <mergeCell ref="H229:H234"/>
    <mergeCell ref="F235:F246"/>
    <mergeCell ref="G235:G246"/>
    <mergeCell ref="H235:H246"/>
    <mergeCell ref="C229:C234"/>
    <mergeCell ref="D229:D234"/>
    <mergeCell ref="F223:F228"/>
    <mergeCell ref="H223:H228"/>
    <mergeCell ref="A263:E263"/>
    <mergeCell ref="C2:G2"/>
    <mergeCell ref="H1:I1"/>
    <mergeCell ref="H2:I2"/>
    <mergeCell ref="H3:I3"/>
    <mergeCell ref="C204:C212"/>
    <mergeCell ref="F204:F212"/>
    <mergeCell ref="G204:G212"/>
    <mergeCell ref="H204:H212"/>
    <mergeCell ref="I204:I212"/>
    <mergeCell ref="D204:D212"/>
    <mergeCell ref="I163:I168"/>
    <mergeCell ref="C169:C177"/>
    <mergeCell ref="D169:D177"/>
    <mergeCell ref="F169:F177"/>
    <mergeCell ref="G169:G177"/>
    <mergeCell ref="H169:H177"/>
    <mergeCell ref="I169:I177"/>
    <mergeCell ref="C158:C162"/>
    <mergeCell ref="D158:D162"/>
    <mergeCell ref="I137:I138"/>
    <mergeCell ref="C139:C141"/>
    <mergeCell ref="D139:D141"/>
    <mergeCell ref="H139:H141"/>
    <mergeCell ref="I139:I141"/>
  </mergeCells>
  <printOptions horizontalCentered="1" verticalCentered="1"/>
  <pageMargins left="0.23622047244094491" right="0.23622047244094491" top="0.55118110236220474" bottom="0.35433070866141736" header="0.11811023622047245" footer="0.11811023622047245"/>
  <pageSetup scale="24" fitToWidth="0" fitToHeight="0" orientation="landscape" r:id="rId1"/>
  <headerFooter>
    <oddFooter>&amp;R&amp;"Arial,Normal"&amp;20 Página &amp;P  de  &amp;N</oddFooter>
  </headerFooter>
  <rowBreaks count="6" manualBreakCount="6">
    <brk id="48" max="8" man="1"/>
    <brk id="91" max="8" man="1"/>
    <brk id="116" max="16383" man="1"/>
    <brk id="136" max="16383" man="1"/>
    <brk id="162" max="16383" man="1"/>
    <brk id="215"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Portada</vt:lpstr>
      <vt:lpstr>Presentación</vt:lpstr>
      <vt:lpstr>PAI 2016 - V6</vt:lpstr>
      <vt:lpstr>'PAI 2016 - V6'!Área_de_impresión</vt:lpstr>
      <vt:lpstr>Portada!Área_de_impresión</vt:lpstr>
      <vt:lpstr>Presentación!Área_de_impresión</vt:lpstr>
      <vt:lpstr>'PAI 2016 - V6'!Títulos_a_imprimir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FABIO IVAN MONROY RAMIREZ</dc:creator>
  <cp:lastModifiedBy>Fabio Ivan Monroy Ramirez</cp:lastModifiedBy>
  <cp:lastPrinted>2016-10-25T13:25:49Z</cp:lastPrinted>
  <dcterms:created xsi:type="dcterms:W3CDTF">2016-06-21T19:38:58Z</dcterms:created>
  <dcterms:modified xsi:type="dcterms:W3CDTF">2016-12-22T19:46:59Z</dcterms:modified>
</cp:coreProperties>
</file>