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ejbarragan\Downloads\"/>
    </mc:Choice>
  </mc:AlternateContent>
  <xr:revisionPtr revIDLastSave="0" documentId="13_ncr:1_{6B7A19C8-C373-4C25-9F68-2CAC0C52D741}" xr6:coauthVersionLast="47" xr6:coauthVersionMax="47" xr10:uidLastSave="{00000000-0000-0000-0000-000000000000}"/>
  <bookViews>
    <workbookView xWindow="-110" yWindow="-110" windowWidth="19420" windowHeight="10300" activeTab="1" xr2:uid="{00000000-000D-0000-FFFF-FFFF00000000}"/>
  </bookViews>
  <sheets>
    <sheet name="Control de Cambios" sheetId="1" r:id="rId1"/>
    <sheet name="ESTRATÉGICOS" sheetId="2" r:id="rId2"/>
    <sheet name="MISIONALES" sheetId="3" r:id="rId3"/>
    <sheet name="APOYO" sheetId="4" r:id="rId4"/>
    <sheet name="EVALUACIÓN Y CONTROL" sheetId="5" r:id="rId5"/>
    <sheet name="SEG. DÍGITAL" sheetId="6" r:id="rId6"/>
    <sheet name="Matriz de calificación" sheetId="7" r:id="rId7"/>
    <sheet name="Calificación" sheetId="8" r:id="rId8"/>
    <sheet name="Listas" sheetId="9" r:id="rId9"/>
    <sheet name="No Eliminar" sheetId="10" r:id="rId10"/>
  </sheets>
  <definedNames>
    <definedName name="_xlnm.Print_Area" localSheetId="5">'SEG. DÍGITAL'!$A$1:$AJ$56</definedName>
    <definedName name="Control_Existente">#REF!</definedName>
    <definedName name="Impacto">#REF!</definedName>
    <definedName name="Probabilidad">#REF!</definedName>
    <definedName name="Tipo_de_Riesg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8Wv8FkSF/aOFVYhpTbPr5It/eDMzxU0ZxJBjBDQr1Ww="/>
    </ext>
  </extLst>
</workbook>
</file>

<file path=xl/calcChain.xml><?xml version="1.0" encoding="utf-8"?>
<calcChain xmlns="http://schemas.openxmlformats.org/spreadsheetml/2006/main">
  <c r="X13" i="6" l="1"/>
  <c r="V13" i="6"/>
  <c r="Y13" i="6" s="1"/>
  <c r="T13" i="6"/>
  <c r="AE13" i="6" s="1"/>
  <c r="AF13" i="6" s="1"/>
  <c r="P13" i="6"/>
  <c r="O13" i="6"/>
  <c r="L13" i="6"/>
  <c r="M13" i="6" s="1"/>
  <c r="X12" i="6"/>
  <c r="V12" i="6"/>
  <c r="Y12" i="6" s="1"/>
  <c r="T12" i="6"/>
  <c r="P12" i="6"/>
  <c r="O12" i="6"/>
  <c r="L12" i="6"/>
  <c r="M12" i="6" s="1"/>
  <c r="X11" i="6"/>
  <c r="V11" i="6"/>
  <c r="Y11" i="6" s="1"/>
  <c r="T11" i="6"/>
  <c r="P11" i="6"/>
  <c r="O11" i="6" s="1"/>
  <c r="L11" i="6"/>
  <c r="M11" i="6" s="1"/>
  <c r="X10" i="6"/>
  <c r="V10" i="6"/>
  <c r="T10" i="6"/>
  <c r="X9" i="6"/>
  <c r="V9" i="6"/>
  <c r="T9" i="6"/>
  <c r="X8" i="6"/>
  <c r="V8" i="6"/>
  <c r="T8" i="6"/>
  <c r="P8" i="6"/>
  <c r="O8" i="6" s="1"/>
  <c r="L8" i="6"/>
  <c r="M8" i="6" s="1"/>
  <c r="W22" i="5"/>
  <c r="U22" i="5"/>
  <c r="S22" i="5"/>
  <c r="W21" i="5"/>
  <c r="U21" i="5"/>
  <c r="S21" i="5"/>
  <c r="W20" i="5"/>
  <c r="U20" i="5"/>
  <c r="X20" i="5" s="1"/>
  <c r="S20" i="5"/>
  <c r="W19" i="5"/>
  <c r="U19" i="5"/>
  <c r="S19" i="5"/>
  <c r="W18" i="5"/>
  <c r="U18" i="5"/>
  <c r="S18" i="5"/>
  <c r="N18" i="5"/>
  <c r="O18" i="5" s="1"/>
  <c r="K18" i="5"/>
  <c r="L18" i="5" s="1"/>
  <c r="X17" i="5"/>
  <c r="W17" i="5"/>
  <c r="U17" i="5"/>
  <c r="S17" i="5"/>
  <c r="W16" i="5"/>
  <c r="U16" i="5"/>
  <c r="S16" i="5"/>
  <c r="W15" i="5"/>
  <c r="U15" i="5"/>
  <c r="S15" i="5"/>
  <c r="W14" i="5"/>
  <c r="U14" i="5"/>
  <c r="S14" i="5"/>
  <c r="W13" i="5"/>
  <c r="U13" i="5"/>
  <c r="X13" i="5" s="1"/>
  <c r="S13" i="5"/>
  <c r="O13" i="5"/>
  <c r="N13" i="5"/>
  <c r="K13" i="5"/>
  <c r="P13" i="5" s="1"/>
  <c r="W12" i="5"/>
  <c r="U12" i="5"/>
  <c r="X12" i="5" s="1"/>
  <c r="S12" i="5"/>
  <c r="AD12" i="5" s="1"/>
  <c r="AE12" i="5" s="1"/>
  <c r="W11" i="5"/>
  <c r="U11" i="5"/>
  <c r="S11" i="5"/>
  <c r="AD11" i="5" s="1"/>
  <c r="AE11" i="5" s="1"/>
  <c r="W10" i="5"/>
  <c r="U10" i="5"/>
  <c r="S10" i="5"/>
  <c r="O10" i="5"/>
  <c r="N10" i="5"/>
  <c r="K10" i="5"/>
  <c r="P10" i="5" s="1"/>
  <c r="W9" i="5"/>
  <c r="U9" i="5"/>
  <c r="X9" i="5" s="1"/>
  <c r="S9" i="5"/>
  <c r="W8" i="5"/>
  <c r="U8" i="5"/>
  <c r="S8" i="5"/>
  <c r="O8" i="5"/>
  <c r="N8" i="5" s="1"/>
  <c r="K8" i="5"/>
  <c r="P8" i="5" s="1"/>
  <c r="W78" i="4"/>
  <c r="U78" i="4"/>
  <c r="S78" i="4"/>
  <c r="O78" i="4"/>
  <c r="N78" i="4" s="1"/>
  <c r="K78" i="4"/>
  <c r="L78" i="4" s="1"/>
  <c r="W77" i="4"/>
  <c r="U77" i="4"/>
  <c r="X77" i="4" s="1"/>
  <c r="S77" i="4"/>
  <c r="W76" i="4"/>
  <c r="U76" i="4"/>
  <c r="X76" i="4" s="1"/>
  <c r="S76" i="4"/>
  <c r="W75" i="4"/>
  <c r="U75" i="4"/>
  <c r="S75" i="4"/>
  <c r="W74" i="4"/>
  <c r="U74" i="4"/>
  <c r="S74" i="4"/>
  <c r="O74" i="4"/>
  <c r="K74" i="4"/>
  <c r="L74" i="4" s="1"/>
  <c r="W73" i="4"/>
  <c r="U73" i="4"/>
  <c r="X73" i="4" s="1"/>
  <c r="S73" i="4"/>
  <c r="W72" i="4"/>
  <c r="U72" i="4"/>
  <c r="X72" i="4" s="1"/>
  <c r="S72" i="4"/>
  <c r="W71" i="4"/>
  <c r="U71" i="4"/>
  <c r="X71" i="4" s="1"/>
  <c r="S71" i="4"/>
  <c r="O71" i="4"/>
  <c r="N71" i="4" s="1"/>
  <c r="K71" i="4"/>
  <c r="W70" i="4"/>
  <c r="U70" i="4"/>
  <c r="S70" i="4"/>
  <c r="W69" i="4"/>
  <c r="U69" i="4"/>
  <c r="S69" i="4"/>
  <c r="O69" i="4"/>
  <c r="N69" i="4"/>
  <c r="K69" i="4"/>
  <c r="L69" i="4" s="1"/>
  <c r="W68" i="4"/>
  <c r="U68" i="4"/>
  <c r="X68" i="4" s="1"/>
  <c r="S68" i="4"/>
  <c r="W67" i="4"/>
  <c r="U67" i="4"/>
  <c r="S67" i="4"/>
  <c r="O67" i="4"/>
  <c r="N67" i="4"/>
  <c r="K67" i="4"/>
  <c r="L67" i="4" s="1"/>
  <c r="W66" i="4"/>
  <c r="U66" i="4"/>
  <c r="X66" i="4" s="1"/>
  <c r="S66" i="4"/>
  <c r="W65" i="4"/>
  <c r="U65" i="4"/>
  <c r="X65" i="4" s="1"/>
  <c r="S65" i="4"/>
  <c r="AD65" i="4" s="1"/>
  <c r="AE65" i="4" s="1"/>
  <c r="O65" i="4"/>
  <c r="N65" i="4" s="1"/>
  <c r="K65" i="4"/>
  <c r="L65" i="4" s="1"/>
  <c r="W64" i="4"/>
  <c r="U64" i="4"/>
  <c r="S64" i="4"/>
  <c r="W63" i="4"/>
  <c r="U63" i="4"/>
  <c r="X63" i="4" s="1"/>
  <c r="S63" i="4"/>
  <c r="W62" i="4"/>
  <c r="U62" i="4"/>
  <c r="S62" i="4"/>
  <c r="W61" i="4"/>
  <c r="U61" i="4"/>
  <c r="S61" i="4"/>
  <c r="O61" i="4"/>
  <c r="K61" i="4"/>
  <c r="W60" i="4"/>
  <c r="U60" i="4"/>
  <c r="X60" i="4" s="1"/>
  <c r="S60" i="4"/>
  <c r="W59" i="4"/>
  <c r="U59" i="4"/>
  <c r="X59" i="4" s="1"/>
  <c r="S59" i="4"/>
  <c r="W58" i="4"/>
  <c r="U58" i="4"/>
  <c r="S58" i="4"/>
  <c r="W57" i="4"/>
  <c r="U57" i="4"/>
  <c r="S57" i="4"/>
  <c r="O57" i="4"/>
  <c r="N57" i="4" s="1"/>
  <c r="K57" i="4"/>
  <c r="W56" i="4"/>
  <c r="U56" i="4"/>
  <c r="X56" i="4" s="1"/>
  <c r="S56" i="4"/>
  <c r="W55" i="4"/>
  <c r="U55" i="4"/>
  <c r="X55" i="4" s="1"/>
  <c r="S55" i="4"/>
  <c r="W54" i="4"/>
  <c r="U54" i="4"/>
  <c r="X54" i="4" s="1"/>
  <c r="S54" i="4"/>
  <c r="W53" i="4"/>
  <c r="U53" i="4"/>
  <c r="S53" i="4"/>
  <c r="O53" i="4"/>
  <c r="N53" i="4"/>
  <c r="K53" i="4"/>
  <c r="L53" i="4" s="1"/>
  <c r="W52" i="4"/>
  <c r="U52" i="4"/>
  <c r="S52" i="4"/>
  <c r="W51" i="4"/>
  <c r="U51" i="4"/>
  <c r="S51" i="4"/>
  <c r="W50" i="4"/>
  <c r="U50" i="4"/>
  <c r="S50" i="4"/>
  <c r="W49" i="4"/>
  <c r="U49" i="4"/>
  <c r="S49" i="4"/>
  <c r="O49" i="4"/>
  <c r="N49" i="4" s="1"/>
  <c r="K49" i="4"/>
  <c r="L49" i="4" s="1"/>
  <c r="W48" i="4"/>
  <c r="U48" i="4"/>
  <c r="X48" i="4" s="1"/>
  <c r="S48" i="4"/>
  <c r="W47" i="4"/>
  <c r="U47" i="4"/>
  <c r="S47" i="4"/>
  <c r="W46" i="4"/>
  <c r="U46" i="4"/>
  <c r="X46" i="4" s="1"/>
  <c r="S46" i="4"/>
  <c r="O46" i="4"/>
  <c r="N46" i="4"/>
  <c r="K46" i="4"/>
  <c r="L46" i="4" s="1"/>
  <c r="W45" i="4"/>
  <c r="U45" i="4"/>
  <c r="S45" i="4"/>
  <c r="W44" i="4"/>
  <c r="U44" i="4"/>
  <c r="S44" i="4"/>
  <c r="W43" i="4"/>
  <c r="U43" i="4"/>
  <c r="X43" i="4" s="1"/>
  <c r="S43" i="4"/>
  <c r="W42" i="4"/>
  <c r="U42" i="4"/>
  <c r="X42" i="4" s="1"/>
  <c r="S42" i="4"/>
  <c r="W41" i="4"/>
  <c r="U41" i="4"/>
  <c r="X41" i="4" s="1"/>
  <c r="S41" i="4"/>
  <c r="O41" i="4"/>
  <c r="N41" i="4"/>
  <c r="P41" i="4" s="1"/>
  <c r="K41" i="4"/>
  <c r="L41" i="4" s="1"/>
  <c r="W40" i="4"/>
  <c r="U40" i="4"/>
  <c r="X40" i="4" s="1"/>
  <c r="S40" i="4"/>
  <c r="W39" i="4"/>
  <c r="U39" i="4"/>
  <c r="S39" i="4"/>
  <c r="O39" i="4"/>
  <c r="N39" i="4"/>
  <c r="K39" i="4"/>
  <c r="L39" i="4" s="1"/>
  <c r="W38" i="4"/>
  <c r="U38" i="4"/>
  <c r="X38" i="4" s="1"/>
  <c r="S38" i="4"/>
  <c r="W37" i="4"/>
  <c r="U37" i="4"/>
  <c r="X37" i="4" s="1"/>
  <c r="S37" i="4"/>
  <c r="W36" i="4"/>
  <c r="U36" i="4"/>
  <c r="S36" i="4"/>
  <c r="W35" i="4"/>
  <c r="U35" i="4"/>
  <c r="S35" i="4"/>
  <c r="W34" i="4"/>
  <c r="U34" i="4"/>
  <c r="S34" i="4"/>
  <c r="W33" i="4"/>
  <c r="U33" i="4"/>
  <c r="X33" i="4" s="1"/>
  <c r="S33" i="4"/>
  <c r="O33" i="4"/>
  <c r="N33" i="4"/>
  <c r="K33" i="4"/>
  <c r="L33" i="4" s="1"/>
  <c r="AB33" i="4" s="1"/>
  <c r="AC33" i="4" s="1"/>
  <c r="W32" i="4"/>
  <c r="U32" i="4"/>
  <c r="S32" i="4"/>
  <c r="W31" i="4"/>
  <c r="U31" i="4"/>
  <c r="S31" i="4"/>
  <c r="O31" i="4"/>
  <c r="N31" i="4" s="1"/>
  <c r="K31" i="4"/>
  <c r="L31" i="4" s="1"/>
  <c r="W30" i="4"/>
  <c r="U30" i="4"/>
  <c r="S30" i="4"/>
  <c r="W29" i="4"/>
  <c r="U29" i="4"/>
  <c r="S29" i="4"/>
  <c r="W28" i="4"/>
  <c r="U28" i="4"/>
  <c r="S28" i="4"/>
  <c r="W27" i="4"/>
  <c r="U27" i="4"/>
  <c r="X27" i="4" s="1"/>
  <c r="S27" i="4"/>
  <c r="O27" i="4"/>
  <c r="N27" i="4"/>
  <c r="K27" i="4"/>
  <c r="L27" i="4" s="1"/>
  <c r="W26" i="4"/>
  <c r="U26" i="4"/>
  <c r="S26" i="4"/>
  <c r="W25" i="4"/>
  <c r="U25" i="4"/>
  <c r="S25" i="4"/>
  <c r="O25" i="4"/>
  <c r="N25" i="4" s="1"/>
  <c r="K25" i="4"/>
  <c r="L25" i="4" s="1"/>
  <c r="W24" i="4"/>
  <c r="U24" i="4"/>
  <c r="S24" i="4"/>
  <c r="W23" i="4"/>
  <c r="U23" i="4"/>
  <c r="S23" i="4"/>
  <c r="W22" i="4"/>
  <c r="U22" i="4"/>
  <c r="S22" i="4"/>
  <c r="W21" i="4"/>
  <c r="U21" i="4"/>
  <c r="X21" i="4" s="1"/>
  <c r="S21" i="4"/>
  <c r="O21" i="4"/>
  <c r="N21" i="4"/>
  <c r="K21" i="4"/>
  <c r="L21" i="4" s="1"/>
  <c r="W20" i="4"/>
  <c r="U20" i="4"/>
  <c r="S20" i="4"/>
  <c r="W19" i="4"/>
  <c r="U19" i="4"/>
  <c r="S19" i="4"/>
  <c r="W18" i="4"/>
  <c r="U18" i="4"/>
  <c r="X18" i="4" s="1"/>
  <c r="S18" i="4"/>
  <c r="W17" i="4"/>
  <c r="U17" i="4"/>
  <c r="X17" i="4" s="1"/>
  <c r="S17" i="4"/>
  <c r="O17" i="4"/>
  <c r="N17" i="4" s="1"/>
  <c r="K17" i="4"/>
  <c r="P17" i="4" s="1"/>
  <c r="W16" i="4"/>
  <c r="U16" i="4"/>
  <c r="X16" i="4" s="1"/>
  <c r="S16" i="4"/>
  <c r="W15" i="4"/>
  <c r="U15" i="4"/>
  <c r="S15" i="4"/>
  <c r="W14" i="4"/>
  <c r="U14" i="4"/>
  <c r="S14" i="4"/>
  <c r="O14" i="4"/>
  <c r="N14" i="4" s="1"/>
  <c r="K14" i="4"/>
  <c r="L14" i="4" s="1"/>
  <c r="W98" i="3"/>
  <c r="U98" i="3"/>
  <c r="X98" i="3" s="1"/>
  <c r="S98" i="3"/>
  <c r="W97" i="3"/>
  <c r="X97" i="3" s="1"/>
  <c r="U97" i="3"/>
  <c r="S97" i="3"/>
  <c r="W96" i="3"/>
  <c r="U96" i="3"/>
  <c r="S96" i="3"/>
  <c r="W95" i="3"/>
  <c r="U95" i="3"/>
  <c r="X95" i="3" s="1"/>
  <c r="S95" i="3"/>
  <c r="W94" i="3"/>
  <c r="U94" i="3"/>
  <c r="S94" i="3"/>
  <c r="W93" i="3"/>
  <c r="U93" i="3"/>
  <c r="X93" i="3" s="1"/>
  <c r="AB93" i="3" s="1"/>
  <c r="AC93" i="3" s="1"/>
  <c r="S93" i="3"/>
  <c r="O93" i="3"/>
  <c r="N93" i="3" s="1"/>
  <c r="L93" i="3"/>
  <c r="K93" i="3"/>
  <c r="W92" i="3"/>
  <c r="U92" i="3"/>
  <c r="X92" i="3" s="1"/>
  <c r="S92" i="3"/>
  <c r="W91" i="3"/>
  <c r="U91" i="3"/>
  <c r="S91" i="3"/>
  <c r="W90" i="3"/>
  <c r="U90" i="3"/>
  <c r="X90" i="3" s="1"/>
  <c r="S90" i="3"/>
  <c r="W89" i="3"/>
  <c r="U89" i="3"/>
  <c r="X89" i="3" s="1"/>
  <c r="S89" i="3"/>
  <c r="W88" i="3"/>
  <c r="X88" i="3" s="1"/>
  <c r="U88" i="3"/>
  <c r="S88" i="3"/>
  <c r="O88" i="3"/>
  <c r="K88" i="3"/>
  <c r="W87" i="3"/>
  <c r="U87" i="3"/>
  <c r="X87" i="3" s="1"/>
  <c r="S87" i="3"/>
  <c r="W86" i="3"/>
  <c r="U86" i="3"/>
  <c r="X86" i="3" s="1"/>
  <c r="S86" i="3"/>
  <c r="AD86" i="3" s="1"/>
  <c r="AE86" i="3" s="1"/>
  <c r="O86" i="3"/>
  <c r="N86" i="3"/>
  <c r="K86" i="3"/>
  <c r="L86" i="3" s="1"/>
  <c r="AB86" i="3" s="1"/>
  <c r="AC86" i="3" s="1"/>
  <c r="W85" i="3"/>
  <c r="U85" i="3"/>
  <c r="X85" i="3" s="1"/>
  <c r="S85" i="3"/>
  <c r="W84" i="3"/>
  <c r="U84" i="3"/>
  <c r="X84" i="3" s="1"/>
  <c r="S84" i="3"/>
  <c r="O84" i="3"/>
  <c r="N84" i="3"/>
  <c r="K84" i="3"/>
  <c r="L84" i="3" s="1"/>
  <c r="W83" i="3"/>
  <c r="U83" i="3"/>
  <c r="X83" i="3" s="1"/>
  <c r="S83" i="3"/>
  <c r="W82" i="3"/>
  <c r="U82" i="3"/>
  <c r="X82" i="3" s="1"/>
  <c r="S82" i="3"/>
  <c r="W81" i="3"/>
  <c r="U81" i="3"/>
  <c r="X81" i="3" s="1"/>
  <c r="S81" i="3"/>
  <c r="W80" i="3"/>
  <c r="U80" i="3"/>
  <c r="X80" i="3" s="1"/>
  <c r="S80" i="3"/>
  <c r="AD80" i="3" s="1"/>
  <c r="AE80" i="3" s="1"/>
  <c r="O80" i="3"/>
  <c r="N80" i="3" s="1"/>
  <c r="L80" i="3"/>
  <c r="K80" i="3"/>
  <c r="W79" i="3"/>
  <c r="X79" i="3" s="1"/>
  <c r="U79" i="3"/>
  <c r="S79" i="3"/>
  <c r="W78" i="3"/>
  <c r="U78" i="3"/>
  <c r="X78" i="3" s="1"/>
  <c r="S78" i="3"/>
  <c r="W77" i="3"/>
  <c r="U77" i="3"/>
  <c r="X77" i="3" s="1"/>
  <c r="S77" i="3"/>
  <c r="W76" i="3"/>
  <c r="U76" i="3"/>
  <c r="S76" i="3"/>
  <c r="X75" i="3"/>
  <c r="W75" i="3"/>
  <c r="U75" i="3"/>
  <c r="S75" i="3"/>
  <c r="O75" i="3"/>
  <c r="N75" i="3" s="1"/>
  <c r="K75" i="3"/>
  <c r="L75" i="3" s="1"/>
  <c r="W73" i="3"/>
  <c r="U73" i="3"/>
  <c r="X73" i="3" s="1"/>
  <c r="S73" i="3"/>
  <c r="W72" i="3"/>
  <c r="U72" i="3"/>
  <c r="S72" i="3"/>
  <c r="O72" i="3"/>
  <c r="AD72" i="3" s="1"/>
  <c r="AE72" i="3" s="1"/>
  <c r="N72" i="3"/>
  <c r="K72" i="3"/>
  <c r="W70" i="3"/>
  <c r="U70" i="3"/>
  <c r="S70" i="3"/>
  <c r="W69" i="3"/>
  <c r="U69" i="3"/>
  <c r="S69" i="3"/>
  <c r="AD69" i="3" s="1"/>
  <c r="AE69" i="3" s="1"/>
  <c r="O69" i="3"/>
  <c r="N69" i="3" s="1"/>
  <c r="K69" i="3"/>
  <c r="P69" i="3" s="1"/>
  <c r="W68" i="3"/>
  <c r="U68" i="3"/>
  <c r="X68" i="3" s="1"/>
  <c r="S68" i="3"/>
  <c r="W67" i="3"/>
  <c r="U67" i="3"/>
  <c r="X67" i="3" s="1"/>
  <c r="S67" i="3"/>
  <c r="W66" i="3"/>
  <c r="U66" i="3"/>
  <c r="S66" i="3"/>
  <c r="W65" i="3"/>
  <c r="U65" i="3"/>
  <c r="S65" i="3"/>
  <c r="W64" i="3"/>
  <c r="U64" i="3"/>
  <c r="S64" i="3"/>
  <c r="O64" i="3"/>
  <c r="K64" i="3"/>
  <c r="L64" i="3" s="1"/>
  <c r="W63" i="3"/>
  <c r="U63" i="3"/>
  <c r="X63" i="3" s="1"/>
  <c r="S63" i="3"/>
  <c r="W62" i="3"/>
  <c r="U62" i="3"/>
  <c r="X62" i="3" s="1"/>
  <c r="S62" i="3"/>
  <c r="W61" i="3"/>
  <c r="U61" i="3"/>
  <c r="X61" i="3" s="1"/>
  <c r="S61" i="3"/>
  <c r="AD61" i="3" s="1"/>
  <c r="AE61" i="3" s="1"/>
  <c r="O61" i="3"/>
  <c r="N61" i="3" s="1"/>
  <c r="K61" i="3"/>
  <c r="P61" i="3" s="1"/>
  <c r="W60" i="3"/>
  <c r="U60" i="3"/>
  <c r="S60" i="3"/>
  <c r="AD59" i="3"/>
  <c r="AE59" i="3" s="1"/>
  <c r="W59" i="3"/>
  <c r="U59" i="3"/>
  <c r="X59" i="3" s="1"/>
  <c r="S59" i="3"/>
  <c r="O59" i="3"/>
  <c r="N59" i="3" s="1"/>
  <c r="P59" i="3" s="1"/>
  <c r="K59" i="3"/>
  <c r="L59" i="3" s="1"/>
  <c r="W58" i="3"/>
  <c r="U58" i="3"/>
  <c r="S58" i="3"/>
  <c r="W57" i="3"/>
  <c r="U57" i="3"/>
  <c r="X57" i="3" s="1"/>
  <c r="S57" i="3"/>
  <c r="W56" i="3"/>
  <c r="U56" i="3"/>
  <c r="X56" i="3" s="1"/>
  <c r="S56" i="3"/>
  <c r="AB56" i="3" s="1"/>
  <c r="AC56" i="3" s="1"/>
  <c r="O56" i="3"/>
  <c r="N56" i="3" s="1"/>
  <c r="L56" i="3"/>
  <c r="K56" i="3"/>
  <c r="X55" i="3"/>
  <c r="W55" i="3"/>
  <c r="U55" i="3"/>
  <c r="S55" i="3"/>
  <c r="W54" i="3"/>
  <c r="U54" i="3"/>
  <c r="X54" i="3" s="1"/>
  <c r="S54" i="3"/>
  <c r="W53" i="3"/>
  <c r="U53" i="3"/>
  <c r="S53" i="3"/>
  <c r="W52" i="3"/>
  <c r="U52" i="3"/>
  <c r="X52" i="3" s="1"/>
  <c r="S52" i="3"/>
  <c r="W51" i="3"/>
  <c r="U51" i="3"/>
  <c r="S51" i="3"/>
  <c r="W50" i="3"/>
  <c r="U50" i="3"/>
  <c r="X50" i="3" s="1"/>
  <c r="S50" i="3"/>
  <c r="O50" i="3"/>
  <c r="N50" i="3"/>
  <c r="K50" i="3"/>
  <c r="L50" i="3" s="1"/>
  <c r="W49" i="3"/>
  <c r="U49" i="3"/>
  <c r="S49" i="3"/>
  <c r="W48" i="3"/>
  <c r="U48" i="3"/>
  <c r="S48" i="3"/>
  <c r="W47" i="3"/>
  <c r="U47" i="3"/>
  <c r="X47" i="3" s="1"/>
  <c r="S47" i="3"/>
  <c r="W46" i="3"/>
  <c r="U46" i="3"/>
  <c r="X46" i="3" s="1"/>
  <c r="S46" i="3"/>
  <c r="O46" i="3"/>
  <c r="N46" i="3"/>
  <c r="K46" i="3"/>
  <c r="P46" i="3" s="1"/>
  <c r="W44" i="3"/>
  <c r="U44" i="3"/>
  <c r="S44" i="3"/>
  <c r="W43" i="3"/>
  <c r="U43" i="3"/>
  <c r="X43" i="3" s="1"/>
  <c r="S43" i="3"/>
  <c r="O43" i="3"/>
  <c r="N43" i="3" s="1"/>
  <c r="K43" i="3"/>
  <c r="W42" i="3"/>
  <c r="U42" i="3"/>
  <c r="X42" i="3" s="1"/>
  <c r="S42" i="3"/>
  <c r="W41" i="3"/>
  <c r="U41" i="3"/>
  <c r="S41" i="3"/>
  <c r="W40" i="3"/>
  <c r="U40" i="3"/>
  <c r="X40" i="3" s="1"/>
  <c r="S40" i="3"/>
  <c r="W39" i="3"/>
  <c r="U39" i="3"/>
  <c r="X39" i="3" s="1"/>
  <c r="S39" i="3"/>
  <c r="W38" i="3"/>
  <c r="X38" i="3" s="1"/>
  <c r="U38" i="3"/>
  <c r="S38" i="3"/>
  <c r="W37" i="3"/>
  <c r="U37" i="3"/>
  <c r="S37" i="3"/>
  <c r="W36" i="3"/>
  <c r="U36" i="3"/>
  <c r="X36" i="3" s="1"/>
  <c r="S36" i="3"/>
  <c r="W35" i="3"/>
  <c r="U35" i="3"/>
  <c r="X35" i="3" s="1"/>
  <c r="S35" i="3"/>
  <c r="O35" i="3"/>
  <c r="N35" i="3"/>
  <c r="K35" i="3"/>
  <c r="L35" i="3" s="1"/>
  <c r="AB35" i="3" s="1"/>
  <c r="AC35" i="3" s="1"/>
  <c r="W34" i="3"/>
  <c r="X34" i="3" s="1"/>
  <c r="U34" i="3"/>
  <c r="S34" i="3"/>
  <c r="W33" i="3"/>
  <c r="U33" i="3"/>
  <c r="X33" i="3" s="1"/>
  <c r="S33" i="3"/>
  <c r="W32" i="3"/>
  <c r="U32" i="3"/>
  <c r="X32" i="3" s="1"/>
  <c r="S32" i="3"/>
  <c r="O32" i="3"/>
  <c r="N32" i="3"/>
  <c r="K32" i="3"/>
  <c r="P32" i="3" s="1"/>
  <c r="W31" i="3"/>
  <c r="X31" i="3" s="1"/>
  <c r="U31" i="3"/>
  <c r="S31" i="3"/>
  <c r="W30" i="3"/>
  <c r="U30" i="3"/>
  <c r="S30" i="3"/>
  <c r="W29" i="3"/>
  <c r="U29" i="3"/>
  <c r="X29" i="3" s="1"/>
  <c r="S29" i="3"/>
  <c r="W28" i="3"/>
  <c r="U28" i="3"/>
  <c r="S28" i="3"/>
  <c r="W27" i="3"/>
  <c r="U27" i="3"/>
  <c r="S27" i="3"/>
  <c r="O27" i="3"/>
  <c r="N27" i="3" s="1"/>
  <c r="K27" i="3"/>
  <c r="L27" i="3" s="1"/>
  <c r="W26" i="3"/>
  <c r="U26" i="3"/>
  <c r="S26" i="3"/>
  <c r="W25" i="3"/>
  <c r="U25" i="3"/>
  <c r="X25" i="3" s="1"/>
  <c r="S25" i="3"/>
  <c r="W24" i="3"/>
  <c r="U24" i="3"/>
  <c r="S24" i="3"/>
  <c r="AD24" i="3" s="1"/>
  <c r="AE24" i="3" s="1"/>
  <c r="O24" i="3"/>
  <c r="N24" i="3" s="1"/>
  <c r="K24" i="3"/>
  <c r="P24" i="3" s="1"/>
  <c r="W23" i="3"/>
  <c r="U23" i="3"/>
  <c r="X23" i="3" s="1"/>
  <c r="S23" i="3"/>
  <c r="W22" i="3"/>
  <c r="X22" i="3" s="1"/>
  <c r="U22" i="3"/>
  <c r="S22" i="3"/>
  <c r="W21" i="3"/>
  <c r="U21" i="3"/>
  <c r="X21" i="3" s="1"/>
  <c r="S21" i="3"/>
  <c r="O21" i="3"/>
  <c r="N21" i="3" s="1"/>
  <c r="K21" i="3"/>
  <c r="L21" i="3" s="1"/>
  <c r="W20" i="3"/>
  <c r="U20" i="3"/>
  <c r="X20" i="3" s="1"/>
  <c r="S20" i="3"/>
  <c r="O20" i="3"/>
  <c r="N20" i="3"/>
  <c r="K20" i="3"/>
  <c r="P20" i="3" s="1"/>
  <c r="W19" i="3"/>
  <c r="U19" i="3"/>
  <c r="S19" i="3"/>
  <c r="W18" i="3"/>
  <c r="U18" i="3"/>
  <c r="X18" i="3" s="1"/>
  <c r="S18" i="3"/>
  <c r="W17" i="3"/>
  <c r="U17" i="3"/>
  <c r="X17" i="3" s="1"/>
  <c r="S17" i="3"/>
  <c r="O17" i="3"/>
  <c r="N17" i="3"/>
  <c r="K17" i="3"/>
  <c r="P17" i="3" s="1"/>
  <c r="W16" i="3"/>
  <c r="X16" i="3" s="1"/>
  <c r="U16" i="3"/>
  <c r="S16" i="3"/>
  <c r="W15" i="3"/>
  <c r="U15" i="3"/>
  <c r="X15" i="3" s="1"/>
  <c r="S15" i="3"/>
  <c r="W14" i="3"/>
  <c r="U14" i="3"/>
  <c r="X14" i="3" s="1"/>
  <c r="S14" i="3"/>
  <c r="O14" i="3"/>
  <c r="N14" i="3"/>
  <c r="K14" i="3"/>
  <c r="L14" i="3" s="1"/>
  <c r="W50" i="2"/>
  <c r="U50" i="2"/>
  <c r="X50" i="2" s="1"/>
  <c r="S50" i="2"/>
  <c r="W49" i="2"/>
  <c r="U49" i="2"/>
  <c r="X49" i="2" s="1"/>
  <c r="S49" i="2"/>
  <c r="W48" i="2"/>
  <c r="U48" i="2"/>
  <c r="X48" i="2" s="1"/>
  <c r="S48" i="2"/>
  <c r="O48" i="2"/>
  <c r="N48" i="2" s="1"/>
  <c r="K48" i="2"/>
  <c r="L48" i="2" s="1"/>
  <c r="W47" i="2"/>
  <c r="U47" i="2"/>
  <c r="S47" i="2"/>
  <c r="W46" i="2"/>
  <c r="U46" i="2"/>
  <c r="S46" i="2"/>
  <c r="W45" i="2"/>
  <c r="X45" i="2" s="1"/>
  <c r="U45" i="2"/>
  <c r="S45" i="2"/>
  <c r="O45" i="2"/>
  <c r="K45" i="2"/>
  <c r="L45" i="2" s="1"/>
  <c r="X44" i="2"/>
  <c r="W44" i="2"/>
  <c r="U44" i="2"/>
  <c r="S44" i="2"/>
  <c r="O44" i="2"/>
  <c r="N44" i="2"/>
  <c r="K44" i="2"/>
  <c r="L44" i="2" s="1"/>
  <c r="W43" i="2"/>
  <c r="U43" i="2"/>
  <c r="X43" i="2" s="1"/>
  <c r="S43" i="2"/>
  <c r="O43" i="2"/>
  <c r="N43" i="2" s="1"/>
  <c r="K43" i="2"/>
  <c r="L43" i="2" s="1"/>
  <c r="AB43" i="2" s="1"/>
  <c r="AC43" i="2" s="1"/>
  <c r="W42" i="2"/>
  <c r="U42" i="2"/>
  <c r="S42" i="2"/>
  <c r="O42" i="2"/>
  <c r="AD42" i="2" s="1"/>
  <c r="AE42" i="2" s="1"/>
  <c r="N42" i="2"/>
  <c r="K42" i="2"/>
  <c r="L42" i="2" s="1"/>
  <c r="W41" i="2"/>
  <c r="U41" i="2"/>
  <c r="X41" i="2" s="1"/>
  <c r="S41" i="2"/>
  <c r="W40" i="2"/>
  <c r="U40" i="2"/>
  <c r="S40" i="2"/>
  <c r="W39" i="2"/>
  <c r="U39" i="2"/>
  <c r="X39" i="2" s="1"/>
  <c r="S39" i="2"/>
  <c r="W38" i="2"/>
  <c r="X38" i="2" s="1"/>
  <c r="U38" i="2"/>
  <c r="S38" i="2"/>
  <c r="O38" i="2"/>
  <c r="N38" i="2" s="1"/>
  <c r="K38" i="2"/>
  <c r="L38" i="2" s="1"/>
  <c r="W37" i="2"/>
  <c r="U37" i="2"/>
  <c r="X37" i="2" s="1"/>
  <c r="S37" i="2"/>
  <c r="W36" i="2"/>
  <c r="U36" i="2"/>
  <c r="X36" i="2" s="1"/>
  <c r="S36" i="2"/>
  <c r="X35" i="2"/>
  <c r="W35" i="2"/>
  <c r="U35" i="2"/>
  <c r="S35" i="2"/>
  <c r="W34" i="2"/>
  <c r="U34" i="2"/>
  <c r="X34" i="2" s="1"/>
  <c r="S34" i="2"/>
  <c r="O34" i="2"/>
  <c r="N34" i="2"/>
  <c r="K34" i="2"/>
  <c r="L34" i="2" s="1"/>
  <c r="W33" i="2"/>
  <c r="U33" i="2"/>
  <c r="X33" i="2" s="1"/>
  <c r="S33" i="2"/>
  <c r="W32" i="2"/>
  <c r="U32" i="2"/>
  <c r="X32" i="2" s="1"/>
  <c r="S32" i="2"/>
  <c r="W31" i="2"/>
  <c r="U31" i="2"/>
  <c r="X31" i="2" s="1"/>
  <c r="S31" i="2"/>
  <c r="W30" i="2"/>
  <c r="U30" i="2"/>
  <c r="S30" i="2"/>
  <c r="W29" i="2"/>
  <c r="U29" i="2"/>
  <c r="X29" i="2" s="1"/>
  <c r="S29" i="2"/>
  <c r="AD29" i="2" s="1"/>
  <c r="AE29" i="2" s="1"/>
  <c r="O29" i="2"/>
  <c r="N29" i="2"/>
  <c r="K29" i="2"/>
  <c r="L29" i="2" s="1"/>
  <c r="AB29" i="2" s="1"/>
  <c r="AC29" i="2" s="1"/>
  <c r="W28" i="2"/>
  <c r="U28" i="2"/>
  <c r="S28" i="2"/>
  <c r="W27" i="2"/>
  <c r="U27" i="2"/>
  <c r="X27" i="2" s="1"/>
  <c r="S27" i="2"/>
  <c r="W26" i="2"/>
  <c r="U26" i="2"/>
  <c r="S26" i="2"/>
  <c r="O26" i="2"/>
  <c r="K26" i="2"/>
  <c r="L26" i="2" s="1"/>
  <c r="W25" i="2"/>
  <c r="U25" i="2"/>
  <c r="S25" i="2"/>
  <c r="W24" i="2"/>
  <c r="U24" i="2"/>
  <c r="S24" i="2"/>
  <c r="W23" i="2"/>
  <c r="U23" i="2"/>
  <c r="X23" i="2" s="1"/>
  <c r="S23" i="2"/>
  <c r="W22" i="2"/>
  <c r="U22" i="2"/>
  <c r="S22" i="2"/>
  <c r="O22" i="2"/>
  <c r="N22" i="2" s="1"/>
  <c r="K22" i="2"/>
  <c r="L22" i="2" s="1"/>
  <c r="W21" i="2"/>
  <c r="U21" i="2"/>
  <c r="X21" i="2" s="1"/>
  <c r="S21" i="2"/>
  <c r="W20" i="2"/>
  <c r="U20" i="2"/>
  <c r="X20" i="2" s="1"/>
  <c r="S20" i="2"/>
  <c r="W19" i="2"/>
  <c r="U19" i="2"/>
  <c r="X19" i="2" s="1"/>
  <c r="S19" i="2"/>
  <c r="W18" i="2"/>
  <c r="U18" i="2"/>
  <c r="X18" i="2" s="1"/>
  <c r="S18" i="2"/>
  <c r="W17" i="2"/>
  <c r="U17" i="2"/>
  <c r="X17" i="2" s="1"/>
  <c r="S17" i="2"/>
  <c r="O17" i="2"/>
  <c r="N17" i="2"/>
  <c r="K17" i="2"/>
  <c r="L17" i="2" s="1"/>
  <c r="W16" i="2"/>
  <c r="U16" i="2"/>
  <c r="X16" i="2" s="1"/>
  <c r="S16" i="2"/>
  <c r="W15" i="2"/>
  <c r="U15" i="2"/>
  <c r="S15" i="2"/>
  <c r="W14" i="2"/>
  <c r="U14" i="2"/>
  <c r="S14" i="2"/>
  <c r="W13" i="2"/>
  <c r="U13" i="2"/>
  <c r="S13" i="2"/>
  <c r="O13" i="2"/>
  <c r="N13" i="2"/>
  <c r="K13" i="2"/>
  <c r="L13" i="2" s="1"/>
  <c r="W12" i="2"/>
  <c r="U12" i="2"/>
  <c r="S12" i="2"/>
  <c r="W11" i="2"/>
  <c r="U11" i="2"/>
  <c r="X11" i="2" s="1"/>
  <c r="S11" i="2"/>
  <c r="W10" i="2"/>
  <c r="U10" i="2"/>
  <c r="X10" i="2" s="1"/>
  <c r="S10" i="2"/>
  <c r="W9" i="2"/>
  <c r="U9" i="2"/>
  <c r="S9" i="2"/>
  <c r="W8" i="2"/>
  <c r="U8" i="2"/>
  <c r="X8" i="2" s="1"/>
  <c r="S8" i="2"/>
  <c r="AD8" i="2" s="1"/>
  <c r="O8" i="2"/>
  <c r="N8" i="2" s="1"/>
  <c r="P8" i="2" s="1"/>
  <c r="K8" i="2"/>
  <c r="L8" i="2" s="1"/>
  <c r="AE12" i="6" l="1"/>
  <c r="AF12" i="6" s="1"/>
  <c r="Y9" i="6"/>
  <c r="Y10" i="6"/>
  <c r="AE11" i="6"/>
  <c r="AF11" i="6" s="1"/>
  <c r="X14" i="5"/>
  <c r="L8" i="5"/>
  <c r="X8" i="5"/>
  <c r="L10" i="5"/>
  <c r="L13" i="5"/>
  <c r="AD10" i="5"/>
  <c r="AE10" i="5" s="1"/>
  <c r="X11" i="5"/>
  <c r="X10" i="5"/>
  <c r="AD13" i="5"/>
  <c r="AE13" i="5" s="1"/>
  <c r="X50" i="4"/>
  <c r="X25" i="4"/>
  <c r="X74" i="4"/>
  <c r="X64" i="4"/>
  <c r="AD27" i="4"/>
  <c r="AE27" i="4" s="1"/>
  <c r="X44" i="4"/>
  <c r="AD41" i="4"/>
  <c r="AE41" i="4" s="1"/>
  <c r="X19" i="4"/>
  <c r="X32" i="4"/>
  <c r="X36" i="4"/>
  <c r="X62" i="4"/>
  <c r="X70" i="4"/>
  <c r="X51" i="4"/>
  <c r="AD31" i="4"/>
  <c r="AE31" i="4" s="1"/>
  <c r="X45" i="4"/>
  <c r="X53" i="4"/>
  <c r="AD53" i="4" s="1"/>
  <c r="AE53" i="4" s="1"/>
  <c r="AB13" i="2"/>
  <c r="AC13" i="2" s="1"/>
  <c r="X40" i="2"/>
  <c r="P38" i="2"/>
  <c r="AD44" i="2"/>
  <c r="AE44" i="2" s="1"/>
  <c r="X9" i="2"/>
  <c r="AB9" i="2" s="1"/>
  <c r="AC9" i="2" s="1"/>
  <c r="X47" i="2"/>
  <c r="X26" i="2"/>
  <c r="AD48" i="2"/>
  <c r="X14" i="2"/>
  <c r="AB14" i="2" s="1"/>
  <c r="AC14" i="2" s="1"/>
  <c r="X22" i="2"/>
  <c r="AD22" i="2" s="1"/>
  <c r="X30" i="2"/>
  <c r="AD43" i="2"/>
  <c r="AE43" i="2" s="1"/>
  <c r="X25" i="2"/>
  <c r="P22" i="2"/>
  <c r="P44" i="2"/>
  <c r="X24" i="2"/>
  <c r="X46" i="2"/>
  <c r="AD34" i="2"/>
  <c r="AE34" i="2" s="1"/>
  <c r="X12" i="2"/>
  <c r="X28" i="2"/>
  <c r="AF86" i="3"/>
  <c r="AB14" i="3"/>
  <c r="AC14" i="3" s="1"/>
  <c r="AF14" i="3" s="1"/>
  <c r="X48" i="3"/>
  <c r="AD35" i="3"/>
  <c r="AE35" i="3" s="1"/>
  <c r="AF35" i="3" s="1"/>
  <c r="X27" i="3"/>
  <c r="AD70" i="3"/>
  <c r="AE70" i="3" s="1"/>
  <c r="X19" i="3"/>
  <c r="AD43" i="3"/>
  <c r="AE43" i="3" s="1"/>
  <c r="X51" i="3"/>
  <c r="X70" i="3"/>
  <c r="AD93" i="3"/>
  <c r="AE93" i="3" s="1"/>
  <c r="AF93" i="3" s="1"/>
  <c r="L32" i="3"/>
  <c r="AB32" i="3" s="1"/>
  <c r="AC32" i="3" s="1"/>
  <c r="AF32" i="3" s="1"/>
  <c r="AD32" i="3"/>
  <c r="AE32" i="3" s="1"/>
  <c r="X44" i="3"/>
  <c r="X94" i="3"/>
  <c r="X91" i="3"/>
  <c r="AB94" i="3"/>
  <c r="AC94" i="3" s="1"/>
  <c r="X24" i="3"/>
  <c r="P21" i="3"/>
  <c r="X37" i="3"/>
  <c r="P43" i="3"/>
  <c r="X58" i="3"/>
  <c r="AB58" i="3" s="1"/>
  <c r="AC58" i="3" s="1"/>
  <c r="X65" i="3"/>
  <c r="X69" i="3"/>
  <c r="P27" i="3"/>
  <c r="X76" i="3"/>
  <c r="AB76" i="3" s="1"/>
  <c r="P84" i="3"/>
  <c r="AD84" i="3"/>
  <c r="AE84" i="3" s="1"/>
  <c r="X64" i="3"/>
  <c r="AB64" i="3" s="1"/>
  <c r="AC64" i="3" s="1"/>
  <c r="AD50" i="3"/>
  <c r="X30" i="3"/>
  <c r="L43" i="3"/>
  <c r="AB43" i="3" s="1"/>
  <c r="AC43" i="3" s="1"/>
  <c r="P75" i="3"/>
  <c r="X96" i="3"/>
  <c r="L20" i="3"/>
  <c r="L17" i="3"/>
  <c r="AB17" i="3" s="1"/>
  <c r="X28" i="3"/>
  <c r="X41" i="3"/>
  <c r="L46" i="3"/>
  <c r="L69" i="3"/>
  <c r="AB69" i="3" s="1"/>
  <c r="AC69" i="3" s="1"/>
  <c r="AF69" i="3" s="1"/>
  <c r="P80" i="3"/>
  <c r="X47" i="4"/>
  <c r="X67" i="4"/>
  <c r="AB67" i="4" s="1"/>
  <c r="AD57" i="4"/>
  <c r="AD71" i="4"/>
  <c r="AE71" i="4" s="1"/>
  <c r="X22" i="4"/>
  <c r="P25" i="4"/>
  <c r="X29" i="4"/>
  <c r="X34" i="4"/>
  <c r="AB34" i="4" s="1"/>
  <c r="P65" i="4"/>
  <c r="X69" i="4"/>
  <c r="AB69" i="4" s="1"/>
  <c r="L17" i="4"/>
  <c r="AB17" i="4" s="1"/>
  <c r="AC17" i="4" s="1"/>
  <c r="X28" i="4"/>
  <c r="X31" i="4"/>
  <c r="AB31" i="4" s="1"/>
  <c r="X15" i="4"/>
  <c r="X23" i="4"/>
  <c r="X26" i="4"/>
  <c r="P27" i="4"/>
  <c r="X30" i="4"/>
  <c r="AD46" i="4"/>
  <c r="AE46" i="4" s="1"/>
  <c r="X52" i="4"/>
  <c r="P53" i="4"/>
  <c r="X57" i="4"/>
  <c r="X61" i="4"/>
  <c r="P78" i="4"/>
  <c r="X78" i="4"/>
  <c r="AD20" i="3"/>
  <c r="AE20" i="3" s="1"/>
  <c r="AB20" i="3"/>
  <c r="AC20" i="3" s="1"/>
  <c r="AF20" i="3" s="1"/>
  <c r="AB24" i="3"/>
  <c r="AC24" i="3" s="1"/>
  <c r="AF24" i="3" s="1"/>
  <c r="AD25" i="3"/>
  <c r="AD26" i="2"/>
  <c r="N26" i="2"/>
  <c r="P26" i="2" s="1"/>
  <c r="AB30" i="2"/>
  <c r="AC30" i="2" s="1"/>
  <c r="AD9" i="2"/>
  <c r="AE8" i="2"/>
  <c r="N45" i="2"/>
  <c r="P45" i="2" s="1"/>
  <c r="AD45" i="2"/>
  <c r="AD62" i="3"/>
  <c r="AE62" i="3" s="1"/>
  <c r="N64" i="3"/>
  <c r="P64" i="3" s="1"/>
  <c r="AD64" i="3"/>
  <c r="AD75" i="3"/>
  <c r="AB75" i="3"/>
  <c r="AC75" i="3" s="1"/>
  <c r="L88" i="3"/>
  <c r="AB23" i="2"/>
  <c r="P34" i="2"/>
  <c r="AD35" i="2"/>
  <c r="AE35" i="2" s="1"/>
  <c r="AB35" i="2"/>
  <c r="AC35" i="2" s="1"/>
  <c r="AB44" i="2"/>
  <c r="AC44" i="2" s="1"/>
  <c r="AD17" i="3"/>
  <c r="AE17" i="3" s="1"/>
  <c r="AB44" i="3"/>
  <c r="AC44" i="3" s="1"/>
  <c r="AD56" i="3"/>
  <c r="AE56" i="3" s="1"/>
  <c r="AF56" i="3" s="1"/>
  <c r="AB57" i="3"/>
  <c r="AC57" i="3" s="1"/>
  <c r="L61" i="3"/>
  <c r="AB61" i="3" s="1"/>
  <c r="AC61" i="3" s="1"/>
  <c r="AF61" i="3" s="1"/>
  <c r="P13" i="2"/>
  <c r="P17" i="2"/>
  <c r="AB18" i="2"/>
  <c r="AC18" i="2" s="1"/>
  <c r="AB22" i="2"/>
  <c r="AC22" i="2" s="1"/>
  <c r="AB27" i="2"/>
  <c r="AC27" i="2" s="1"/>
  <c r="AD30" i="2"/>
  <c r="AB34" i="2"/>
  <c r="AC34" i="2" s="1"/>
  <c r="AB38" i="2"/>
  <c r="AC38" i="2" s="1"/>
  <c r="P14" i="3"/>
  <c r="AD15" i="3"/>
  <c r="AE15" i="3" s="1"/>
  <c r="AD14" i="3"/>
  <c r="AE14" i="3" s="1"/>
  <c r="L24" i="3"/>
  <c r="P56" i="3"/>
  <c r="AB88" i="3"/>
  <c r="AB41" i="4"/>
  <c r="AC41" i="4" s="1"/>
  <c r="AD58" i="4"/>
  <c r="AE57" i="4"/>
  <c r="L61" i="4"/>
  <c r="AB61" i="4" s="1"/>
  <c r="AB65" i="4"/>
  <c r="AC65" i="4" s="1"/>
  <c r="AF65" i="4" s="1"/>
  <c r="X13" i="2"/>
  <c r="AD13" i="2"/>
  <c r="AE13" i="2" s="1"/>
  <c r="X15" i="2"/>
  <c r="AD17" i="2"/>
  <c r="AE17" i="2" s="1"/>
  <c r="AB17" i="2"/>
  <c r="AC17" i="2" s="1"/>
  <c r="P29" i="2"/>
  <c r="AD38" i="2"/>
  <c r="AE38" i="2" s="1"/>
  <c r="X42" i="2"/>
  <c r="AB42" i="2" s="1"/>
  <c r="AC42" i="2" s="1"/>
  <c r="P43" i="2"/>
  <c r="AB49" i="2"/>
  <c r="AC49" i="2" s="1"/>
  <c r="X26" i="3"/>
  <c r="AB47" i="3"/>
  <c r="AC47" i="3" s="1"/>
  <c r="AB46" i="3"/>
  <c r="AC46" i="3" s="1"/>
  <c r="AD46" i="3"/>
  <c r="AE46" i="3" s="1"/>
  <c r="X49" i="3"/>
  <c r="AD73" i="3"/>
  <c r="AE73" i="3" s="1"/>
  <c r="AB80" i="3"/>
  <c r="AC80" i="3" s="1"/>
  <c r="AF80" i="3" s="1"/>
  <c r="P46" i="4"/>
  <c r="AD49" i="4"/>
  <c r="AE49" i="4" s="1"/>
  <c r="P42" i="2"/>
  <c r="AB45" i="2"/>
  <c r="AC45" i="2" s="1"/>
  <c r="P48" i="2"/>
  <c r="AB21" i="3"/>
  <c r="AC21" i="3" s="1"/>
  <c r="AB27" i="3"/>
  <c r="AC27" i="3" s="1"/>
  <c r="AD36" i="3"/>
  <c r="AE36" i="3" s="1"/>
  <c r="AB36" i="3"/>
  <c r="AC36" i="3" s="1"/>
  <c r="AF36" i="3" s="1"/>
  <c r="P50" i="3"/>
  <c r="AD60" i="3"/>
  <c r="AE60" i="3" s="1"/>
  <c r="AD87" i="3"/>
  <c r="AE87" i="3" s="1"/>
  <c r="AB87" i="3"/>
  <c r="AC87" i="3" s="1"/>
  <c r="AF87" i="3" s="1"/>
  <c r="AD88" i="3"/>
  <c r="AE88" i="3" s="1"/>
  <c r="N88" i="3"/>
  <c r="P88" i="3" s="1"/>
  <c r="AB95" i="3"/>
  <c r="AD14" i="4"/>
  <c r="AE14" i="4" s="1"/>
  <c r="AB27" i="4"/>
  <c r="AC27" i="4" s="1"/>
  <c r="AF27" i="4" s="1"/>
  <c r="P33" i="4"/>
  <c r="AD33" i="4"/>
  <c r="P39" i="4"/>
  <c r="AD39" i="4"/>
  <c r="AE39" i="4" s="1"/>
  <c r="AB8" i="2"/>
  <c r="AC8" i="2" s="1"/>
  <c r="AB26" i="2"/>
  <c r="AC26" i="2" s="1"/>
  <c r="AB48" i="2"/>
  <c r="AC48" i="2" s="1"/>
  <c r="AD21" i="3"/>
  <c r="AE21" i="3" s="1"/>
  <c r="AD22" i="3"/>
  <c r="AE22" i="3" s="1"/>
  <c r="AD27" i="3"/>
  <c r="P35" i="3"/>
  <c r="AB50" i="3"/>
  <c r="AC50" i="3" s="1"/>
  <c r="AB51" i="3"/>
  <c r="AC51" i="3" s="1"/>
  <c r="X53" i="3"/>
  <c r="L72" i="3"/>
  <c r="AB73" i="3" s="1"/>
  <c r="AC73" i="3" s="1"/>
  <c r="AF73" i="3" s="1"/>
  <c r="P72" i="3"/>
  <c r="X72" i="3"/>
  <c r="P14" i="4"/>
  <c r="AD17" i="4"/>
  <c r="AE17" i="4" s="1"/>
  <c r="P21" i="4"/>
  <c r="AD21" i="4"/>
  <c r="AB21" i="4"/>
  <c r="AC21" i="4" s="1"/>
  <c r="AD40" i="4"/>
  <c r="AE40" i="4" s="1"/>
  <c r="P57" i="4"/>
  <c r="L57" i="4"/>
  <c r="AB57" i="4" s="1"/>
  <c r="AD74" i="4"/>
  <c r="AE74" i="4" s="1"/>
  <c r="N74" i="4"/>
  <c r="P74" i="4" s="1"/>
  <c r="AB59" i="3"/>
  <c r="X60" i="3"/>
  <c r="X66" i="3"/>
  <c r="AD81" i="3"/>
  <c r="AB84" i="3"/>
  <c r="AC84" i="3" s="1"/>
  <c r="AB85" i="3"/>
  <c r="AC85" i="3" s="1"/>
  <c r="P86" i="3"/>
  <c r="P93" i="3"/>
  <c r="X20" i="4"/>
  <c r="X24" i="4"/>
  <c r="AD25" i="4"/>
  <c r="AB25" i="4"/>
  <c r="AC25" i="4" s="1"/>
  <c r="P31" i="4"/>
  <c r="X35" i="4"/>
  <c r="AD42" i="4"/>
  <c r="AE42" i="4" s="1"/>
  <c r="X14" i="4"/>
  <c r="AB14" i="4" s="1"/>
  <c r="AC14" i="4" s="1"/>
  <c r="X39" i="4"/>
  <c r="AB39" i="4" s="1"/>
  <c r="AC39" i="4" s="1"/>
  <c r="AF39" i="4" s="1"/>
  <c r="AB46" i="4"/>
  <c r="AC46" i="4" s="1"/>
  <c r="AF46" i="4" s="1"/>
  <c r="X49" i="4"/>
  <c r="AB49" i="4" s="1"/>
  <c r="AC49" i="4" s="1"/>
  <c r="L71" i="4"/>
  <c r="AB71" i="4" s="1"/>
  <c r="AC71" i="4" s="1"/>
  <c r="AF71" i="4" s="1"/>
  <c r="P71" i="4"/>
  <c r="AB53" i="4"/>
  <c r="AC53" i="4" s="1"/>
  <c r="AB54" i="4"/>
  <c r="AC54" i="4" s="1"/>
  <c r="AD61" i="4"/>
  <c r="AE61" i="4" s="1"/>
  <c r="N61" i="4"/>
  <c r="P61" i="4" s="1"/>
  <c r="AD8" i="5"/>
  <c r="AE8" i="5" s="1"/>
  <c r="AB11" i="5"/>
  <c r="AC11" i="5" s="1"/>
  <c r="AF11" i="5" s="1"/>
  <c r="AB19" i="5"/>
  <c r="AC19" i="5" s="1"/>
  <c r="P49" i="4"/>
  <c r="X58" i="4"/>
  <c r="AD62" i="4"/>
  <c r="AE62" i="4" s="1"/>
  <c r="AB78" i="4"/>
  <c r="AC78" i="4" s="1"/>
  <c r="AD78" i="4"/>
  <c r="AE78" i="4" s="1"/>
  <c r="AB8" i="5"/>
  <c r="AC8" i="5" s="1"/>
  <c r="AF8" i="5" s="1"/>
  <c r="AD9" i="5"/>
  <c r="AE9" i="5" s="1"/>
  <c r="X15" i="5"/>
  <c r="AD66" i="4"/>
  <c r="AE66" i="4" s="1"/>
  <c r="AB74" i="4"/>
  <c r="AC74" i="4" s="1"/>
  <c r="X75" i="4"/>
  <c r="X18" i="5"/>
  <c r="AB18" i="5" s="1"/>
  <c r="AC18" i="5" s="1"/>
  <c r="X22" i="5"/>
  <c r="Y8" i="6"/>
  <c r="AC8" i="6" s="1"/>
  <c r="AC11" i="6"/>
  <c r="AD11" i="6" s="1"/>
  <c r="AC12" i="6"/>
  <c r="AD12" i="6" s="1"/>
  <c r="AB9" i="5"/>
  <c r="AC9" i="5" s="1"/>
  <c r="AB10" i="5"/>
  <c r="AC10" i="5" s="1"/>
  <c r="AF10" i="5" s="1"/>
  <c r="AB12" i="5"/>
  <c r="AC12" i="5" s="1"/>
  <c r="AF12" i="5" s="1"/>
  <c r="AB17" i="5"/>
  <c r="AC17" i="5" s="1"/>
  <c r="AB13" i="5"/>
  <c r="AC13" i="5" s="1"/>
  <c r="AF13" i="5" s="1"/>
  <c r="AB14" i="5"/>
  <c r="AC14" i="5" s="1"/>
  <c r="X16" i="5"/>
  <c r="AB16" i="5" s="1"/>
  <c r="AC16" i="5" s="1"/>
  <c r="X19" i="5"/>
  <c r="AD18" i="5"/>
  <c r="AE18" i="5" s="1"/>
  <c r="X21" i="5"/>
  <c r="AE8" i="6"/>
  <c r="AF8" i="6" s="1"/>
  <c r="AC13" i="6"/>
  <c r="AD13" i="6" s="1"/>
  <c r="AF9" i="5" l="1"/>
  <c r="AD14" i="5"/>
  <c r="AE14" i="5" s="1"/>
  <c r="AF14" i="5" s="1"/>
  <c r="AC67" i="4"/>
  <c r="AD67" i="4"/>
  <c r="AC31" i="4"/>
  <c r="AF31" i="4" s="1"/>
  <c r="AB32" i="4"/>
  <c r="AC32" i="4" s="1"/>
  <c r="AF74" i="4"/>
  <c r="AD15" i="4"/>
  <c r="AE15" i="4" s="1"/>
  <c r="AD43" i="4"/>
  <c r="AB70" i="4"/>
  <c r="AE70" i="4" s="1"/>
  <c r="AF41" i="4"/>
  <c r="AD28" i="4"/>
  <c r="AE28" i="4" s="1"/>
  <c r="AD32" i="4"/>
  <c r="AE32" i="4" s="1"/>
  <c r="AE22" i="2"/>
  <c r="AD23" i="2"/>
  <c r="AE48" i="2"/>
  <c r="AD49" i="2"/>
  <c r="AB31" i="2"/>
  <c r="AB28" i="2"/>
  <c r="AC28" i="2" s="1"/>
  <c r="AC17" i="3"/>
  <c r="AF17" i="3" s="1"/>
  <c r="AB18" i="3"/>
  <c r="AC18" i="3" s="1"/>
  <c r="AF43" i="3"/>
  <c r="AB28" i="3"/>
  <c r="AC28" i="3" s="1"/>
  <c r="AB48" i="3"/>
  <c r="AD47" i="3"/>
  <c r="AD94" i="3"/>
  <c r="AD44" i="3"/>
  <c r="AE44" i="3" s="1"/>
  <c r="AF44" i="3" s="1"/>
  <c r="AD63" i="3"/>
  <c r="AE63" i="3" s="1"/>
  <c r="AD85" i="3"/>
  <c r="AE85" i="3" s="1"/>
  <c r="AF85" i="3" s="1"/>
  <c r="AD18" i="3"/>
  <c r="AD19" i="3" s="1"/>
  <c r="AE19" i="3" s="1"/>
  <c r="AF50" i="3"/>
  <c r="AB15" i="3"/>
  <c r="AD33" i="3"/>
  <c r="AD34" i="3" s="1"/>
  <c r="AE34" i="3" s="1"/>
  <c r="AF84" i="3"/>
  <c r="AD89" i="3"/>
  <c r="AE89" i="3" s="1"/>
  <c r="AB72" i="3"/>
  <c r="AC72" i="3" s="1"/>
  <c r="AF72" i="3" s="1"/>
  <c r="AE50" i="3"/>
  <c r="AD51" i="3"/>
  <c r="AC34" i="4"/>
  <c r="AB35" i="4"/>
  <c r="AC35" i="4" s="1"/>
  <c r="AB68" i="4"/>
  <c r="AC68" i="4" s="1"/>
  <c r="AB47" i="4"/>
  <c r="AC47" i="4" s="1"/>
  <c r="AE67" i="4"/>
  <c r="AD75" i="4"/>
  <c r="AE75" i="4" s="1"/>
  <c r="AD16" i="4"/>
  <c r="AE16" i="4" s="1"/>
  <c r="AB50" i="4"/>
  <c r="AC50" i="4" s="1"/>
  <c r="AB15" i="4"/>
  <c r="AC15" i="4" s="1"/>
  <c r="AF15" i="4" s="1"/>
  <c r="AD72" i="4"/>
  <c r="AD47" i="4"/>
  <c r="AD8" i="6"/>
  <c r="AC9" i="6"/>
  <c r="AD9" i="6" s="1"/>
  <c r="AC57" i="4"/>
  <c r="AF57" i="4" s="1"/>
  <c r="AB58" i="4"/>
  <c r="AD68" i="4"/>
  <c r="AE81" i="3"/>
  <c r="AD82" i="3"/>
  <c r="AC61" i="4"/>
  <c r="AF61" i="4" s="1"/>
  <c r="AB62" i="4"/>
  <c r="AB29" i="3"/>
  <c r="AE58" i="4"/>
  <c r="AD59" i="4"/>
  <c r="AD18" i="4"/>
  <c r="AE30" i="2"/>
  <c r="AD31" i="2"/>
  <c r="AD18" i="2"/>
  <c r="AB10" i="2"/>
  <c r="AD76" i="3"/>
  <c r="AE75" i="3"/>
  <c r="AF75" i="3" s="1"/>
  <c r="AD65" i="3"/>
  <c r="AE64" i="3"/>
  <c r="AF64" i="3" s="1"/>
  <c r="AE45" i="2"/>
  <c r="AD46" i="2"/>
  <c r="AD27" i="2"/>
  <c r="AE26" i="2"/>
  <c r="AD44" i="4"/>
  <c r="AE43" i="4"/>
  <c r="AD26" i="4"/>
  <c r="AE26" i="4" s="1"/>
  <c r="AE25" i="4"/>
  <c r="AF25" i="4" s="1"/>
  <c r="AC59" i="3"/>
  <c r="AF59" i="3" s="1"/>
  <c r="AB60" i="3"/>
  <c r="AC60" i="3" s="1"/>
  <c r="AF60" i="3" s="1"/>
  <c r="AE21" i="4"/>
  <c r="AF21" i="4" s="1"/>
  <c r="AD22" i="4"/>
  <c r="AF17" i="4"/>
  <c r="AB52" i="3"/>
  <c r="AD48" i="3"/>
  <c r="AE47" i="3"/>
  <c r="AF47" i="3" s="1"/>
  <c r="AC95" i="3"/>
  <c r="AB96" i="3"/>
  <c r="AF21" i="3"/>
  <c r="AB81" i="3"/>
  <c r="AB62" i="3"/>
  <c r="AB89" i="3"/>
  <c r="AC88" i="3"/>
  <c r="AF88" i="3" s="1"/>
  <c r="AD57" i="3"/>
  <c r="AB39" i="2"/>
  <c r="AB77" i="3"/>
  <c r="AC76" i="3"/>
  <c r="AB33" i="3"/>
  <c r="AC31" i="2"/>
  <c r="AB32" i="2"/>
  <c r="AB25" i="3"/>
  <c r="AB50" i="2"/>
  <c r="AC50" i="2" s="1"/>
  <c r="AB36" i="2"/>
  <c r="AD19" i="5"/>
  <c r="AB72" i="4"/>
  <c r="AF78" i="4"/>
  <c r="AB55" i="4"/>
  <c r="AB48" i="4"/>
  <c r="AC48" i="4" s="1"/>
  <c r="AC70" i="4"/>
  <c r="AB26" i="4"/>
  <c r="AC26" i="4" s="1"/>
  <c r="AB28" i="4"/>
  <c r="AE33" i="4"/>
  <c r="AF33" i="4" s="1"/>
  <c r="AD34" i="4"/>
  <c r="AD90" i="3"/>
  <c r="AB22" i="3"/>
  <c r="AF46" i="3"/>
  <c r="AD29" i="4"/>
  <c r="AB46" i="2"/>
  <c r="AD39" i="2"/>
  <c r="AD36" i="2"/>
  <c r="AC23" i="2"/>
  <c r="AB24" i="2"/>
  <c r="AD10" i="2"/>
  <c r="AE9" i="2"/>
  <c r="AD14" i="2"/>
  <c r="AB15" i="5"/>
  <c r="AC15" i="5" s="1"/>
  <c r="AE9" i="6"/>
  <c r="AC69" i="4"/>
  <c r="AE69" i="4"/>
  <c r="AD54" i="4"/>
  <c r="AB20" i="5"/>
  <c r="AD63" i="4"/>
  <c r="AF53" i="4"/>
  <c r="AF49" i="4"/>
  <c r="AF14" i="4"/>
  <c r="AD69" i="4"/>
  <c r="AB42" i="4"/>
  <c r="AB65" i="3"/>
  <c r="AB75" i="4"/>
  <c r="AB40" i="4"/>
  <c r="AC40" i="4" s="1"/>
  <c r="AF40" i="4" s="1"/>
  <c r="AB22" i="4"/>
  <c r="AB18" i="4"/>
  <c r="AD37" i="3"/>
  <c r="AD28" i="3"/>
  <c r="AE27" i="3"/>
  <c r="AF27" i="3" s="1"/>
  <c r="AD50" i="4"/>
  <c r="AB37" i="3"/>
  <c r="AB70" i="3"/>
  <c r="AC70" i="3" s="1"/>
  <c r="AF70" i="3" s="1"/>
  <c r="AB19" i="3"/>
  <c r="AC19" i="3" s="1"/>
  <c r="AB66" i="4"/>
  <c r="AC66" i="4" s="1"/>
  <c r="AF66" i="4" s="1"/>
  <c r="AB19" i="2"/>
  <c r="AB16" i="4"/>
  <c r="AC16" i="4" s="1"/>
  <c r="AF16" i="4" s="1"/>
  <c r="AD23" i="3"/>
  <c r="AE23" i="3" s="1"/>
  <c r="AE25" i="3"/>
  <c r="AD26" i="3"/>
  <c r="AE26" i="3" s="1"/>
  <c r="AD16" i="3"/>
  <c r="AE16" i="3" s="1"/>
  <c r="AB15" i="2"/>
  <c r="AD15" i="5" l="1"/>
  <c r="AF32" i="4"/>
  <c r="AF26" i="4"/>
  <c r="AB36" i="4"/>
  <c r="AC36" i="4" s="1"/>
  <c r="AD70" i="4"/>
  <c r="AE68" i="4"/>
  <c r="AE49" i="2"/>
  <c r="AD50" i="2"/>
  <c r="AE50" i="2" s="1"/>
  <c r="AE23" i="2"/>
  <c r="AD24" i="2"/>
  <c r="AE33" i="3"/>
  <c r="AE18" i="3"/>
  <c r="AF18" i="3" s="1"/>
  <c r="AF19" i="3"/>
  <c r="AC48" i="3"/>
  <c r="AB49" i="3"/>
  <c r="AC49" i="3" s="1"/>
  <c r="AD52" i="3"/>
  <c r="AE51" i="3"/>
  <c r="AF51" i="3" s="1"/>
  <c r="AC15" i="3"/>
  <c r="AF15" i="3" s="1"/>
  <c r="AB16" i="3"/>
  <c r="AC16" i="3" s="1"/>
  <c r="AF16" i="3" s="1"/>
  <c r="AE94" i="3"/>
  <c r="AF94" i="3" s="1"/>
  <c r="AD95" i="3"/>
  <c r="AE47" i="4"/>
  <c r="AF47" i="4" s="1"/>
  <c r="AD48" i="4"/>
  <c r="AE48" i="4" s="1"/>
  <c r="AF48" i="4"/>
  <c r="AB51" i="4"/>
  <c r="AE72" i="4"/>
  <c r="AD73" i="4"/>
  <c r="AE73" i="4" s="1"/>
  <c r="AD76" i="4"/>
  <c r="AE76" i="4" s="1"/>
  <c r="AE28" i="3"/>
  <c r="AD29" i="3"/>
  <c r="AE14" i="2"/>
  <c r="AD15" i="2"/>
  <c r="AC22" i="3"/>
  <c r="AF22" i="3" s="1"/>
  <c r="AB23" i="3"/>
  <c r="AC23" i="3" s="1"/>
  <c r="AF23" i="3" s="1"/>
  <c r="AC32" i="2"/>
  <c r="AB33" i="2"/>
  <c r="AC33" i="2" s="1"/>
  <c r="AC81" i="3"/>
  <c r="AF81" i="3" s="1"/>
  <c r="AB82" i="3"/>
  <c r="AE59" i="4"/>
  <c r="AD60" i="4"/>
  <c r="AE60" i="4" s="1"/>
  <c r="AC19" i="2"/>
  <c r="AB20" i="2"/>
  <c r="AE37" i="3"/>
  <c r="AD38" i="3"/>
  <c r="AD39" i="3"/>
  <c r="AE90" i="3"/>
  <c r="AD91" i="3"/>
  <c r="AC55" i="4"/>
  <c r="AB56" i="4"/>
  <c r="AC56" i="4" s="1"/>
  <c r="AE27" i="2"/>
  <c r="AD28" i="2"/>
  <c r="AE28" i="2" s="1"/>
  <c r="AE65" i="3"/>
  <c r="AD66" i="3"/>
  <c r="AC62" i="4"/>
  <c r="AF62" i="4" s="1"/>
  <c r="AB63" i="4"/>
  <c r="AC15" i="2"/>
  <c r="AB16" i="2"/>
  <c r="AC16" i="2" s="1"/>
  <c r="AE50" i="4"/>
  <c r="AF50" i="4" s="1"/>
  <c r="AD51" i="4"/>
  <c r="AC75" i="4"/>
  <c r="AF75" i="4" s="1"/>
  <c r="AB76" i="4"/>
  <c r="AC20" i="5"/>
  <c r="AB21" i="5"/>
  <c r="AF9" i="6"/>
  <c r="AE10" i="6"/>
  <c r="AF10" i="6" s="1"/>
  <c r="AC10" i="6"/>
  <c r="AD10" i="6" s="1"/>
  <c r="AE36" i="2"/>
  <c r="AD37" i="2"/>
  <c r="AE37" i="2" s="1"/>
  <c r="AE34" i="4"/>
  <c r="AF34" i="4" s="1"/>
  <c r="AD35" i="4"/>
  <c r="AC28" i="4"/>
  <c r="AF28" i="4" s="1"/>
  <c r="AB29" i="4"/>
  <c r="AC96" i="3"/>
  <c r="AB97" i="3"/>
  <c r="AC18" i="4"/>
  <c r="AF18" i="4" s="1"/>
  <c r="AB19" i="4"/>
  <c r="AC65" i="3"/>
  <c r="AB66" i="3"/>
  <c r="AE54" i="4"/>
  <c r="AF54" i="4" s="1"/>
  <c r="AD55" i="4"/>
  <c r="AE10" i="2"/>
  <c r="AD11" i="2"/>
  <c r="AE39" i="2"/>
  <c r="AD40" i="2"/>
  <c r="AC72" i="4"/>
  <c r="AF72" i="4" s="1"/>
  <c r="AB73" i="4"/>
  <c r="AC73" i="4" s="1"/>
  <c r="AB26" i="3"/>
  <c r="AC26" i="3" s="1"/>
  <c r="AF26" i="3" s="1"/>
  <c r="AC25" i="3"/>
  <c r="AF25" i="3" s="1"/>
  <c r="AC39" i="2"/>
  <c r="AB40" i="2"/>
  <c r="AC62" i="3"/>
  <c r="AF62" i="3" s="1"/>
  <c r="AB63" i="3"/>
  <c r="AC63" i="3" s="1"/>
  <c r="AF63" i="3" s="1"/>
  <c r="AD49" i="3"/>
  <c r="AE49" i="3" s="1"/>
  <c r="AF49" i="3" s="1"/>
  <c r="AE48" i="3"/>
  <c r="AF48" i="3" s="1"/>
  <c r="AE76" i="3"/>
  <c r="AF76" i="3" s="1"/>
  <c r="AD77" i="3"/>
  <c r="AE18" i="2"/>
  <c r="AD19" i="2"/>
  <c r="AE18" i="4"/>
  <c r="AD19" i="4"/>
  <c r="AF28" i="3"/>
  <c r="AE82" i="3"/>
  <c r="AD83" i="3"/>
  <c r="AE83" i="3" s="1"/>
  <c r="AB59" i="4"/>
  <c r="AC58" i="4"/>
  <c r="AF58" i="4" s="1"/>
  <c r="AC37" i="3"/>
  <c r="AF37" i="3" s="1"/>
  <c r="AB38" i="3"/>
  <c r="AC22" i="4"/>
  <c r="AB23" i="4"/>
  <c r="AC42" i="4"/>
  <c r="AF42" i="4" s="1"/>
  <c r="AB43" i="4"/>
  <c r="AC24" i="2"/>
  <c r="AB25" i="2"/>
  <c r="AC25" i="2" s="1"/>
  <c r="AC46" i="2"/>
  <c r="AB47" i="2"/>
  <c r="AC47" i="2" s="1"/>
  <c r="AE19" i="5"/>
  <c r="AD20" i="5"/>
  <c r="AC77" i="3"/>
  <c r="AB78" i="3"/>
  <c r="AE57" i="3"/>
  <c r="AF57" i="3" s="1"/>
  <c r="AD58" i="3"/>
  <c r="AE58" i="3" s="1"/>
  <c r="AF58" i="3" s="1"/>
  <c r="AC52" i="3"/>
  <c r="AB53" i="3"/>
  <c r="AD45" i="4"/>
  <c r="AE45" i="4" s="1"/>
  <c r="AE44" i="4"/>
  <c r="AE31" i="2"/>
  <c r="AD32" i="2"/>
  <c r="AE63" i="4"/>
  <c r="AD64" i="4"/>
  <c r="AE64" i="4" s="1"/>
  <c r="AE29" i="4"/>
  <c r="AD30" i="4"/>
  <c r="AE30" i="4" s="1"/>
  <c r="AC36" i="2"/>
  <c r="AB37" i="2"/>
  <c r="AC37" i="2" s="1"/>
  <c r="AC51" i="4"/>
  <c r="AB52" i="4"/>
  <c r="AC52" i="4" s="1"/>
  <c r="AB37" i="4"/>
  <c r="AC33" i="3"/>
  <c r="AF33" i="3" s="1"/>
  <c r="AB34" i="3"/>
  <c r="AC34" i="3" s="1"/>
  <c r="AF34" i="3" s="1"/>
  <c r="AC89" i="3"/>
  <c r="AF89" i="3" s="1"/>
  <c r="AB90" i="3"/>
  <c r="AE22" i="4"/>
  <c r="AD23" i="4"/>
  <c r="AD47" i="2"/>
  <c r="AE47" i="2" s="1"/>
  <c r="AE46" i="2"/>
  <c r="AC10" i="2"/>
  <c r="AB11" i="2"/>
  <c r="AC29" i="3"/>
  <c r="AB30" i="3"/>
  <c r="AE15" i="5" l="1"/>
  <c r="AF15" i="5" s="1"/>
  <c r="AD16" i="5"/>
  <c r="AF73" i="4"/>
  <c r="AE24" i="2"/>
  <c r="AD25" i="2"/>
  <c r="AE25" i="2" s="1"/>
  <c r="AF65" i="3"/>
  <c r="AE52" i="3"/>
  <c r="AD53" i="3"/>
  <c r="AF52" i="3"/>
  <c r="AE95" i="3"/>
  <c r="AF95" i="3" s="1"/>
  <c r="AD96" i="3"/>
  <c r="AD77" i="4"/>
  <c r="AE77" i="4" s="1"/>
  <c r="AF22" i="4"/>
  <c r="AC30" i="3"/>
  <c r="AB31" i="3"/>
  <c r="AC31" i="3" s="1"/>
  <c r="AC90" i="3"/>
  <c r="AF90" i="3" s="1"/>
  <c r="AB91" i="3"/>
  <c r="AE19" i="2"/>
  <c r="AD20" i="2"/>
  <c r="AE51" i="4"/>
  <c r="AD52" i="4"/>
  <c r="AE52" i="4" s="1"/>
  <c r="AF52" i="4" s="1"/>
  <c r="AC63" i="4"/>
  <c r="AF63" i="4" s="1"/>
  <c r="AB64" i="4"/>
  <c r="AC64" i="4" s="1"/>
  <c r="AF64" i="4" s="1"/>
  <c r="AF51" i="4"/>
  <c r="AC53" i="3"/>
  <c r="AB54" i="3"/>
  <c r="AC78" i="3"/>
  <c r="AB79" i="3"/>
  <c r="AC79" i="3" s="1"/>
  <c r="AC43" i="4"/>
  <c r="AF43" i="4" s="1"/>
  <c r="AB44" i="4"/>
  <c r="AC38" i="3"/>
  <c r="AB39" i="3"/>
  <c r="AC19" i="4"/>
  <c r="AF19" i="4" s="1"/>
  <c r="AB20" i="4"/>
  <c r="AC20" i="4" s="1"/>
  <c r="AE35" i="4"/>
  <c r="AF35" i="4" s="1"/>
  <c r="AD36" i="4"/>
  <c r="AE38" i="3"/>
  <c r="AD40" i="3"/>
  <c r="AE40" i="3" s="1"/>
  <c r="AC11" i="2"/>
  <c r="AB12" i="2"/>
  <c r="AC12" i="2" s="1"/>
  <c r="AD24" i="4"/>
  <c r="AE24" i="4" s="1"/>
  <c r="AE23" i="4"/>
  <c r="AC37" i="4"/>
  <c r="AB38" i="4"/>
  <c r="AC38" i="4" s="1"/>
  <c r="AE19" i="4"/>
  <c r="AD20" i="4"/>
  <c r="AE20" i="4" s="1"/>
  <c r="AE11" i="2"/>
  <c r="AD12" i="2"/>
  <c r="AE12" i="2" s="1"/>
  <c r="AC76" i="4"/>
  <c r="AF76" i="4" s="1"/>
  <c r="AB77" i="4"/>
  <c r="AC77" i="4" s="1"/>
  <c r="AF77" i="4" s="1"/>
  <c r="AE66" i="3"/>
  <c r="AD67" i="3"/>
  <c r="AD92" i="3"/>
  <c r="AE92" i="3" s="1"/>
  <c r="AE91" i="3"/>
  <c r="AC82" i="3"/>
  <c r="AF82" i="3" s="1"/>
  <c r="AB83" i="3"/>
  <c r="AC83" i="3" s="1"/>
  <c r="AF83" i="3" s="1"/>
  <c r="AE29" i="3"/>
  <c r="AF29" i="3" s="1"/>
  <c r="AD30" i="3"/>
  <c r="AE32" i="2"/>
  <c r="AD33" i="2"/>
  <c r="AE33" i="2" s="1"/>
  <c r="AD41" i="2"/>
  <c r="AE41" i="2" s="1"/>
  <c r="AE40" i="2"/>
  <c r="AC21" i="5"/>
  <c r="AB22" i="5"/>
  <c r="AC22" i="5" s="1"/>
  <c r="AE39" i="3"/>
  <c r="AD42" i="3"/>
  <c r="AE42" i="3" s="1"/>
  <c r="AD41" i="3"/>
  <c r="AE41" i="3" s="1"/>
  <c r="AE15" i="2"/>
  <c r="AD16" i="2"/>
  <c r="AE16" i="2" s="1"/>
  <c r="AC40" i="2"/>
  <c r="AB41" i="2"/>
  <c r="AC41" i="2" s="1"/>
  <c r="AE55" i="4"/>
  <c r="AD56" i="4"/>
  <c r="AE56" i="4" s="1"/>
  <c r="AF56" i="4" s="1"/>
  <c r="AC97" i="3"/>
  <c r="AB98" i="3"/>
  <c r="AC98" i="3" s="1"/>
  <c r="AF55" i="4"/>
  <c r="AC20" i="2"/>
  <c r="AB21" i="2"/>
  <c r="AC21" i="2" s="1"/>
  <c r="AC59" i="4"/>
  <c r="AF59" i="4" s="1"/>
  <c r="AB60" i="4"/>
  <c r="AC60" i="4" s="1"/>
  <c r="AF60" i="4" s="1"/>
  <c r="AE77" i="3"/>
  <c r="AF77" i="3" s="1"/>
  <c r="AD78" i="3"/>
  <c r="AE20" i="5"/>
  <c r="AD21" i="5"/>
  <c r="AC23" i="4"/>
  <c r="AB24" i="4"/>
  <c r="AC24" i="4" s="1"/>
  <c r="AC66" i="3"/>
  <c r="AB67" i="3"/>
  <c r="AC29" i="4"/>
  <c r="AF29" i="4" s="1"/>
  <c r="AB30" i="4"/>
  <c r="AC30" i="4" s="1"/>
  <c r="AF30" i="4" s="1"/>
  <c r="AE16" i="5" l="1"/>
  <c r="AF16" i="5" s="1"/>
  <c r="AD17" i="5"/>
  <c r="AE17" i="5" s="1"/>
  <c r="AF17" i="5" s="1"/>
  <c r="AF23" i="4"/>
  <c r="AE96" i="3"/>
  <c r="AF96" i="3" s="1"/>
  <c r="AD97" i="3"/>
  <c r="AE53" i="3"/>
  <c r="AD54" i="3"/>
  <c r="AF53" i="3"/>
  <c r="AF24" i="4"/>
  <c r="AE20" i="2"/>
  <c r="AD21" i="2"/>
  <c r="AE21" i="2" s="1"/>
  <c r="AF79" i="3"/>
  <c r="AF38" i="3"/>
  <c r="AC67" i="3"/>
  <c r="AB68" i="3"/>
  <c r="AC68" i="3" s="1"/>
  <c r="AC91" i="3"/>
  <c r="AF91" i="3" s="1"/>
  <c r="AB92" i="3"/>
  <c r="AC92" i="3" s="1"/>
  <c r="AF92" i="3" s="1"/>
  <c r="AF66" i="3"/>
  <c r="AE78" i="3"/>
  <c r="AF78" i="3" s="1"/>
  <c r="AD79" i="3"/>
  <c r="AE79" i="3" s="1"/>
  <c r="AE36" i="4"/>
  <c r="AF36" i="4" s="1"/>
  <c r="AD37" i="4"/>
  <c r="AC39" i="3"/>
  <c r="AF39" i="3" s="1"/>
  <c r="AB42" i="3"/>
  <c r="AC42" i="3" s="1"/>
  <c r="AF42" i="3" s="1"/>
  <c r="AB40" i="3"/>
  <c r="AE21" i="5"/>
  <c r="AD22" i="5"/>
  <c r="AE22" i="5" s="1"/>
  <c r="AE30" i="3"/>
  <c r="AF30" i="3" s="1"/>
  <c r="AD31" i="3"/>
  <c r="AE31" i="3" s="1"/>
  <c r="AF31" i="3" s="1"/>
  <c r="AE67" i="3"/>
  <c r="AD68" i="3"/>
  <c r="AE68" i="3" s="1"/>
  <c r="AF20" i="4"/>
  <c r="AC44" i="4"/>
  <c r="AF44" i="4" s="1"/>
  <c r="AB45" i="4"/>
  <c r="AC45" i="4" s="1"/>
  <c r="AF45" i="4" s="1"/>
  <c r="AC54" i="3"/>
  <c r="AB55" i="3"/>
  <c r="AC55" i="3" s="1"/>
  <c r="AE54" i="3" l="1"/>
  <c r="AD55" i="3"/>
  <c r="AE55" i="3" s="1"/>
  <c r="AF55" i="3" s="1"/>
  <c r="AD98" i="3"/>
  <c r="AE98" i="3" s="1"/>
  <c r="AF98" i="3" s="1"/>
  <c r="AE97" i="3"/>
  <c r="AF97" i="3" s="1"/>
  <c r="AF54" i="3"/>
  <c r="AF68" i="3"/>
  <c r="AC40" i="3"/>
  <c r="AF40" i="3" s="1"/>
  <c r="AB41" i="3"/>
  <c r="AC41" i="3" s="1"/>
  <c r="AF41" i="3" s="1"/>
  <c r="AF67" i="3"/>
  <c r="AE37" i="4"/>
  <c r="AF37" i="4" s="1"/>
  <c r="AD38" i="4"/>
  <c r="AE38" i="4" s="1"/>
  <c r="AF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H6" authorId="0" shapeId="0" xr:uid="{00000000-0006-0000-0200-000001000000}">
      <text>
        <r>
          <rPr>
            <sz val="11"/>
            <color theme="1"/>
            <rFont val="Calibri"/>
            <family val="2"/>
            <scheme val="minor"/>
          </rPr>
          <t>======
ID#AAAAvTzx9FE
Laura Jimena Cuellar Sabogal    (2022-04-22 20:02:48)
El plan de contingencia aplica de acuerdo con la naturaleza del riesgo</t>
        </r>
      </text>
    </comment>
    <comment ref="I32" authorId="0" shapeId="0" xr:uid="{00000000-0006-0000-0200-000002000000}">
      <text>
        <r>
          <rPr>
            <sz val="11"/>
            <color theme="1"/>
            <rFont val="Calibri"/>
            <family val="2"/>
            <scheme val="minor"/>
          </rPr>
          <t>======
ID#AAAAvTzx9E8
Laura Jimena Cuellar Sabogal    (2022-04-22 20:02:48)
7 mecanismos en la oferta institucional 2021</t>
        </r>
      </text>
    </comment>
  </commentList>
  <extLst>
    <ext xmlns:r="http://schemas.openxmlformats.org/officeDocument/2006/relationships" uri="GoogleSheetsCustomDataVersion2">
      <go:sheetsCustomData xmlns:go="http://customooxmlschemas.google.com/" r:id="rId1" roundtripDataSignature="AMtx7mjAzkY5GHGybUH68pXB6WEe2K8tog=="/>
    </ext>
  </extLst>
</comments>
</file>

<file path=xl/sharedStrings.xml><?xml version="1.0" encoding="utf-8"?>
<sst xmlns="http://schemas.openxmlformats.org/spreadsheetml/2006/main" count="3151" uniqueCount="908">
  <si>
    <t>CONTROL DE CAMBIOS MAPA DE RIESGOS DE CORRUPCIÓN VIGENCIA 2021</t>
  </si>
  <si>
    <t>FECHA</t>
  </si>
  <si>
    <t>CAMBIOS</t>
  </si>
  <si>
    <t>ENTE APROBADOR</t>
  </si>
  <si>
    <t>VERSIÓN</t>
  </si>
  <si>
    <t>Aprobación del mapa de riesgos de corrupción</t>
  </si>
  <si>
    <t>Comité de Gestión y Desempeño Sectorial e Institucional</t>
  </si>
  <si>
    <t>MINISTERIO DE CIENCIA, TECNOLOGÍA E INNOVACIÓN - MINCIENCIAS
MAPA DE RIESGOS DE GESTIÓN VIGENCIA 2023</t>
  </si>
  <si>
    <t>Código: D102PR03F01</t>
  </si>
  <si>
    <t>Versión: 02</t>
  </si>
  <si>
    <t>Fecha: 2023-07-28</t>
  </si>
  <si>
    <t>IDENTIFICACIÓN DEL RIESGO</t>
  </si>
  <si>
    <t>ANÁLISIS DEL RIESGO INHERENTE</t>
  </si>
  <si>
    <t>EVALUACIÓN DEL RIESGO - VALORACIÓN DE LOS CONTROLES</t>
  </si>
  <si>
    <t>EVALUACIÓN DEL RIESGO - NIVEL DEL RIESGO RESIDUAL</t>
  </si>
  <si>
    <t>PLAN DE ACCIÓN</t>
  </si>
  <si>
    <t>Nro.</t>
  </si>
  <si>
    <t>Descripción del Control</t>
  </si>
  <si>
    <t>AFECTACIÓN</t>
  </si>
  <si>
    <t>ATRIBUTOS</t>
  </si>
  <si>
    <t xml:space="preserve"> PROBABILIDAD RESIDUAL </t>
  </si>
  <si>
    <t>PROBABILIDAD RESIDUAL FINAL</t>
  </si>
  <si>
    <t>PORCENTAJE</t>
  </si>
  <si>
    <t xml:space="preserve">IMPACTO RESIDUAL FINAL </t>
  </si>
  <si>
    <t>ZONA DE RIESGO FINAL</t>
  </si>
  <si>
    <t xml:space="preserve">TRATAMIENTO </t>
  </si>
  <si>
    <t>PLAN DE CONTINGENCIA</t>
  </si>
  <si>
    <t>PLAN DE ACCIÓN (PROGRAMA ESTRATÉGICO O ACCIÓN ASOCIADA)</t>
  </si>
  <si>
    <t>N°</t>
  </si>
  <si>
    <t>PROCESO</t>
  </si>
  <si>
    <t>IMPACTO</t>
  </si>
  <si>
    <t xml:space="preserve">CAUSA INMEDIATA </t>
  </si>
  <si>
    <t>FACTOR ASOCIADO</t>
  </si>
  <si>
    <t>CAUSA RAIZ</t>
  </si>
  <si>
    <t>DESCRIPCIÓN DE RIESGO</t>
  </si>
  <si>
    <t xml:space="preserve">OBJETIVOS ESTRATÉGICOS RELACIONADOS </t>
  </si>
  <si>
    <t>CLASIFICACIÓN  DE RIESGO</t>
  </si>
  <si>
    <t xml:space="preserve">FRECUENCIA </t>
  </si>
  <si>
    <t>PROBABILIDAD</t>
  </si>
  <si>
    <t>%</t>
  </si>
  <si>
    <t>CRITERIO DE IMPACTO</t>
  </si>
  <si>
    <t>IMPACTO INHERENTE</t>
  </si>
  <si>
    <t>ZONA DE RIESGO INHERENTE</t>
  </si>
  <si>
    <t>TIPO DE CONTROL</t>
  </si>
  <si>
    <t>CALIFICACIÓN</t>
  </si>
  <si>
    <t>IMPLEMENTACIÓN</t>
  </si>
  <si>
    <t>DOCUMENTACIÓN</t>
  </si>
  <si>
    <t>FRECUENCIA</t>
  </si>
  <si>
    <t>EVIDENCIA</t>
  </si>
  <si>
    <t>Gestión de la Planeación Institucional
D101</t>
  </si>
  <si>
    <t>Afectación Reputacional y Económica</t>
  </si>
  <si>
    <t>Incumplimiento en los resultados y objetivos de la planeación institucional</t>
  </si>
  <si>
    <t>Procesos</t>
  </si>
  <si>
    <t>Debilidades en la formulación, estructura de medición, frecuencia del reporte y en la trazabilidad de los indicadores de la Entidad.</t>
  </si>
  <si>
    <r>
      <rPr>
        <b/>
        <sz val="10"/>
        <color theme="1"/>
        <rFont val="Arial Narrow"/>
        <family val="2"/>
      </rPr>
      <t xml:space="preserve">R15-2023 </t>
    </r>
    <r>
      <rPr>
        <sz val="10"/>
        <color theme="1"/>
        <rFont val="Arial Narrow"/>
        <family val="2"/>
      </rPr>
      <t>Posibilidad de afectación reputacional y económica por el incumplimiento de los  los resultados y objetivos de la planeación institucional del Ministerio debido a la baja calidad y oportunidad de la información reportada y a un marco fiscal restringido.</t>
    </r>
  </si>
  <si>
    <t>Fortalecer la institucionalidad del ministerio a través de la gestión del talento humano, la calidad y la innovación en la gestión pública</t>
  </si>
  <si>
    <t>Usuarios, productos y prácticas</t>
  </si>
  <si>
    <t>De 24 a 500 veces por año</t>
  </si>
  <si>
    <t xml:space="preserve">     El riesgo afecta la imagen de la entidad a nivel nacional, con efecto publicitarios sostenible a nivel país</t>
  </si>
  <si>
    <t>Identificar las causas que generaron el incumplimiento de la meta, presentando los resultados en una instancia de decisión (Comité Viceministerial o Comité de Gestión y Desempeño Sectorial e Institucional), que permita la toma de decisiones, orientadas a mitigar el efecto del incumplimiento.</t>
  </si>
  <si>
    <t>Correctivo</t>
  </si>
  <si>
    <t>Manual</t>
  </si>
  <si>
    <t>Documentado</t>
  </si>
  <si>
    <t>Continua</t>
  </si>
  <si>
    <t>Con Registro</t>
  </si>
  <si>
    <t>#REF!</t>
  </si>
  <si>
    <t>Reducir el Riesgo</t>
  </si>
  <si>
    <t>Si se presenta la materialización del riesgo, se deben ejecutar las siguientes acciones cuyo objetivo principal es reducir los daños que se puedan producir (impacto): 
 1.  Identificar las causas que generaron el incumplimiento de la meta, presentando los resultados en una instancia de decisión (Comité Viceministerial o Comité de Gestión y Desempeño Sectorial e Institucional), que permita la toma de decisiones, orientadas a mitigar el efecto del incumplimiento.
2. Si el incumplimiento se presenta antes de finalizar la vigencia, promover la adopción de medidas que permitan el cumplimiento de la meta.
Si el incumplimiento se presenta al final de la vigencia, evaluar la viabilidad de reprogramar las actividades para la siguiente.</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</si>
  <si>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</si>
  <si>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Financiero</t>
  </si>
  <si>
    <t>Marco fiscal restringido, recortes presupuestales a entidades de gobierno, Ley de presupuesto.</t>
  </si>
  <si>
    <t>La alta dirección asegura la planificación de un presupuesto  a través del marco de gasto a mediano plazo y después prioriza y focaliza los recursos de acuerdo a las apuestas y metas institucionales, garantizando el cumplimiento de los objetivos propuestos en el Plan de Acción Institucional.</t>
  </si>
  <si>
    <t>Preventivo</t>
  </si>
  <si>
    <t>El profesional de inversión de la Oficina Asesora de Planeación e Innovación Institucional, ejecuta los puntos de control establecidos en el procedimiento Anteproyecto de presupuesto y marco de gasto de mediano plazo D101PR02.</t>
  </si>
  <si>
    <t>Evento Externo</t>
  </si>
  <si>
    <t>Factores externos relacionados con aspectos ambientales, eventos de salud pública que puedan incidir en el normal funcionamiento de la entidad, entre ellos el Covid 19 o aspectos políticos y económicos asociados a recesión económica, reactivación económica, restricciones o dificultades en los territorios frente a la disponibilidad de presupuesto.</t>
  </si>
  <si>
    <t>La alta dirección a través de los comités realizan seguimiento y análisis y evaluación de los resultados tomando las decisiones asociadas  a orientar el cumplimiento de las metas y objetivos definidos.</t>
  </si>
  <si>
    <t>Aleatoria</t>
  </si>
  <si>
    <t>Los integrantes de la Oficina Asesora de Planeación e Innovación Institucional, realizan seguimiento y evaluación a la planeación estratégica institucional a través de informes periódicos en los que se identifican los avances frente a las metas planificadas de acuerdo a los lineamientos establecidos en el Procedimiento de la Planeación Institucional y la Guía de reporte y seguimiento a la gestión  D101PR01G02.</t>
  </si>
  <si>
    <t>Afectación Reputacional</t>
  </si>
  <si>
    <t>Incumplimiento a los plazos establecidos por ley en la generación y publicación de planes e informes</t>
  </si>
  <si>
    <t>Debilidades para garantizar información integrada, completa y oportuna que apoye la toma de decisiones (conocimiento ubicación de donde está la información).</t>
  </si>
  <si>
    <r>
      <rPr>
        <b/>
        <sz val="10"/>
        <color theme="1"/>
        <rFont val="Arial Narrow"/>
        <family val="2"/>
      </rPr>
      <t>R16-2023</t>
    </r>
    <r>
      <rPr>
        <sz val="10"/>
        <color theme="1"/>
        <rFont val="Arial Narrow"/>
        <family val="2"/>
      </rPr>
      <t xml:space="preserve"> Posibilidad de afectación reputaciónal por incumplimiento en la generación y publicación de planes e informes fuera de los plazos de ley, debido a información incompleta, sin pertinencia y sin calidad, que no permite la toma de decisiones oportuna.</t>
    </r>
  </si>
  <si>
    <t>Los integrantes de la Oficina Asesora de Planeación e Innovación Institucional, aseguran la presentación del plan o el informe requerido en los plazos de Ley.</t>
  </si>
  <si>
    <t>Si se presenta la materialización del riesgo, se deben ejecutar las siguientes acciones cuyo objetivo principal es reducir los daños que se puedan producir (impacto): 
1. Asegurar la presentación del plan o el informe que no fue entregado en los plazos de Ley.
2. Verificar con el responsable, los motivos por los cuales se presenta el incumplimiento.
3. Implementar nuevos controles que impidan que se vuelva a materializar el riesgo.</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</si>
  <si>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</si>
  <si>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Desarticulación de las políticas de gobierno y variación de los lineamientos establecidos en la vigencia.</t>
  </si>
  <si>
    <t>Los integrantes de la Oficina Asesora de Planeación e Innovación Institucional, se encargan de revisar la normativa legal vigente, para asegurar la articulación en los procedimientos y garantizar los cambios que se puedan presentar en los lineamientos de gobierno.</t>
  </si>
  <si>
    <t>Talento Humano</t>
  </si>
  <si>
    <t>Insuficiente personal de planta  que garantice la adecuada respuesta a requerimientos de la Entidad.</t>
  </si>
  <si>
    <t>Los integrantes de la Oficina Asesora de Planeación e Innovación Institucional, implementan los lineamientos establecidos en el procedimiento Planeación Institucional D101PR01 y de la Guía de reporte y seguimiento a la gestión  D101PR01G02, para apoyar la respuesta a los requerimientos recibidos.</t>
  </si>
  <si>
    <t>Los funcionarios y colaboradores del Ministerio, realizan oportunamente el reporte en la herramienta GINA, permitiendo la consulta de la información más reciente y validada en la herramienta.</t>
  </si>
  <si>
    <t>Detectivo</t>
  </si>
  <si>
    <t>Automático</t>
  </si>
  <si>
    <t>Reportes o respuestas sobre información estadística sin calidad ni oportunidad</t>
  </si>
  <si>
    <t>Baja calidad y oportunidad en la información reportada para el análisis y construcción de informes y seguimiento de la gestión institucional.</t>
  </si>
  <si>
    <r>
      <rPr>
        <b/>
        <sz val="10"/>
        <color theme="1"/>
        <rFont val="Arial Narrow"/>
        <family val="2"/>
      </rPr>
      <t xml:space="preserve">R17-2023 </t>
    </r>
    <r>
      <rPr>
        <sz val="10"/>
        <color theme="1"/>
        <rFont val="Arial Narrow"/>
        <family val="2"/>
      </rPr>
      <t xml:space="preserve">Posibiidad de afectación reputacional por reportes o respuesta a requerimientos internos o externos sobre información estadística oficial de la Entidad sin calidad ni oportunidad, debido a las falencias de los reportes y análisis cargados en GINA, por parte de las áreas técnicas </t>
    </r>
  </si>
  <si>
    <t>Los  integrantes de la Oficina Asesora de Planeación e Innovación Institucional, aseguran la corrección,  presentación y entrega del reporte o respuesta que fue remitida sin el cumplimiento de requisitos de calidad u oportunidad.</t>
  </si>
  <si>
    <t>Si se presenta la materialización del riesgo, se deben ejecutar las siguientes acciones cuyo objetivo principal es reducir los daños que se puedan producir (impacto): 
1. Asegurar la corrección,  presentación y entrega del reporte o respuesta que fue remitida sin el cumplimiento de requisitos de calidad u oportunidad.
2. Verificar con el responsable, los motivos por los cuales se presenta el incumplimiento.
3. Implementar nuevos controles que impidan que se vuelva a materializar el riesgo.</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</si>
  <si>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</si>
  <si>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Los integrantes de la Oficina Asesora de Planeación e Innovación Institucional, implementan las directrices determinadas en el procedimiento de Gestión de la Información de la Oficina Asesora de Planeación e Innovación Institucional D101PR04</t>
  </si>
  <si>
    <t>Debilidades en la formulación, estructura de medición, frecuencia del reporte y en la trazabilidad de los indicadores de la Entidad</t>
  </si>
  <si>
    <t>Los integrantes de la Oficina Asesora de Planeación e Innovación Institucional, ejecutan los lineamientos establecidos en la Guía para la Planeación, Seguimiento y Evaluación de la Gestión D101PR01G01.</t>
  </si>
  <si>
    <t>Debilidades en reporte oportuno y de calidad por parte de las áreas en GINA</t>
  </si>
  <si>
    <t>Los integrantes de la Oficina Asesora de Planeación e Innovación Institucional, ejecutan los lineamientos establecidos en la Guía para el reporte de indicadores D102M01G01 y Guía para la Planeación, Seguimiento y Evaluación de la Gestión D101PR01G01.</t>
  </si>
  <si>
    <t>Los integrantes de la Oficina Asesora de Planeación e Innovación Institucional captura la  información a través de los sistemas de información (GINA, SIGP, ScienTI) para garantizar la validez de los datos desde la fuente que los genera.</t>
  </si>
  <si>
    <t xml:space="preserve">Afectación Económica y de la Credibilidad  </t>
  </si>
  <si>
    <t>Incumplimiento de metas estratégicas institucionales</t>
  </si>
  <si>
    <t>Debilidades para garantizar información integrada, completa y oportuna que apoye la toma de decisiones (conocimiento ubicación de donde está la información)</t>
  </si>
  <si>
    <r>
      <rPr>
        <b/>
        <sz val="10"/>
        <color theme="1"/>
        <rFont val="Arial Narrow"/>
        <family val="2"/>
      </rPr>
      <t>R18-2023</t>
    </r>
    <r>
      <rPr>
        <sz val="10"/>
        <color theme="1"/>
        <rFont val="Arial Narrow"/>
        <family val="2"/>
      </rPr>
      <t xml:space="preserve"> Posibilidad de afectación económica y de la credibilidad   por el incumplimiento de metas estratégicas institucionales, debido a la baja apropiación del concepto de autogestión en las áreas de la entidad y de información incompleta y sin oportunidad para la toma de decisiones.</t>
    </r>
  </si>
  <si>
    <t>Los integrantes de la Oficina Asesora de Planeación e Innovación Institucional dentifica las causas que generaron el incumplimiento de la meta, presentando los resultados en una instancia de decisión (Comité Viceministerial o Comité de Gestión y Desempeño Sectorial e Institucional), que permita la toma de decisiones, orientadas a mitigar el efecto del incumplimiento.</t>
  </si>
  <si>
    <t>Si se presenta la materialización del riesgo, se deben ejecutar las siguientes acciones cuyo objetivo principal es reducir los daños que se puedan producir (impacto): 
 1.  Identificar las causas que generaron el incumplimiento de la meta, presentando los resultados en una instancia de decisión (Comité Viceministerial o Comité de Gestión y Desempeño Sectorial e Institucional), que permita la toma de decisiones, orientadas a mitigar el efecto del incumplimiento.
2. Si el incumplimiento se presenta antes de finalizar la vigencia, promover la adopción de medidas que permitan el cumplimiento de la meta.
Si el incumplimiento se presenta al final de la vigencia, evaluar la viabilidad de reprogramar las actividades para la siguiente vigencia.</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</si>
  <si>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</si>
  <si>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Baja articulación de los instrumentos  de Oferta Nacional y la política pública.</t>
  </si>
  <si>
    <t>Los integrantes de la Oficina Asesora de Planeación e Innovación Institucional presentan informes trimestrales de seguimiento a la gestión con sus alertas (semáforos) presentados en instancias de comité.</t>
  </si>
  <si>
    <t>Baja apropiación del concepto de autogestión en las áreas de la Entidad.</t>
  </si>
  <si>
    <t>Los integrantes de la Oficina Asesora de Planeación e Innovación Institucional, socializan las metas estratégicas a través de los canales de comunicación y de los escenarios en los que participa el Ministerio.</t>
  </si>
  <si>
    <t>Los integrantes de la Oficina Asesora de Planeación e Innovación Institucional, implementan los controles registrados en el procedimiento Planeación Institucional D101PR01 y  la Guía para la Planeación, Seguimiento y Evaluación de la Gestión D101PR01G01.</t>
  </si>
  <si>
    <t>Posibilidad de afectación económica</t>
  </si>
  <si>
    <t>Objetivos y metas no coherentes con el propósito o apuestas estratégicas de la organización.</t>
  </si>
  <si>
    <t>Poner en marcha iniciativas o programas no alineados con el cumplimiento de metas e indicadores establecidos en el Plan Estratégico Institucional o Plan de Acción Institucional.</t>
  </si>
  <si>
    <r>
      <rPr>
        <b/>
        <sz val="10"/>
        <color theme="1"/>
        <rFont val="Arial Narrow"/>
        <family val="2"/>
      </rPr>
      <t xml:space="preserve">R42- 2023 </t>
    </r>
    <r>
      <rPr>
        <sz val="10"/>
        <color theme="1"/>
        <rFont val="Arial Narrow"/>
        <family val="2"/>
      </rPr>
      <t xml:space="preserve">Posibilidad de afectación económica por objetivos y metas no coherentes con el propósito o apuestas estratégicas de la organización, al poner en marcha iniciativas o programas no alineados con el cumplimiento de metas e indicadores establecidos en el Plan Estratégico Institucional o Plan de Acción Institucional, o por implementación de acciones para atender necesidades inmediatas producto de estados de contingencia o emergencia en la que se puede ver envuelto el país. </t>
    </r>
  </si>
  <si>
    <t>La alta dirección ajusta e incorpora las nuevas estrategias o programas requeridos para atender la contingencia o emergencia.</t>
  </si>
  <si>
    <t>Se determina que no es necesario describir una plan de contingencia, pues se debe revisar la situación para proceder en el momento.</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</si>
  <si>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</si>
  <si>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Identificación de otras prioridades para atender necesidades inmediatas producto de estados de contingencia o emergencia en la que se puede ver envuelto el país.</t>
  </si>
  <si>
    <t>La alta dirección formula, aprueba y gestiona la implementaciòn del Plan Estratégico Institucional y el Plan de Acción Institucional, de acuerdo con lo definido en el procedimiento de Planeación Institucional D101PR01 y la Guía para la Planeación, Seguimiento y Evaluación de la Gestión D101PR01G01.</t>
  </si>
  <si>
    <t>La alta dirección revisa los aspectos internos y externos que inciden en la dinámica para el cumplimiento de objetivos y metas institucionales.</t>
  </si>
  <si>
    <t>Gestión de la Innovación Institucional
D102</t>
  </si>
  <si>
    <t>Posible incumplimiento de los requisitos aplicables al SGC</t>
  </si>
  <si>
    <t>Subregistro en la identificación o reporte de salidas no conformes asociadas a reprocesos o incumplimiento de requisitos</t>
  </si>
  <si>
    <r>
      <rPr>
        <b/>
        <sz val="10"/>
        <color theme="1"/>
        <rFont val="Arial Narrow"/>
        <family val="2"/>
      </rPr>
      <t>R19-2023</t>
    </r>
    <r>
      <rPr>
        <sz val="10"/>
        <color theme="1"/>
        <rFont val="Arial Narrow"/>
        <family val="2"/>
      </rPr>
      <t xml:space="preserve"> Posibilidad de afectación reputacional por incumplimiento de requisitos aplicables al SGC  debido a desconocimiento de requisitos por parte de los responsables, debilidades en la consulta de información para la toma de decisiones, ausencia o debilidad en los lineamientos, subregistros y debilidades en la formación de planes de mejora.</t>
    </r>
  </si>
  <si>
    <t>Más de 5000 veces por año</t>
  </si>
  <si>
    <t>Los responsables de los procesos, ejecutan las actividades y los controles establecidos en el procedimiento: Control de Salidas No Conformes D102PR04 y el Anexo 1. Matriz de identificación y Tratamiento de SNC D102PR04AN01</t>
  </si>
  <si>
    <t xml:space="preserve">Si se presenta la materialización del riesgo, se deben ejecutar las siguientes acciones cuyo objetivo principal es reducir los daños que se puedan producir (impacto): 
1. Implementar acción correctiva que permita subsanar la causa del incumplimiento, la cual debe quedar documentada en el Módulo de mejoras de GINA.
2. Realizar seguimiento a la implementación de las acciones adelantadas para subsanar la causa identificada.
3. Revisar la eficacia de la acción correctiva adelantada para subsanar el incumplimiento de los requisitos aplicables al SGC </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</si>
  <si>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</si>
  <si>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Desconocimiento de los requisitos normativos que regulan la ejecución de los procesos por parte de los responsables</t>
  </si>
  <si>
    <t>Los responsables de los procesos, consultan la normatividad aplicable al proceso, en los documentos asociados en GINA y  en la Matriz normativa interinstitucional A205PR02AN01</t>
  </si>
  <si>
    <t>Ausencia o debilidad en los lineamientos que orientan el que hacer institucional</t>
  </si>
  <si>
    <t>Los responsables de los procesos, con  acompañamiento de la Oficina Asesora de Planeación e Innovación Institucional - Equipo Calidad,  ejecutan las actividades y los controles establecidos  en el procedimiento: Elaboración y Control de Documentos del Sistema de Gestión de la Calidad - SGC D102PR01.</t>
  </si>
  <si>
    <t xml:space="preserve">Debilidad en la formulación de acciones efectivas en los planes de mejora por parte de las áreas. </t>
  </si>
  <si>
    <t>Los responsables de los procesos, con  acompañamiento de la Oficina Asesora de Planeación e Innovación Institucional - Equipo Calidad, ejecutan las actividades y los controles establecidos  en los  procedimiento de "Acciones de Mejora" D102PR02; "Auditorías internas de Calidad" E201PR02 y "Auditorias, Seguimientos o Evaluaciones" E201PR01</t>
  </si>
  <si>
    <t>Desconocimiento y debilidades en la consulta de la información del SGC que apoye la toma de decisiones (conocimiento ubicación de donde está la información)</t>
  </si>
  <si>
    <t>Los responsables de los procesos, consultan la información disponible en el repositorio institucional del SGC (GINA)</t>
  </si>
  <si>
    <t>Posibilidad de afectación reputacional y económica</t>
  </si>
  <si>
    <t xml:space="preserve">Incertidumbre, reprocesos y desgaste administrativo </t>
  </si>
  <si>
    <t>Duplicidad de esfuerzos e incertidumbre para el cumplimiento de requisitos relacionados con el Sistema de Gestión de la Calidad y el Modelo Integrado de Planeación y Gestión</t>
  </si>
  <si>
    <r>
      <rPr>
        <b/>
        <sz val="10"/>
        <color theme="1"/>
        <rFont val="Arial Narrow"/>
        <family val="2"/>
      </rPr>
      <t xml:space="preserve">R20-2023 </t>
    </r>
    <r>
      <rPr>
        <sz val="10"/>
        <color theme="1"/>
        <rFont val="Arial Narrow"/>
        <family val="2"/>
      </rPr>
      <t>Posibilidad de afectación reputacional y económica por incertidumbre, reprocesos y desgaste administrativo, debido a la  duplicidad de esfuerzos para el cumplimiento de requisitos relacionados con el Sistema de Gestión de la Calidad y el Modelo Integrado de Planeación y Gestión, generando ineficacia de las acciones, de los indicadores y/o procedimientos implementados por los líderes y responsables de proceso.</t>
    </r>
  </si>
  <si>
    <t>Ejecución y administración de procesos</t>
  </si>
  <si>
    <t>Los integrantes de la Oficina Asesora de Planeación e Innovación Institucional - Equipo Calidad ejecutan diferentes actividades concertadas en la Iniciativa Estratégica de "Optimizar procesos y procedimientos" y la de "Gestión del Conocimiento y la Innovación Pública"  del Plan Institucional de la Oficina Asesora de Planeación e Innovación Institucional.</t>
  </si>
  <si>
    <t xml:space="preserve">Si se presenta la materialización del riesgo, se deben ejecutar las siguientes acciones cuyo objetivo principal es reducir los daños que se puedan producir (impacto): 
1. Identificar junto con el responsable del proceso la causa del reproceso o desgaste administrativo por duplicidad de esfuerzos para el cumplimiento de requisitos
2. Verificar si en la iniciativa de optimización se cuenta con alguna acción que permita abordar el tratamiento de la causa
3. En caso de no identificar en la iniciativa de optimización una acción que permita subsanar la causa del reproceso, incluirla a fin de realizar su gestión en la vigencia. </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</si>
  <si>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</si>
  <si>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Debilidades en la toma oportuna de decisiones y en la respuesta a requerimientos de los grupos de valor y de interés</t>
  </si>
  <si>
    <t>Los integrantes de la Oficina Asesora de Planeación e Innovación Institucional - Equipo Calidad, garantizan el cumplimiento de los lineamientos establecidos en el Procedimiento de Identificación, análisis, valoración, seguimiento y evaluación del riesgo D102PR03 - y la Guía para el reporte de indicadores D102M01G01</t>
  </si>
  <si>
    <t>Los funcionarios y contratistas del Ministerio implementa y ejecutan los lineamientos establecidos en la Guía para la Conformación y Administración de los Expedientes de Archivo A204PR01G01 y el Programa de Gestión Documental A204M01.</t>
  </si>
  <si>
    <t>Falta de autocontrol y cultura organizacional asociada a la adherencia y fortalecimiento de los procesos institucionales</t>
  </si>
  <si>
    <t>Posibilidad de afectación reputacional y/o económica</t>
  </si>
  <si>
    <t>Falta de identificación de los servicios o trámites ofrecidos por el Ministerio</t>
  </si>
  <si>
    <t>Desconocimiento por parte de los procesos misionales de los servicios o trámites a cargo,  de acuerdo con las funciones del Ministerio.</t>
  </si>
  <si>
    <r>
      <rPr>
        <b/>
        <sz val="10"/>
        <color theme="1"/>
        <rFont val="Arial Narrow"/>
        <family val="2"/>
      </rPr>
      <t>R80 - 2023</t>
    </r>
    <r>
      <rPr>
        <sz val="10"/>
        <color theme="1"/>
        <rFont val="Arial Narrow"/>
        <family val="2"/>
      </rPr>
      <t xml:space="preserve"> Posibilidad de afectación reputacional y/o económica por falta de identificación de los servicios o trámites ofrecidos por el Ministerio, debido al desconocimiento por parte de los procesos misionales de las funciones del Ministerio.</t>
    </r>
  </si>
  <si>
    <t xml:space="preserve">Los funcionarios y colaboradores desarrollan sus actividades con las funciones establecidas en la ley 2162 de 2021 "Por la cual se crea el Ministerio de Ciencia, Tecnología e Innovación y se dictan otras disposiciones"  y Decreto 1449 de 2022 " Por el cual se adopta la estructura del Ministerio de Ciencia, Tecnología e Innovación y se dictan otras disposiciones", la cuales se encuentran articuladas con el modelo de operación de procesos </t>
  </si>
  <si>
    <t xml:space="preserve">Si se presenta la materialización del riesgo, se deben ejecutar las siguientes acciones cuyo objetivo principal es reducir los daños que se puedan producir (impacto): 
1. Identificar junto con los responsables del proceso la causa de la no identificación del trámite o servicio.
2. Crear o actualizar el trámite o servicio, con el fin de garantizar que el grupo de valor o interés conozca el servicio ofrecido por el Ministerio.
3.Crearlo en el SUIT y mantenerlo actualizado en nuestro portal, para generar un mejor acceso a la información. </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</si>
  <si>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</si>
  <si>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Los funcionarios y colaboradores acceden o consultan las caracterizaciones de procesos cuentas con productos, tramites y servicios identificados, de acuerdo a las funciones establecidas en la Ley 2162 de 2021 y Decreto 1449 de 2022</t>
  </si>
  <si>
    <t>Sin Registro</t>
  </si>
  <si>
    <t>Los funcionarios y colaboradores acceden o consultan la Caracterización de grupos de Valor y Grupos de Interés E202M01AN03,  para identificar los  requisitos, necesidades y expectativas que deben atender</t>
  </si>
  <si>
    <t>Desconocimiento del concepto de trámite y servicio por parte de las áreas técnicas</t>
  </si>
  <si>
    <t>Los funcionarios y colaboradores acceden al Manual de Servicio al Ciudadano (E202M01) el cual cuenta con las definiciones y demás temas de interés donde se identifican los  requisitos, necesidades y expectativas que deben atender.</t>
  </si>
  <si>
    <t>Gestión de Tecnologías y Sistemas de Información
D103</t>
  </si>
  <si>
    <t>Posibilidad de afectación reputacional</t>
  </si>
  <si>
    <t>Intercambio de datos no eficiente,  integración débil</t>
  </si>
  <si>
    <t>Tecnologías</t>
  </si>
  <si>
    <t>Necesidad de fortalecer la integración de los sistemas de información de la Entidad, a través de la estandarización e inclusión de mecanismos que permitan la interoperabilidad para optimizar procesos en las distintas áreas.</t>
  </si>
  <si>
    <r>
      <rPr>
        <b/>
        <sz val="10"/>
        <color theme="1"/>
        <rFont val="Arial Narrow"/>
        <family val="2"/>
      </rPr>
      <t>R22-2023</t>
    </r>
    <r>
      <rPr>
        <sz val="10"/>
        <color theme="1"/>
        <rFont val="Arial Narrow"/>
        <family val="2"/>
      </rPr>
      <t xml:space="preserve"> Posibilidad de afectación reputacional por la capacidad en la interoperabilidad de los sistemas de información que permitan responder a las necesidades operativas y de acceso a la información de los grupos de valor y de interés 
</t>
    </r>
  </si>
  <si>
    <t>Fallas tecnológicas</t>
  </si>
  <si>
    <t>De 500 veces al año y máximo 5000 veces por año</t>
  </si>
  <si>
    <t xml:space="preserve">     El riesgo afecta la imagen de la entidad con algunos usuarios de relevancia frente al logro de los objetivos</t>
  </si>
  <si>
    <t>El contratista de la oficina de Tecnologías y Sistemas de Información, responsable de la inicitiva estratégica, garantiza la ejecución de los lineamientos establecidos en el  Plan Estratégico de Tecnologías de la Información y las Comunicaciones</t>
  </si>
  <si>
    <t>En caso de materializarse el riesgo, se deben ejecutar las siguientes acciones inmediatas, con el objetivo de reducir los daños que se puedan producir (impacto):
1. Realizar las actividades de interoperabilidad  apoyado en el recurso humano y/o mecanismos manuales</t>
  </si>
  <si>
    <r>
      <rPr>
        <b/>
        <sz val="10"/>
        <color theme="1"/>
        <rFont val="Arial Narrow"/>
        <family val="2"/>
      </rPr>
      <t>Programa estratégico:</t>
    </r>
    <r>
      <rPr>
        <sz val="10"/>
        <color theme="1"/>
        <rFont val="Arial Narrow"/>
        <family val="2"/>
      </rPr>
      <t xml:space="preserve">
Plan Estratégico de Tecnologías de la Información y las Comunicaciones
</t>
    </r>
    <r>
      <rPr>
        <b/>
        <sz val="10"/>
        <color theme="1"/>
        <rFont val="Arial Narrow"/>
        <family val="2"/>
      </rPr>
      <t>Iniciativa estratégica:</t>
    </r>
    <r>
      <rPr>
        <sz val="10"/>
        <color theme="1"/>
        <rFont val="Arial Narrow"/>
        <family val="2"/>
      </rPr>
      <t xml:space="preserve">
 Planes de Acción MIGP + INN</t>
    </r>
  </si>
  <si>
    <t xml:space="preserve">Socialización y seguimiento inadecuada a la  políticas de TI y seguridad y privacidad  de la información </t>
  </si>
  <si>
    <t xml:space="preserve">Adherencia a los lineamientos establecidos </t>
  </si>
  <si>
    <r>
      <rPr>
        <b/>
        <sz val="10"/>
        <color theme="1"/>
        <rFont val="Arial Narrow"/>
        <family val="2"/>
      </rPr>
      <t>R75 - 2023</t>
    </r>
    <r>
      <rPr>
        <sz val="10"/>
        <color theme="1"/>
        <rFont val="Arial Narrow"/>
        <family val="2"/>
      </rPr>
      <t xml:space="preserve"> Posibilidad de afectación de reputación Institucional, debido a Incumplimiento en las políticas de TI y seguridad y privacidad  de la información </t>
    </r>
  </si>
  <si>
    <t>De 3 a 24 veces por año</t>
  </si>
  <si>
    <t>El Contratista de la Oficina de Tecnología y Sistemas  de Información - Responsable del sistema de gestión de seguridad de la información (SGSI) elabora y realiza seguimiento al Manual de Políticas de seguridad y privacidad de la información (Código: - D103M01)</t>
  </si>
  <si>
    <t xml:space="preserve">1. Socialización y retroalimentación al equipo responsable con el fin de sensibilizar las causas de la materialización del riesgo </t>
  </si>
  <si>
    <r>
      <rPr>
        <b/>
        <sz val="10"/>
        <color theme="1"/>
        <rFont val="Arial Narrow"/>
        <family val="2"/>
      </rPr>
      <t xml:space="preserve">Programa estratégico:
</t>
    </r>
    <r>
      <rPr>
        <sz val="10"/>
        <color theme="1"/>
        <rFont val="Arial Narrow"/>
        <family val="2"/>
      </rPr>
      <t>Plan Estratégico de Tecnologías de la Información y las Comunicaciones</t>
    </r>
    <r>
      <rPr>
        <b/>
        <sz val="10"/>
        <color theme="1"/>
        <rFont val="Arial Narrow"/>
        <family val="2"/>
      </rPr>
      <t xml:space="preserve">
Iniciativa estratégica:
</t>
    </r>
    <r>
      <rPr>
        <sz val="10"/>
        <color theme="1"/>
        <rFont val="Arial Narrow"/>
        <family val="2"/>
      </rPr>
      <t xml:space="preserve"> Planes de Acción MIGP + INN</t>
    </r>
  </si>
  <si>
    <t xml:space="preserve">Falta de Planeación por desconocimiento del esquema de operación de Oficina de tecnologías y Sistemas de Información </t>
  </si>
  <si>
    <t xml:space="preserve"> Afectación directa  a los actores del SNCTI porque sin recursos no se puede asegurar el funcionamiento de los aplicativos misionales</t>
  </si>
  <si>
    <r>
      <rPr>
        <b/>
        <sz val="10"/>
        <color theme="1"/>
        <rFont val="Arial Narrow"/>
        <family val="2"/>
      </rPr>
      <t>R78 - 2023</t>
    </r>
    <r>
      <rPr>
        <sz val="10"/>
        <color theme="1"/>
        <rFont val="Arial Narrow"/>
        <family val="2"/>
      </rPr>
      <t xml:space="preserve"> Posibilidad de  sanciones  o de reputación Institucional por limitación de recursos que no permitan garantizar la demanda de requerimientos tecnológicos</t>
    </r>
  </si>
  <si>
    <t xml:space="preserve">El Contratista de la Oficina de Tecnología y Sistemas  de Información, realiza seguimiento al Plan Anual de Adquisición (Código: D101PR01F05 ) </t>
  </si>
  <si>
    <t>1. Socialización y retroalimentación a los directivos con el fin de sensibilizar las causas de la materialización del riesgo</t>
  </si>
  <si>
    <t>Plan de Manejo Riesgos 
R78-2022 Definición y seguimiento de los lineamientos relacionados con los requerimientos tecnológicos del Ministerio.</t>
  </si>
  <si>
    <t xml:space="preserve">Gestión de Comunicación Estratégica 
D104 </t>
  </si>
  <si>
    <t>Falencias o errores en la información socializada en las campañas institucionales y en los planes de acción de la entidad.</t>
  </si>
  <si>
    <t>Desconocimiento de la oferta institucional.</t>
  </si>
  <si>
    <r>
      <rPr>
        <b/>
        <sz val="10"/>
        <color theme="1"/>
        <rFont val="Arial Narrow"/>
        <family val="2"/>
      </rPr>
      <t xml:space="preserve">R23-2023 </t>
    </r>
    <r>
      <rPr>
        <sz val="10"/>
        <color theme="1"/>
        <rFont val="Arial Narrow"/>
        <family val="2"/>
      </rPr>
      <t>Posibilidad de afectación reputacional por falencias en la información socializada en las campañas institucionales y en los planes de acción de la entidad, debido al desconocimiento de la oferta institucional, bajo nivel de relacionamiento, articulación y comunicación con las distintas direcciones y áreas de la entidad.</t>
    </r>
  </si>
  <si>
    <t xml:space="preserve">     El riesgo afecta la imagen de de la entidad con efecto publicitario sostenido a nivel de sector administrativo, nivel departamental o municipal</t>
  </si>
  <si>
    <t>Los integrantes de la Oficina Asesora de Comunicaciones desarrollan los puntos de control definidos en el procedimiento de Comunicación institucional externa (D104PR02).</t>
  </si>
  <si>
    <t>Si se presenta la materialización del riesgo, se debe ejecutar la siguiente acción cuyo objetivo principal es reducir los daños que se puedan producir (impacto):
1. Aclarar la información mal socializada a los grupos de interés y grupos de valor a través de los medios de comunicación habilitados.
2. Identificar las causas que generaron la incoherencia y en cada caso implementar nuevos controles que mitiguen las causas identificadas.</t>
  </si>
  <si>
    <r>
      <rPr>
        <b/>
        <sz val="10"/>
        <color theme="1"/>
        <rFont val="Arial Narrow"/>
        <family val="2"/>
      </rPr>
      <t xml:space="preserve">PROGRAMA ESTRATÉGICO:
</t>
    </r>
    <r>
      <rPr>
        <sz val="10"/>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0"/>
        <color theme="1"/>
        <rFont val="Arial Narrow"/>
        <family val="2"/>
      </rPr>
      <t>INICIATIVA ESTRATÉGICA:</t>
    </r>
    <r>
      <rPr>
        <sz val="10"/>
        <color theme="1"/>
        <rFont val="Arial Narrow"/>
        <family val="2"/>
      </rPr>
      <t xml:space="preserve">
Mejorar la eficiencia administrativa a través de la innovación pública
Promover la legalidad y transparencia de la gestión administrativa</t>
    </r>
  </si>
  <si>
    <t>Debilidades en los lineamientos de comunicación estratégica interna y externa que permita posicionar y comunicar con claridad el quehacer de la entidad en los diferentes grupos de valor y grupos de interés.</t>
  </si>
  <si>
    <t>Los integrantes de la Oficina Asesora de Comunicaciones desarrollan los puntos de control definidos en los procedimientos  Comunicación Organizacional (D104PR01) y Comunicación institucional  (D104PR02)</t>
  </si>
  <si>
    <t>Desconocimiento de la percepción de los grupos de valor y grupos de interés</t>
  </si>
  <si>
    <t>El colaborador o funcionario encargado de las campañas de divulgación debe realizar la encuesta a través del formato Evaluación Campañas de Comunicación (D104M02F02)</t>
  </si>
  <si>
    <t>Información desactualizada en el portal de la entidad</t>
  </si>
  <si>
    <t>Insuficiencia en la infraestructura tecnológica para realizar seguimiento y monitoreo de lo que se publica.</t>
  </si>
  <si>
    <r>
      <rPr>
        <b/>
        <sz val="10"/>
        <color theme="1"/>
        <rFont val="Arial Narrow"/>
        <family val="2"/>
      </rPr>
      <t>R61-2023</t>
    </r>
    <r>
      <rPr>
        <sz val="10"/>
        <color theme="1"/>
        <rFont val="Arial Narrow"/>
        <family val="2"/>
      </rPr>
      <t xml:space="preserve"> Posibilidad de afectación reputacional por información desactualizada en el portal de la entidad debido a la baja apropiación del concepto de autogestión en las áreas de la entidad, insuficiencia en la infraestructura tecnológica para realizar seguimiento y monitoreo de lo que se publica, así como debilidades en la política de comunicación estratégica interna y externa que permita comunicar con claridad el quehacer del ministerio a los grupos de valor y grupos de interés</t>
    </r>
  </si>
  <si>
    <t>Las áreas responsables de la información solicitarán a la Oficina Asesora de Comunicaciones su respectiva actaulización, entregando los insumos requeridos.</t>
  </si>
  <si>
    <t>Si se presenta la materialización del riesgo, se debe ejecutar la siguiente acción cuyo objetivo principal es reducir los daños que se puedan producir (impacto): 
1. Realizar el ajuste inmediato de la información desactualizada, solicitada por el área responsable de la información de acuerdo a lo establecido al esquema de publicación  D104M02F01.
2. Proponer acciones que permitan evitar que la página web cuente con información desactualizada.</t>
  </si>
  <si>
    <r>
      <rPr>
        <b/>
        <sz val="10"/>
        <color theme="1"/>
        <rFont val="Arial Narrow"/>
        <family val="2"/>
      </rPr>
      <t>PROGRAMA ESTRATÉGICO:
(</t>
    </r>
    <r>
      <rPr>
        <sz val="10"/>
        <color theme="1"/>
        <rFont val="Arial Narrow"/>
        <family val="2"/>
      </rPr>
      <t>PE9) Fortalecer la institucionalidad del ministerio mediante la implementación, sostenimiento, mejora de requisitos y buenas prácticas en materia de gestión, desempeño y transparencia para generar la confianza y legitimidad en la ciudadanía</t>
    </r>
    <r>
      <rPr>
        <b/>
        <sz val="10"/>
        <color theme="1"/>
        <rFont val="Arial Narrow"/>
        <family val="2"/>
      </rPr>
      <t xml:space="preserve">
INICIATIVA ESTRATÉGICA:
</t>
    </r>
    <r>
      <rPr>
        <sz val="10"/>
        <color theme="1"/>
        <rFont val="Arial Narrow"/>
        <family val="2"/>
      </rPr>
      <t>Mejorar la eficiencia administrativa a través de la innovación pública
Promover la legalidad y transparencia de la gestión administrativa</t>
    </r>
  </si>
  <si>
    <t>Debilidades en la política de comunicación estratégica interna y externa que permita posicionar y comunicar con claridad el quehacer de la entidad en los diferentes grupos de valor y grupos de interés</t>
  </si>
  <si>
    <t>Los integrantes de la Oficina Asesora de Comunicaciones y los responsables de los procesos, garantizan que la información de la sección de Transparencia y acceso a la información, cumplan con los requisitos normativos con base en el formato Esquema de Publicaciones de Información  (D104M02F01).</t>
  </si>
  <si>
    <t xml:space="preserve">% IMPACTO RESIDUAL FINAL </t>
  </si>
  <si>
    <t>Diseño, formulación, seguimiento y evaluación de Política de CTeI M501</t>
  </si>
  <si>
    <t>Perdida reputacional y económica</t>
  </si>
  <si>
    <t>No contar con Políticas Pública de CTeI que orienten y focalicen  las  intervenciones públicas para el SNCTI</t>
  </si>
  <si>
    <t xml:space="preserve">Debilidades asociadas a la capacidad para cumplir  requisitos de pertinencia, relevancia e impacto en la formulación de Políticas Pública de CTeI </t>
  </si>
  <si>
    <r>
      <rPr>
        <b/>
        <sz val="11"/>
        <color theme="1"/>
        <rFont val="Arial Narrow"/>
        <family val="2"/>
      </rPr>
      <t xml:space="preserve">R24-2023 </t>
    </r>
    <r>
      <rPr>
        <sz val="11"/>
        <color theme="1"/>
        <rFont val="Arial Narrow"/>
        <family val="2"/>
      </rPr>
      <t>Posible perdida reputacional y económica por no contar con Políticas Públicas de CTeI   que orienten y focalicen  las  intervenciones públicas para el SNCTI,  por  debilidades asociadas a la capacidad de cumplir  requisitos de pertinencia, relevancia e impacto en la formulación de las mismas.</t>
    </r>
  </si>
  <si>
    <t xml:space="preserve">Fortalecer la gobernanza del SNCTI y sus capacidades a través de las políticas públicas planes y programas de CTeI
</t>
  </si>
  <si>
    <t>Máximo 2 veces por año</t>
  </si>
  <si>
    <t>El Despacho Ministerial, junto con los Viceministerios y Direcciones Técnicas priorizan las política públicas a formular, de acuerdo a las necesidades identificadas.</t>
  </si>
  <si>
    <t>Si se presenta la materialización del riesgo, se debe ejecutar la siguiente acción cuyo objetivo principal es reducir los daños que se puedan producir (impacto): 
1. Realizar mesas de trabajo con los responsables de la formulación de la política, con el fin de garantizar  el cumplimiento de los requisitos de pertinencia, relevancia e impacto esperados
2. Incluir la aprobación en una instancia de decisión de más alto nivel.
3. Establecer lineamientos de acuerdo a la temática, que permitan replicar las lecciones aprendidas en los procesos de formulación de otras políticas.
4. En caso de detectar incumplimiento en los controles establecidos en el Procedimiento Diseño de Política, el Viceministerio responsable informa a la OAPII, para establecer y documentar las acciones correctivas requeridas. Se revisa si se materializa el riesgo y/o se requiere registrar el servicio no conforme.</t>
  </si>
  <si>
    <t>(PE1) Orientar el SNCTI mediante el diseño y evaluación de Políticas públicas en CTeI, la gestión de la gobernanza y del marco regulatorio del sector</t>
  </si>
  <si>
    <t>El equipo responsable de la formulación de la política púbica verifica el cumplimiento de los requisitos y puntos de control definidos en el procedimiento de "Diseño y formulación de política de ciencia, tecnología e innovación (CTeI)" (Código  M501PR01).</t>
  </si>
  <si>
    <t>El equipo responsable de la formulación de la política púbica presenta los avances y resultados sobre la formulación de política en instancias de decisión (mesas técnicas y Comités), con el fin de recibir las recomendaciones de ajuste a que haya lugar</t>
  </si>
  <si>
    <t xml:space="preserve">Perdida reputacional </t>
  </si>
  <si>
    <t>Debilidades en la gobernanza del SNCTI</t>
  </si>
  <si>
    <t>Ausencia de un marco regulatorio claro y estratégico del SNCTI</t>
  </si>
  <si>
    <r>
      <rPr>
        <b/>
        <sz val="11"/>
        <color theme="1"/>
        <rFont val="Arial Narrow"/>
        <family val="2"/>
      </rPr>
      <t>R60-2023</t>
    </r>
    <r>
      <rPr>
        <sz val="11"/>
        <color theme="1"/>
        <rFont val="Arial Narrow"/>
        <family val="2"/>
      </rPr>
      <t xml:space="preserve"> Posible perdida reputacional  por debilidades en la gobernanza del SNCTI a causa de la ausencia de un marco regulatorio claro y estratégico</t>
    </r>
  </si>
  <si>
    <t xml:space="preserve">Fortalecer la gobernanza del SNCTI y sus capacidades a través de las políticas públicas planes y programas de CTeI 
Gestionar recursos para el SNCTI
</t>
  </si>
  <si>
    <t>El Despacho Ministerial, junto con los Viceministerios y Direcciones Técnicas ejecutan las actividades en cumplimiento al marco establecido en ley 1286 de 2009 y los Decretos - ley 393 y 591 de 1991</t>
  </si>
  <si>
    <t>Si se presenta la materialización del riesgo, se debe ejecutar la siguiente acción cuyo objetivo principal es reducir los daños que se puedan producir (impacto): 
1. Solicitar el concepto jurídico sobre el proceso a ejecutar con el fin de asegurar coherencia con el marco regulatorio vigente
2. Solicitar la aprobación del curso a seguir  en una instancia de decisión de alto nivel.
3. Implementar la acción requerida, de acuerdo con el curso de acción aprobado para asegurar la gobernanza del SNCTI, bajo el cumplimiento del marco regulatorio aplicable</t>
  </si>
  <si>
    <t>Los responsables de los procesos misionales ejecutan sus actividades de acuerdo a lo documentado en las políticas de operación y demás lineamientos del Sistema de Gestión Institucional</t>
  </si>
  <si>
    <t>La Oficina Asesora Jurídica revisa y conceptúa sobre el marco regulatorio aplicable al SNCTI</t>
  </si>
  <si>
    <t>No implementación de las recomendaciones de Misión de Sabios</t>
  </si>
  <si>
    <t>Falta de planeación y priorización de acciones que permitan implementar las recomendaciones de la Misión de Sabios</t>
  </si>
  <si>
    <r>
      <rPr>
        <b/>
        <sz val="11"/>
        <color theme="1"/>
        <rFont val="Arial Narrow"/>
        <family val="2"/>
      </rPr>
      <t>R82-2023</t>
    </r>
    <r>
      <rPr>
        <sz val="11"/>
        <color theme="1"/>
        <rFont val="Arial Narrow"/>
        <family val="2"/>
      </rPr>
      <t xml:space="preserve"> Posible perdida reputacional  por no implementar las recomendaciones de la Misión de Sabios debido a falta de planeación y priorización de acciones </t>
    </r>
  </si>
  <si>
    <t>1. Adoptar enfoques de políticas públicas de investigación e innovación para resolver grandes desafíos sociales, económicos y ambientales del país.
2. Fortalecer la gobernanza del SNCTI y sus capacidades a través de las políticas públicas, planes y programas de CTeI</t>
  </si>
  <si>
    <t>Los Viceministerios y sus Direcciones Técnicas planifican,  priorizan  y ejecutan  actividades de seguimiento a la implementación de las recomendaciones de la Misión de Sabios</t>
  </si>
  <si>
    <t>Si se presenta la materialización del riesgo, se debe ejecutar la siguiente acción cuyo objetivo principal es reducir los daños que se puedan producir (impacto): 
1. Solicitar el concepto jurídico sobre el proceso a ejecutar con el fin de asegurar coherencia con el marco regulatorio vigente
2. Solicitar la aprobación del curso a seguir  en una instancia de decisión de alto nivel.
3. Implementar la acción requerida, de acuerdo con el curso de acción aprobado para asegurar la gobernanza del SNCTI bajo el cumplimiento del marco regulatorio aplicable</t>
  </si>
  <si>
    <t xml:space="preserve">Diseño de Instrumentos y mecanismos de Ctei M502  
</t>
  </si>
  <si>
    <t xml:space="preserve">Ofertar a la ciudadanía Instrumentos de Política de CTeI  que no responsan a sus necesidades </t>
  </si>
  <si>
    <t>Fallas en el análisis de requisitos a cumplir en la fase de diseño</t>
  </si>
  <si>
    <r>
      <rPr>
        <b/>
        <sz val="11"/>
        <color theme="1"/>
        <rFont val="Arial Narrow"/>
        <family val="2"/>
      </rPr>
      <t>R26-2023</t>
    </r>
    <r>
      <rPr>
        <sz val="11"/>
        <color theme="1"/>
        <rFont val="Arial Narrow"/>
        <family val="2"/>
      </rPr>
      <t xml:space="preserve"> Posible perdida reputacional  y económica por ofertar a la ciudadanía Instrumentos de Política de CTeI  que no responden a sus necesidades, debido a fallas  en el análisis de requisitos a cumplir en la fase de diseño</t>
    </r>
  </si>
  <si>
    <t>Los Viceministerios y Direcciones Técnicas priorizan las fichas de instrumentos de política de CTeI  a documentar y/o revisar, teniendo en cuenta  el aporte  a las metas del Plan Estratégico Institucional</t>
  </si>
  <si>
    <t xml:space="preserve">Si se presenta la materialización del riesgo, se debe ejecutar la siguiente acción cuyo objetivo principal es reducir los daños que se puedan producir (impacto): 
1. Verificar el requisitos incumplido y solicitar el ajuste del  mismo en el Instrumento de Política de CTeI que corresponda.
2. Verificar que los mecanismos ejecutados (convocatoria /Invitación) para aportar al instrumento adopten rápidamente el requisitos a cumplir
</t>
  </si>
  <si>
    <t>El equipo responsable de la formulación del Instrumento de  política de CTeI verifica el cumplimiento de los requisitos y puntos de control definidos en el procedimiento de  "Diseño de Instrumentos de Ciencia, Tecnológica e Innovación (CTeI) " (Código  M502PR01).</t>
  </si>
  <si>
    <t xml:space="preserve">El Comité Viceministerial verifica y valida el cumplimiento de los requisitos que permitan dar respuesta a la problemática y oportunidad identificada, previa aprobación de la Ficha del  instrumento de política de CTeI </t>
  </si>
  <si>
    <t>Diseño de Instrumentos y mecanismos de CTeI  
M502</t>
  </si>
  <si>
    <t>Debilidad en seguimientos y evaluaciones pertinentes y relevantes que permitan una toma de decisiones oportuna en materia de Política de CTeI y sus instrumentos.</t>
  </si>
  <si>
    <t>Poco acceso a información (Cienciometría) y bases de datos en las diversas áreas de conocimiento que permitan la realización de análisis y estudios de CTeI.</t>
  </si>
  <si>
    <r>
      <rPr>
        <b/>
        <sz val="11"/>
        <color theme="1"/>
        <rFont val="Arial Narrow"/>
        <family val="2"/>
      </rPr>
      <t>R25-2023</t>
    </r>
    <r>
      <rPr>
        <sz val="11"/>
        <color theme="1"/>
        <rFont val="Arial Narrow"/>
        <family val="2"/>
      </rPr>
      <t xml:space="preserve"> Posible perdida reputacional  y económica por debilidad en seguimientos y evaluaciones pertinentes y relevantes que permitan una toma de decisiones oportuna en materia de Política de CTeI y sus instrumentos, debido al poco acceso a información (Cienciometría) y bases de datos en las diversas áreas de conocimiento que permitan la realización de análisis y estudios de CTeI</t>
    </r>
  </si>
  <si>
    <t>Los responsables del equipos de Cienciometría revisan y actualizan los lineamientos y métodos aplicables para el procesamiento de la información</t>
  </si>
  <si>
    <t>El equipo de gestión de la información de la Oficina Asesora de Planeación verifica el cumplimiento de los requisitos y puntos de control definidos en el procedimiento de " Gestión de la Información de la Oficina Asesora de Planeación e Innovación Institucional  " (Código  D101PR04).</t>
  </si>
  <si>
    <t>No disponibilidad de recursos para la ejecución de evaluaciones a instrumentos y políticas de CTeI</t>
  </si>
  <si>
    <t>El equipo responsable de la evaluación  de Instrumentos y  Política de CTeI verifica el cumplimiento de los requisitos y puntos de control definidos en el procedimiento de " Evaluación de programas e instrumentos de ciencia, tecnología e innovación  " (Código  M502PR02).</t>
  </si>
  <si>
    <t>Gestión del Conocimiento para la CTeI
M601</t>
  </si>
  <si>
    <t>Debilidades en los lineamientos de política para la caracterización de las capacidades de los diferentes actores del SNCTI</t>
  </si>
  <si>
    <t>Complejitud de los lineamientos definidos en el Ministerio para la caracterización de las capacidades de CTeI</t>
  </si>
  <si>
    <r>
      <rPr>
        <b/>
        <sz val="11"/>
        <color theme="1"/>
        <rFont val="Arial Narrow"/>
        <family val="2"/>
      </rPr>
      <t>R29-2023</t>
    </r>
    <r>
      <rPr>
        <sz val="11"/>
        <color theme="1"/>
        <rFont val="Arial Narrow"/>
        <family val="2"/>
      </rPr>
      <t xml:space="preserve"> Posible perdida reputacional por debilidades en lineamientos de política para la caracterización de las capacidades de CTeI de actores del SNCTI generados por baja capacidad al interior del Ministerio, debilidades en los sistemas de información y alto volumen de requermientos de información. </t>
    </r>
  </si>
  <si>
    <t>Adoptar enfoques de políticas públicas de investigación e innovación para resolver grandes desafíos sociales, económicos y ambientales del país</t>
  </si>
  <si>
    <t>El responsable del trámite de reconocimiento de actores verifica el cumplimiento de los requisitos y puntos de control definidos en el procedimiento Reconocimiento de Actores del SNCTI M601PR05 y realiza el trámite de acuerdo con lo definido en el descriptivo.</t>
  </si>
  <si>
    <t>Reducir (Mitigar)</t>
  </si>
  <si>
    <t>Si se presenta la materialización del riesgo, se deben ejecutar las siguientes acciones cuyo objetivo principal es reducir los daños que se puedan producir (impacto): 
1. En caso de identificar la necesidad de indagar sobre requisitos no claramente definidos o establecidos, el líder del equipo a cargo del proceso de reconocimiento / acreditación / homologación debe adelantar las acciones que considere necesarias para definir los requisitos a que haya lugar para la caracterización de las capacidades de los diferentes actores del SNCTI
2. Solicitar la información y los soportes de los procesos de reconocimiento/homologación para verificar la información asociada con este trámite 
3. Retroalimentar al responsable del trámite sobre las falencias evidenciadas
4. En caso de detectar incumplimiento  el área responsable informa a la OAPII, para establecer y documentar las acciones correctivas requeridas. Se revisa si se materializa el riesgo y/o se requiere registrar el servicio no conforme</t>
  </si>
  <si>
    <r>
      <rPr>
        <b/>
        <sz val="11"/>
        <color theme="1"/>
        <rFont val="Arial Narrow"/>
        <family val="2"/>
      </rPr>
      <t>Programa Estratégico:</t>
    </r>
    <r>
      <rPr>
        <sz val="11"/>
        <color theme="1"/>
        <rFont val="Arial Narrow"/>
        <family val="2"/>
      </rPr>
      <t xml:space="preserve">
(PE4) Fomentar la capacidad de generación de conocimiento científico y tecnológico, el reconocimiento, el fortalecimiento de la infraestructura científica y tecnológica, de los actores del SNCTI y las capacidades de las Instituciones Generadoras de Conocimiento y de las entidades de soporte para aumentar la calidad e impacto del conocimiento en la sociedad
</t>
    </r>
    <r>
      <rPr>
        <b/>
        <sz val="11"/>
        <color theme="1"/>
        <rFont val="Arial Narrow"/>
        <family val="2"/>
      </rPr>
      <t xml:space="preserve">Iniciativa
</t>
    </r>
    <r>
      <rPr>
        <sz val="11"/>
        <color theme="1"/>
        <rFont val="Arial Narrow"/>
        <family val="2"/>
      </rPr>
      <t>1.Incrementar la capacidad de generación de conocimiento científico y tecnológico.
2.Servicios de asistencia técnica a los actores de los sistemas territoriales de CTeI</t>
    </r>
  </si>
  <si>
    <t>El responsable del trámite de reconocimiento de actores se adhiere a lo definido en la Política Nacional de Actores mediante su revisión</t>
  </si>
  <si>
    <t>El responsable del trámite de reconocimiento de actores verifica el cumplimiento de los requisitos en las Guías para el reconocimiento de actores del SNCTI</t>
  </si>
  <si>
    <t xml:space="preserve">Los responsables de la aprobación y refrendación del trámite de reconocimiento (Comité Viceministerial/Ministerial), verifica el cumplimiento de los requisitos y puntos de control definidos en el Procedimiento D101PR03 Operación de Comités Institucionales.  </t>
  </si>
  <si>
    <t>Gestión para la transferencia y uso de conocimiento
 M602</t>
  </si>
  <si>
    <t>Incertidumbre, errores y reprocesos en la implementación de las estrategias asociadas con la Transferencia y Uso de Conocimiento</t>
  </si>
  <si>
    <t>No se cuenta con la documentación  asociada con las estrategías para la Transferencia y Uso de Conocimiento</t>
  </si>
  <si>
    <r>
      <rPr>
        <b/>
        <sz val="11"/>
        <color theme="1"/>
        <rFont val="Arial Narrow"/>
        <family val="2"/>
      </rPr>
      <t>R35-2023</t>
    </r>
    <r>
      <rPr>
        <sz val="11"/>
        <color theme="1"/>
        <rFont val="Arial Narrow"/>
        <family val="2"/>
      </rPr>
      <t xml:space="preserve"> Posible perdida reputacional por incertidumbre, errores y reprocesos  en la implementación de las estrategias asociadas con la Transferencia y Uso de Conocimiento debido a que no se cuenta con la documentación asociada a la ejecución de estas</t>
    </r>
  </si>
  <si>
    <t>Adoptar enfoques de políticas públicas de investigación e innovación para resolver grandes desafíos sociales, económicos y ambientales del país.
Fortalecer la gobernanza del SNCTI y sus capacidades a través de las políticas públicas, planes y programas de CTeI</t>
  </si>
  <si>
    <t>El responsable del instrumento de política de CTeI diseña los planes, programas, proyectos o estrategias de CTeI que impulsen e incentiven el fortalecimiento de capacidades para la innovación empresarial de acuerdo con lo definido en el documento  M602M03 Manual Pactos por la Innovación</t>
  </si>
  <si>
    <t>Si presenta materialización del riesgo se deben ejecutar las siguientes acciones inmediatas, con el objetivo de reducir los daños que se puedan producir (impacto):
1. Responder a las solicitudes de necesidades de información sobre la eficacia y la eficiencia a los entes de control 
2. En caso de detectar incumplimiento, el Viceministerio y la Dirección  responsable, informa a la OAPII para establecer y documentar las acciones correctivas requeridas. Se revisa si se materializa el riesgo y/o se requiere registrar el servicio no conforme.</t>
  </si>
  <si>
    <r>
      <rPr>
        <b/>
        <sz val="11"/>
        <color theme="1"/>
        <rFont val="Arial Narrow"/>
        <family val="2"/>
      </rPr>
      <t>Programa Estratégico:</t>
    </r>
    <r>
      <rPr>
        <sz val="11"/>
        <color theme="1"/>
        <rFont val="Arial Narrow"/>
        <family val="2"/>
      </rPr>
      <t xml:space="preserve">
(PE4) Fomentar la capacidad de generación de conocimiento científico y tecnológico, el reconocimiento, el fortalecimiento de la infraestructura científica y tecnológica, de los actores del SNCTI y las capacidades de las Instituciones Generadoras de Conocimiento y de las entidades de soporte para aumentar la calidad e impacto del conocimiento en la sociedad
</t>
    </r>
    <r>
      <rPr>
        <b/>
        <sz val="11"/>
        <color theme="1"/>
        <rFont val="Arial Narrow"/>
        <family val="2"/>
      </rPr>
      <t>Iniciativa:</t>
    </r>
    <r>
      <rPr>
        <sz val="11"/>
        <color theme="1"/>
        <rFont val="Arial Narrow"/>
        <family val="2"/>
      </rPr>
      <t xml:space="preserve">
Incrementar la capacidad de generación de conocimiento científico y tecnológico.
1.Servicios de coordinación institucional
3. Formulación, evaluación e implementación de políticas públicas territoriales en CTeI</t>
    </r>
  </si>
  <si>
    <t>El responsable del instrumento de política  consulta las fichas de instrumentos de política de Fortalecimiento de Capacidades para la Innovación Empresarial  FTIP-02; Apoyo a Programas y Proyectos I+D+i que promuevan beneficios Sociales y Económicos FTIP-01 y Expediciones Científicas BIO FTIP-04</t>
  </si>
  <si>
    <t>El responsable del instrumento de política de CTeI diseña los planes, programas, proyectos o estrategias de CTeI que impulsen e incentiven la transferencia, adaptación y adopción de conocimiento, desarrollo tecnológico e innovación, en la Universidad, Empresa, Estado y Sociedad</t>
  </si>
  <si>
    <t>Sin Documentar</t>
  </si>
  <si>
    <t xml:space="preserve">Gestión para el Desarrollo Tecnológico y la Innovación
M603
 </t>
  </si>
  <si>
    <t>Emisión extemporánea de las resoluciones de otorgamiento o negación de cupos para beneficios tributarios por inversión</t>
  </si>
  <si>
    <t>Baja capacidad de recursos humanos al interior de la Entidad</t>
  </si>
  <si>
    <r>
      <rPr>
        <b/>
        <sz val="11"/>
        <color theme="1"/>
        <rFont val="Arial Narrow"/>
        <family val="2"/>
      </rPr>
      <t xml:space="preserve">R31-2023 </t>
    </r>
    <r>
      <rPr>
        <sz val="11"/>
        <color theme="1"/>
        <rFont val="Arial Narrow"/>
        <family val="2"/>
      </rPr>
      <t>Posible perdida reputacional por emisión extemporánea de resoluciones para otorgamiento o negación de cupos de incentivos tributarios por inversión debido a la desarticulación de los procesos y la baja capacidad de recursos humano al interior de la Entidad, así como debilidades en el uso de herramientas tecnológicas</t>
    </r>
  </si>
  <si>
    <t>Adoptar enfoques de políticas públicas de investigación e innovación para resolver grandes desafíos sociales, económicos y ambientales del país. 
Fortalecer la gobernanza del SNCTI y sus capacidades a través de las políticas públicas, planes y programas de CTeI</t>
  </si>
  <si>
    <t>El lider de Beneficios Tributarios asigna a los integrantes del equipo para que aseguren la emisión de los actos administrativos de acuerdo al cronograma de trabajo establecido. Una vez se evidencie la emisión extermporánea de las resoluciones, estas deben ser enviadas por correo electronico a notificacionesadministrativas@minciencias.gov.co y cargadas en la carpeta del drive del correo de Beneficios Tributarios beneficios_tributarios@minciencias.gov.co; adicionalmente, adjuntarlas al expediente en orfeo de cada proyecto con la impresión del correo notificado.</t>
  </si>
  <si>
    <t>Si se presenta la materialización del riesgo, se debe ejecutar la siguiente acción cuyo objetivo principal es reducir los daños que se puedan producir (impacto):
1. Verificar las actividades pendientes de ejecutar, asegurando su reprogramación.
2. Asignar a un integrante del equipo de trabajo para que realice seguimiento quincenal a las convocatorias que presentaron dificultades en su calendario,  con el fin de garantizar que se cumplan con las fechas establecidas.
3.  El líder de Beneficios Tributarios notifica al Director que no se procede con la convocatoria dada la negación del cupo para los Beneficios Tributarios en CTeI del Minsiterio de Ciencia, Tecnología e Innovación del CONFIS, de Acuerdo a lo establecido en el articulo 21 de la Ley 2277 de 2022  y se solicita mesa de trabajo entre el Ministerio de Hacienda y Crédito Público y el Ministerio de Ciencias, Tecnología e Innovación para trabajar una nueva solicitud de Cupo de Beneficios Tributarios</t>
  </si>
  <si>
    <r>
      <rPr>
        <b/>
        <sz val="11"/>
        <color theme="1"/>
        <rFont val="Arial Narrow"/>
        <family val="2"/>
      </rPr>
      <t>Programa Estratégico:</t>
    </r>
    <r>
      <rPr>
        <sz val="11"/>
        <color theme="1"/>
        <rFont val="Arial Narrow"/>
        <family val="2"/>
      </rPr>
      <t xml:space="preserve">
(PE5) Mejorar las capacidades para la transferencia de conocimiento y tecnología, con el fin de incrementar los niveles de productividad del país aportando a la reindustrialización en los retos priorizados
</t>
    </r>
    <r>
      <rPr>
        <b/>
        <sz val="11"/>
        <color theme="1"/>
        <rFont val="Arial Narrow"/>
        <family val="2"/>
      </rPr>
      <t xml:space="preserve">Iniciativa </t>
    </r>
    <r>
      <rPr>
        <sz val="11"/>
        <color theme="1"/>
        <rFont val="Arial Narrow"/>
        <family val="2"/>
      </rPr>
      <t xml:space="preserve">
Beneficios Tributarios
</t>
    </r>
  </si>
  <si>
    <t>Debilidades en los lineamientos internos asociados con los incentivos tributarios por donación, crédito fiscal y por vinculación de capital humano de alto nivel</t>
  </si>
  <si>
    <t>El lider de Beneficios Tributarios es responsable de garatizar el cumplimiento del tramite para los incentivos tributarios por medio de las actividades y controles definidos en el procedimiento Otorgamiento de Beneficios Tributarios  M603PR01, toda vez que la convocatoria se encuentre abierta.</t>
  </si>
  <si>
    <t>Debilidades en el uso de herramientas tecnológicas que permitan automatizar y agilizar el proceso de emisión de las resoluciones</t>
  </si>
  <si>
    <t>El lider de Beneficios Tributarios es responsable garantizar el cumplimiento del tramite para los incentivos tributarios por medio de las actividades y controles definidos  en el procedimiento M603PR03 Beneficios tributarios por donación para actividades de CTeI toda vez que la ventanilla se encuentre abierta y se cuente con un cupo aprobado y asignado por el CONFIS</t>
  </si>
  <si>
    <t>Reprogramación de la fecha de sesión del CNBT</t>
  </si>
  <si>
    <t>El lider de Beneficios Tributarios es responsable garantizar el cumplimiento del tramite para los incentivos tributarios por medio de las actividades y controles definidos en el procedimiento M603PR04 Incentivos tributarios por vinculación de personal con titulo de doctorado toda vez que la ventanilla se encuentre abierta y se cuente con un cupo aprobado y asignado por el CONFIS.</t>
  </si>
  <si>
    <t>La no asignación de cupo CONFIS a CNBT</t>
  </si>
  <si>
    <t>El lider de Beneficios Tributarios gestiona anualmente los recursos necesarios (talento humano y tiempo de dedicación) para tramitar el desarrollo de herramientas electrónicas que permitan automatizar y agilizar el proceso de proyección de resoluciones</t>
  </si>
  <si>
    <t xml:space="preserve">El lider de Beneficios Tributarios realiza la propuesta de programación anual de fechas del CNBT con los consejeros y/o delegados mediante el correo electronico beneficios_tributarios@minciencias.gov.co
</t>
  </si>
  <si>
    <t>Cambio en la documentación del CNBT, Secretaria Técnica y firma de las resoluciones de B.T</t>
  </si>
  <si>
    <t>El lider de Beneficios Tributarios realiza seguimiento a la aprobación de cupo del CONFIS mediante la plataforma de MinHacienda</t>
  </si>
  <si>
    <t>El lider de Beneficios Tributarios realiza el seguimiento a los cambios que se presenten tanto en el gobierno Colombiano como en el Ministerio de Ciencia, Tecnología e Innovación, con el fin de que beneficios tributarios este contemplado y se trabaje a la par del plan de trabajo del gobierno, ministro y/o director(a) entrante. Lo anterior teniendo en cuenta que debido a los cambios se deben ajustar actividades, tareas, prioridades y documentación para aprobación del CNBT y firma de resoluciones de asignación de cupo de B.T.</t>
  </si>
  <si>
    <t>Gestión de Redes e Internacionalización de la CTeI
 M701</t>
  </si>
  <si>
    <t xml:space="preserve">
Reprocesos internos y errores que afectan la calidad y oportunidades de acceder a la información por parte de los usuarios.</t>
  </si>
  <si>
    <t>Capacidades insuficientes (financieras y de recursos humanos) que garanticen la adecuada respuesta a requerimientos de la Entidad y debilidades en los lineamientos internos asociados con la conservación documental de los proyectos de CTeI financiados por Minciencias</t>
  </si>
  <si>
    <r>
      <rPr>
        <b/>
        <sz val="11"/>
        <color theme="1"/>
        <rFont val="Arial Narrow"/>
        <family val="2"/>
      </rPr>
      <t>R36-2023</t>
    </r>
    <r>
      <rPr>
        <sz val="11"/>
        <color theme="1"/>
        <rFont val="Arial Narrow"/>
        <family val="2"/>
      </rPr>
      <t xml:space="preserve"> Posible perdida reputacional asociada con la perdida de memoria documental resultante de programas y proyectos de CTeI financiados por Minciencias debido a reprocesos internos derivados de la baja capacidad de autogestión del Ministerio y ausencia de lineamientos asociados a los componentes de Acceso a publicaciones científicas y Acceso a Datos de Investigación</t>
    </r>
  </si>
  <si>
    <t xml:space="preserve">Reducir las brechas territoriales, étnicas y de género en CTeI </t>
  </si>
  <si>
    <t xml:space="preserve">El responsable del equipo de Red Colombiana de Información Científica al interior de la Dirección reasigna las obligaciones y/o funciones con el talento humano,  para que asegure el cumplimiento de las actividades  planteadas en el procedimiento M701PR01- Administración del centro de documentación y biblioteca - CENDOC  </t>
  </si>
  <si>
    <t>En caso de materializarse el riesgo, se deben ejecutar las siguientes acciones inmediatas, con el objetivo de reducir los daños que se puedan producir (impacto):
1. Realizar un inventario de la información bibliográfica del estado actual, después de que se materializado el riesgo.
2. Realizar un seguimiento de las causas que dieron lugar a la materialización  y corregir deficiencias y debilidades detectadas .
3. Retroalimentar al equipo de trabajo del porque se materializó el riesgo.</t>
  </si>
  <si>
    <r>
      <rPr>
        <b/>
        <sz val="11"/>
        <color theme="1"/>
        <rFont val="Arial Narrow"/>
        <family val="2"/>
      </rPr>
      <t>Programa Estratégico:</t>
    </r>
    <r>
      <rPr>
        <sz val="11"/>
        <color theme="1"/>
        <rFont val="Arial Narrow"/>
        <family val="2"/>
      </rPr>
      <t xml:space="preserve">
PE7. Promover y fortalecer procesos de apropiación social del conocimiento y la innovación social en el territorio - 2023
</t>
    </r>
    <r>
      <rPr>
        <b/>
        <sz val="11"/>
        <color theme="1"/>
        <rFont val="Arial Narrow"/>
        <family val="2"/>
      </rPr>
      <t>Iniciativa:</t>
    </r>
    <r>
      <rPr>
        <sz val="11"/>
        <color theme="1"/>
        <rFont val="Arial Narrow"/>
        <family val="2"/>
      </rPr>
      <t xml:space="preserve">
2. Estrategia de Ciencia Abierta - Red Colombiana de Información Científica
3.Estrategias para el desarrollo de las políticas públicas de Apropiación Social del Conocimiento - Red Colombiana de Información Científica</t>
    </r>
  </si>
  <si>
    <t>Baja capacidad de autogestión al interior del Ministerio</t>
  </si>
  <si>
    <t>Los responsables del proceso ejecutan las acciones para la gestión y recuperación de los productos de investigación financiados por Minciencias, de acuerdo con las Directrices para repositorios institucionales de investigación de la Red Colombiana de Información Científica M701M02</t>
  </si>
  <si>
    <t>Desconocimiento de la importancia de gestionar y preservar adecuadamente la memoria documental resultante de programas y proyectos de CTeI financiados por Minciencias</t>
  </si>
  <si>
    <t>Reprocesos internos y errores que afectan el desarrollo y fortalecimiento de redes de cooperación nacionales e internacionales para el fomento de la CTeI en el país</t>
  </si>
  <si>
    <t>Capacidades insuficientes (financieras y/o de recursos humanos) que garanticen la adecuada respuesta a requerimientos de la Entidad.</t>
  </si>
  <si>
    <r>
      <rPr>
        <b/>
        <sz val="11"/>
        <color theme="1"/>
        <rFont val="Arial Narrow"/>
        <family val="2"/>
      </rPr>
      <t xml:space="preserve">R21-2023 </t>
    </r>
    <r>
      <rPr>
        <sz val="11"/>
        <color theme="1"/>
        <rFont val="Arial Narrow"/>
        <family val="2"/>
      </rPr>
      <t>Posible pérdida reputacional asociada con la  ineficacia e inoportunidad en el desarrollo y fortalecimiento de redes de cooperación nacionales e internacionales para el fomento de la CTeI en el país.</t>
    </r>
  </si>
  <si>
    <t>Adoptar enfoques de políticas públicas de investigación e innovación para resolver grandes desafíos sociales, económicos y ambientales del país 
Gestionar recursos para el SNCTI
Fortalecer la gobernanza del SNCTI y sus capacidades a través de las políticas públicas, planes y programas de CTeI</t>
  </si>
  <si>
    <t xml:space="preserve">El responsable del equipo de internacionalización  al interior del area reasigna las obligaciones y/o funciones en el talento humano,  para que asegure el cumplimiento de las actividades  planteadas de acuerdo al procedimiento M701-PR03 Cooperación nacional e internacional y diplomacia científicas. </t>
  </si>
  <si>
    <t>Si se presenta la materialización del riesgo, se debe ejecutar la siguiente acción cuyo objetivo principal es reducir los daños que se puedan producir (impacto):
1. Verificar las actividades pendientes de ejecutar, asegurando su reprogramación.
2. Asignar a un integrante del equipo de trabajo para que realice seguimiento quincenal a las solicitudes que presentaron dificultades en su calendario,  con el fin de garantizar que se cumplan con las fechas establecidas.</t>
  </si>
  <si>
    <r>
      <rPr>
        <b/>
        <sz val="11"/>
        <color theme="1"/>
        <rFont val="Arial Narrow"/>
        <family val="2"/>
      </rPr>
      <t>Programa Estratégico:</t>
    </r>
    <r>
      <rPr>
        <sz val="11"/>
        <color theme="1"/>
        <rFont val="Arial Narrow"/>
        <family val="2"/>
      </rPr>
      <t xml:space="preserve">
(PE8) Aumentar la cooperación a nivel internacional para consolidar el SNCTI.
.
</t>
    </r>
    <r>
      <rPr>
        <b/>
        <sz val="11"/>
        <color theme="1"/>
        <rFont val="Arial Narrow"/>
        <family val="2"/>
      </rPr>
      <t xml:space="preserve">Iniciativas:
</t>
    </r>
    <r>
      <rPr>
        <sz val="11"/>
        <color theme="1"/>
        <rFont val="Arial Narrow"/>
        <family val="2"/>
      </rPr>
      <t>Articulación con la diáspora
Posicionamiento internacional de los actores SNCTI.
Aprovechamiento de las capacidades y la atracción de recursos</t>
    </r>
  </si>
  <si>
    <t>Debilidad en los lineamientos para la gestión de la internacionalización del conocimiento e interacción con actores internacionales</t>
  </si>
  <si>
    <t>El responsable de atender los compromisos o solicitudes de colaboración para la gestión internacional de la CTeI implementa las actividades descritas en el procedimiento M701PR03 Cooperación nacional e internacional y diplomacia científica</t>
  </si>
  <si>
    <t>Debilidades en la gestión de los registros y evidencias en los sistemas de información internos de la Entidad</t>
  </si>
  <si>
    <t>El equipo de internacionalización desarrolla las actividades asociadas a la conformación de nodos a partir de los lineamientos definidos en el documento M701M04 Estructuración conceptual Nodos de Diplomacia Científica.</t>
  </si>
  <si>
    <t>El responsable de gestionar la información del proceso verifica los lineamientos establecidos en el documento D103M01G01 Transferencia de Información</t>
  </si>
  <si>
    <t>Gestión de capacidades regionales en CTeI
M702</t>
  </si>
  <si>
    <t>Inoportunidad para dar respuesta a la formulación de los Ejercicios de Planeación en CTeI en las regiones</t>
  </si>
  <si>
    <t>Contexto externo</t>
  </si>
  <si>
    <t>Cambios en los lineamientos jurídicos asociados con el fortalecimiento de la CTeI en las regiones</t>
  </si>
  <si>
    <r>
      <rPr>
        <b/>
        <sz val="11"/>
        <color theme="1"/>
        <rFont val="Arial Narrow"/>
        <family val="2"/>
      </rPr>
      <t xml:space="preserve">R67-2023 </t>
    </r>
    <r>
      <rPr>
        <sz val="11"/>
        <color theme="1"/>
        <rFont val="Arial Narrow"/>
        <family val="2"/>
      </rPr>
      <t>Posible perdida reputacional por la inoportunidad para dar respuesta a la formulación de los ejercicios de Planeación en CTeI en la regiones y por la incertidumbre, errores y reprocesos internos en la Entidad, derivados de cambios en los lineamientos jurídicos, la ausencia de lineamientos internos y falencias en la articulación con las instancias territoriales en CTeI y la oferta institucional</t>
    </r>
  </si>
  <si>
    <t xml:space="preserve">     El riesgo afecta la imagen de  la entidad con efecto publicitario sostenido a nivel de sector administrativo, nivel departamental o municipal</t>
  </si>
  <si>
    <t>Ley 2056 de 2020 "Por la cual se regula la organización y funcionamiento del SGR" y el Decreto 1821 de 2020 "Decreto Único Reglamentario del Sistema General de Regalías” DECRETO 625 DE 2022</t>
  </si>
  <si>
    <t xml:space="preserve">En caso de materializarse el riesgo, se deben ejecutar las siguientes acciones inmediatas, con el objetivo de reducir las consecuencias que se puedan producir:
1. Definir una estrategía de comunicación que permita aclarar /complementar la información brindada a las instrancias territoriales afectadas
2. Priorizar dentro del plan de trabajo las acciones incumplidas y desarrollarlas en el menor tiempo posible. 
3. Retroalimentar al interior del equipo de trabajo las causas que generaron la materialización del riesgo y definir, en caso de ser necesario, las acciones de mejora correspondientes. </t>
  </si>
  <si>
    <r>
      <rPr>
        <b/>
        <sz val="11"/>
        <color theme="1"/>
        <rFont val="Arial Narrow"/>
        <family val="2"/>
      </rPr>
      <t>Programa estratégico:</t>
    </r>
    <r>
      <rPr>
        <sz val="11"/>
        <color theme="1"/>
        <rFont val="Arial Narrow"/>
        <family val="2"/>
      </rPr>
      <t xml:space="preserve">
(PE4) Fomentar la capacidad de generación de conocimiento científico y tecnológico, el reconocimiento, el fortalecimiento de la infraestructura científica y tecnológica, de los actores del SNCTI y las capacidades de las Instituciones Generadoras de Conocimiento y de las entidades de soporte para aumentar la calidad e impacto del conocimiento en la sociedad
</t>
    </r>
    <r>
      <rPr>
        <b/>
        <sz val="11"/>
        <color theme="1"/>
        <rFont val="Arial Narrow"/>
        <family val="2"/>
      </rPr>
      <t>Iniciativas asociadas:</t>
    </r>
    <r>
      <rPr>
        <sz val="11"/>
        <color theme="1"/>
        <rFont val="Arial Narrow"/>
        <family val="2"/>
      </rPr>
      <t xml:space="preserve">
4. Brindar asesoría técnica para la planeación regional en CTeI</t>
    </r>
  </si>
  <si>
    <t>Incertidumbre, errores y reprocesos internos en la Entidad asociados con: 
*  Identificación errónea de necesidades u oportunidades en CTeI en los territorios
* Falencias en la comunicación con los actores del SNCTI a nivel nacional y territorial
* Falencias en la asesoria regional
* Desarrollo inadecuado de los espacios de capacitación en CTeI a diferentes públicos objetivo
* Falencias en la articulación con instancias territoriales</t>
  </si>
  <si>
    <t>Ausencia de lineamientos para el acompañamiento de los ejercicios de planificación de CTeI territorial</t>
  </si>
  <si>
    <t xml:space="preserve">
El responsable del proceso de Gestión de Capacidades Regionales, garantiza la puesta en marcha de lo estipulado en la caracterización del proceso</t>
  </si>
  <si>
    <t>Falencias en el reconocimiento del estado del arte y las dinámicas en CTeI en cada entidad territorial
Inadecuada sistematización de los compromisos adquiridos en la ruta territorial</t>
  </si>
  <si>
    <t xml:space="preserve">El responsable del proceso "Gestión de la Asignación para la Ciencia Tecnología e Innovación del Sistema General de Regalías", asegura el cumplimiento de los lineamientos establecidos en el procedimiento "Elaboración del plan bienal de convocatorias públicas, abiertas y competitivas de la asignación para la CTeI del SGR" código M802PR01.
</t>
  </si>
  <si>
    <t>Bajas capacidades del equipo asociadas con el conocimiento, la gestión y la comunicación en los procesos de regionalización de la CTeI</t>
  </si>
  <si>
    <t>Los actores que participan en los CODECTI tienen acceso a su repositorio para cargar la información de: conformación, dinamica y resultados del CODECTI, que puede ser usada por los integrantes del equipo</t>
  </si>
  <si>
    <t>Financieros</t>
  </si>
  <si>
    <t>Baja disponibilidad de talento humano que permita el logro de las metas estrategicas del proceso</t>
  </si>
  <si>
    <t>El equipo de Capacidades Regionales en CTeI realiza la planeación de las actividades para el seguimiento y logro de las metas, asociado con la gestión del equipo, a través del Plan de Acción Institucional</t>
  </si>
  <si>
    <t xml:space="preserve">Falencias en el seguimiento y respuesta oportuna a los compromisos adquiridos en la ruta territorial </t>
  </si>
  <si>
    <t>Incumplimiento de los compromisos contractuales por parte de los operadores de proyectos</t>
  </si>
  <si>
    <t>El supervisor del contrato ejecuta las actividades y puntos de control del procedimiento Supervisión y seguimiento a contratos y convenios (Código:         A206PR08)</t>
  </si>
  <si>
    <t>Gestión de la apropiación social de la CTeI
M703</t>
  </si>
  <si>
    <t>Perdida reputacional 
y económica</t>
  </si>
  <si>
    <t>Interrupción en el desarrollo de los programas de apropiación social del conocimiento</t>
  </si>
  <si>
    <t xml:space="preserve">Problemas de orden público, situaciones especiales de salud pública  u otros factores externos </t>
  </si>
  <si>
    <r>
      <rPr>
        <b/>
        <sz val="11"/>
        <color theme="1"/>
        <rFont val="Arial Narrow"/>
        <family val="2"/>
      </rPr>
      <t>R56-2023</t>
    </r>
    <r>
      <rPr>
        <sz val="11"/>
        <color theme="1"/>
        <rFont val="Arial Narrow"/>
        <family val="2"/>
      </rPr>
      <t xml:space="preserve"> Posible perdida reputacional y económica por la interrupción en el desarrollo de los programas de apropiación social del conocimiento por problemas de orden público, situaciones especiales de salud pública  u otros factores externo</t>
    </r>
  </si>
  <si>
    <t>Daños a activos fijos/ eventos externos</t>
  </si>
  <si>
    <t>El responsable del mecanismo de operación de CTeI gestiona  las adendas, nuevos cronogramas, reasignación de recursos  para los programas y convocatorias y estrategias para el cumplimiento de las actividades</t>
  </si>
  <si>
    <t>En caso de materializarse el riesgo, se deben ejecutar las siguientes acciones inmediatas, con el objetivo de reducir los daños que se puedan producir (impacto):
1. Comunicar a los grupos de valor los cambios generados y las condiciones que derivan estos ajustes
2. Definir estrategias alternativas de comunicación (virtuales) para el cumplimiento de los cronogramas definidos</t>
  </si>
  <si>
    <r>
      <rPr>
        <b/>
        <sz val="11"/>
        <color theme="1"/>
        <rFont val="Arial Narrow"/>
        <family val="2"/>
      </rPr>
      <t>Programa Estratégico</t>
    </r>
    <r>
      <rPr>
        <sz val="11"/>
        <color theme="1"/>
        <rFont val="Arial Narrow"/>
        <family val="2"/>
      </rPr>
      <t xml:space="preserve">
PE7. Promover y fortalecer procesos de apropiación social del conocimiento y la innovación social en el territorio - 2023. 
</t>
    </r>
    <r>
      <rPr>
        <b/>
        <sz val="11"/>
        <color theme="1"/>
        <rFont val="Arial Narrow"/>
        <family val="2"/>
      </rPr>
      <t>Iniciativas asociadas:</t>
    </r>
    <r>
      <rPr>
        <sz val="11"/>
        <color theme="1"/>
        <rFont val="Arial Narrow"/>
        <family val="2"/>
      </rPr>
      <t xml:space="preserve">
1. Activaciones regionales
3. Estrategias para el desarrollo de las políticas públicas de Apropiación Social del Conocimiento - Ciencia abierta</t>
    </r>
  </si>
  <si>
    <t>Los responsables de la ejecución de la estrategia A Ciencia Cierta ejecutan las actividades y controles establecidos en el procedimiento M801PR14 Ejecución de la estrategia A Ciencia Cierta y consulta los lineamientos establecidos en el documento  M703M01G01 Guía para la implementación de la estrategia A Ciencia Cierta</t>
  </si>
  <si>
    <t>Demoras y/o interrupción en la entrega de los beneficios/incentivos/apoyos financieros/ acompañamientos/asesoría s a los grupos de valor</t>
  </si>
  <si>
    <t>Los responsables de la ejecución de la estrategia Ideas para el Cambio ejecutan las actividades y controles establecidos en el procedimiento M801PR19 Ejecución estrategia Ideas para el cambio</t>
  </si>
  <si>
    <t>Reprocesos internos que afectan la oportuna entrega de los productos a los públicos objetivos</t>
  </si>
  <si>
    <t>Baja capacidad de autogestión al interior de la Entidad</t>
  </si>
  <si>
    <r>
      <rPr>
        <b/>
        <sz val="11"/>
        <color theme="1"/>
        <rFont val="Arial Narrow"/>
        <family val="2"/>
      </rPr>
      <t>R46-2023</t>
    </r>
    <r>
      <rPr>
        <sz val="11"/>
        <color theme="1"/>
        <rFont val="Arial Narrow"/>
        <family val="2"/>
      </rPr>
      <t xml:space="preserve"> Posible perdida reputacional por la limitación de espacios, medios y canales de difusión para la circulación de los productos comunicativos y los reprocesos internos debido a la baja capacidad de negociación con agentes externos así como la baja capacidad de autogestión al interior de la Entidad</t>
    </r>
  </si>
  <si>
    <t>Reducir las brechas territoriales, étnicas y de género en CTeI</t>
  </si>
  <si>
    <t>El responsable del proceso ejecuta las actividades y controles establecidos en el Procedimiento Ejecución Estrategia  Ciencia para Todos M703PR02</t>
  </si>
  <si>
    <t>En caso de materializarse el riesgo, se deben ejecutar las siguientes acciones inmediatas, con el objetivo de reducir los daños que se puedan producir (impacto):
1. Identificar o reconocer los medios y escenarios propios que permitirían la circulación de los productos comunicativos realizados.
2. Construir una estrategia para la circulación de los productos comunicativos en los medios y escenarios identificados.</t>
  </si>
  <si>
    <r>
      <rPr>
        <b/>
        <sz val="11"/>
        <color theme="1"/>
        <rFont val="Arial Narrow"/>
        <family val="2"/>
      </rPr>
      <t>Programa estratégico:</t>
    </r>
    <r>
      <rPr>
        <sz val="11"/>
        <color theme="1"/>
        <rFont val="Arial Narrow"/>
        <family val="2"/>
      </rPr>
      <t xml:space="preserve">
PE7. Promover y fortalecer procesos de apropiación social del conocimiento y la innovación social en el territorio - 2023
</t>
    </r>
    <r>
      <rPr>
        <b/>
        <sz val="11"/>
        <color theme="1"/>
        <rFont val="Arial Narrow"/>
        <family val="2"/>
      </rPr>
      <t>Iniciativas asociadas:</t>
    </r>
    <r>
      <rPr>
        <sz val="11"/>
        <color theme="1"/>
        <rFont val="Arial Narrow"/>
        <family val="2"/>
      </rPr>
      <t xml:space="preserve">
1. Activaciones regionales
3. Estrategias para el desarrollo de las políticas públicas de Apropiación Social del Conocimiento - Ciencia abierta</t>
    </r>
  </si>
  <si>
    <t>Limitación de espacios, escenarios, medios, canales de difusión para la circulación de los productos comunicativos, impidiendo que alcancen sus públicos objetivos</t>
  </si>
  <si>
    <t>Baja disponibilidad y oportunidad para ejecutar los recursos financieros</t>
  </si>
  <si>
    <t>Lineamientos establecidos en la Ley 2162 de 2021   "Por la cual se crea el Ministerio de Ciencia, Tecnología e Innovación,  y se dictan otras disposiciones "y en el Decreto 1449 DE 2022 "por el cual se adopta la estructura del Ministerio de Ciencia, Tecnología e Innovación y se dictan otras disposiciones.</t>
  </si>
  <si>
    <t>Gestión de Vocaciones y  Capital Humano para la CTeI
M704</t>
  </si>
  <si>
    <t xml:space="preserve">Perdida reputacional 
</t>
  </si>
  <si>
    <t>Baja inserción de los doctores e investigadores en el sector empresarial</t>
  </si>
  <si>
    <t>Brechas en capacidades instaladas para acceder a instrumentos de vocaciones y formación</t>
  </si>
  <si>
    <r>
      <rPr>
        <b/>
        <sz val="11"/>
        <color theme="1"/>
        <rFont val="Arial Narrow"/>
        <family val="2"/>
      </rPr>
      <t>R54-2023</t>
    </r>
    <r>
      <rPr>
        <sz val="11"/>
        <color theme="1"/>
        <rFont val="Arial Narrow"/>
        <family val="2"/>
      </rPr>
      <t xml:space="preserve"> Perdida reputacional institucional por la baja vinculación de los doctores e investigadores en el sector empresarial derivada del desconocimiento de los mecanismos disponibles y de falencias en las estrategias de comunicación</t>
    </r>
  </si>
  <si>
    <t>El responsable del proceso planifica su gestión teniendo en cuenta los lineamientos definidos en el documento M704M03 Lineamientos para la formación y vinculación de capital humano de alto nivel</t>
  </si>
  <si>
    <t xml:space="preserve">En caso de materializarse el riesgo, se deben ejecutar las siguientes acciones inmediatas, con el objetivo de reducir las consecuencias que se puedan producir:
1. Articulación con las direcciones técnicas para fortalecer e implementar estrategias para la inserción de capital humano de alto nivel </t>
  </si>
  <si>
    <r>
      <rPr>
        <sz val="11"/>
        <color theme="1"/>
        <rFont val="Arial Narrow"/>
        <family val="2"/>
      </rPr>
      <t xml:space="preserve">
</t>
    </r>
    <r>
      <rPr>
        <b/>
        <sz val="11"/>
        <color theme="1"/>
        <rFont val="Arial Narrow"/>
        <family val="2"/>
      </rPr>
      <t>Programa Estratégico</t>
    </r>
    <r>
      <rPr>
        <sz val="11"/>
        <color theme="1"/>
        <rFont val="Arial Narrow"/>
        <family val="2"/>
      </rPr>
      <t xml:space="preserve">
(PE3) Incrementar las vocaciones científicas en la población infantil y juvenil, la formación de alto nivel en CTeI, y el fomento a la vinculación del capital humano en el SNCTI; para contribuir a la sostenibilidad ambiental, económica y al bienestar social
</t>
    </r>
    <r>
      <rPr>
        <b/>
        <sz val="11"/>
        <color theme="1"/>
        <rFont val="Arial Narrow"/>
        <family val="2"/>
      </rPr>
      <t>Iniciativas</t>
    </r>
    <r>
      <rPr>
        <sz val="11"/>
        <color theme="1"/>
        <rFont val="Arial Narrow"/>
        <family val="2"/>
      </rPr>
      <t xml:space="preserve">
Formación de alto nivel</t>
    </r>
  </si>
  <si>
    <t xml:space="preserve">Desarticulación entre las demandas del sector empresarial y los procesos de formación de doctores </t>
  </si>
  <si>
    <t>El responsable del proceso articula su gestión con el proceso de Beneficios Tributarios en lo relacionado con los incentivos tributarios por vinculación de doctores</t>
  </si>
  <si>
    <t xml:space="preserve">Desconocimiento por parte de las empresas de los incentivos tributarios por vinculación de capital humano de alto nivel </t>
  </si>
  <si>
    <t>Falencias en las estrategias de comunicación orientadas a socializar los beneficios que se derivan de la vinculación de doctores e investigadores en el sector empresarial</t>
  </si>
  <si>
    <t>El responsable de la estrategia implementa acciones para fortalecer la divulgación del instrumento de política asociado con la vinculación de doctores</t>
  </si>
  <si>
    <t>Perdida reputacional 
Perdida económica</t>
  </si>
  <si>
    <t>Falencias en los procesos de diseño y reingeniería de actividades que promuevan la formación de vocaciones y vinculación de capital humano</t>
  </si>
  <si>
    <t>Debilidad en los lineamientos de política publica asociados con la generación de vocaciones en CTeI</t>
  </si>
  <si>
    <r>
      <rPr>
        <b/>
        <sz val="11"/>
        <color theme="1"/>
        <rFont val="Arial Narrow"/>
        <family val="2"/>
      </rPr>
      <t xml:space="preserve">R58-2023 </t>
    </r>
    <r>
      <rPr>
        <sz val="11"/>
        <color theme="1"/>
        <rFont val="Arial Narrow"/>
        <family val="2"/>
      </rPr>
      <t>Posible perdida reputacional y económica por falencias en los procesos de diseño y reingeniería de actividades que promuevan mejoras en la formación de vocaciones y vinculación de capital humano  generado por  debilidades en la definición de lineamientos para la implementación y medición de resultados de impacto</t>
    </r>
  </si>
  <si>
    <t xml:space="preserve"> Fortalecer la gobernanza del SNCTI y sus capacidades a través de las políticas públicas, planes y programas de CTeI</t>
  </si>
  <si>
    <t>El responsable del proceso planifica su gestión teniendo en cuenta los lineamientos definidos en el documento M704M01 Lineamientos para fomentar la vocación científica en niños, niñas y adolescentes</t>
  </si>
  <si>
    <t>Trabajar en acciones previas a la materialización del riesgo como:
1. Trabajar en el fortalecimiento de la política publica alrededor de los temas abordados desde Vocaciones y generar lineamientos de política para los programas que nos los tienen o tienen deficiencias u oportunidades de mejora en este tema.
2. Fortalecer técnicamente el equipo y los aliados para generar ejercicios de caracterización de los aliados.
3. Desarrollar un plan de trabajo que permita generar rutas para la articulación en la cadena de formación: Ondas-Jóvenes-Maestrías-Alto nivel.
4. Fortalecer el equipo técnico del programa Ondas y articularlo con la dinámica del SGR, para consolidar la presencia en regiones y hacerla más representativa en las regiones.
5. Establecer una ruta para fortalecer la generación de lineamientos  para la implementación y medición de resultados de impactos de las iniciativas de vocaciones y vinculación de capital humano.
6. Desarrollo de rutas virtuales de trabajo con las comunidades para atender a las poblaciones que puedan encontrarse aisladas por efectos de orden publico, trabajando de la mano con los actores para garantizar la conectividad</t>
  </si>
  <si>
    <r>
      <rPr>
        <b/>
        <sz val="11"/>
        <color theme="1"/>
        <rFont val="Arial Narrow"/>
        <family val="2"/>
      </rPr>
      <t>Programa Estratégico</t>
    </r>
    <r>
      <rPr>
        <sz val="11"/>
        <color theme="1"/>
        <rFont val="Arial Narrow"/>
        <family val="2"/>
      </rPr>
      <t xml:space="preserve">
(PE3) Incrementar las vocaciones científicas en la población infantil y juvenil, la formación de alto nivel en CTeI, y el fomento a la vinculación del capital humano en el SNCTI; para contribuir a la sostenibilidad ambiental, económica y al bienestar social
</t>
    </r>
    <r>
      <rPr>
        <b/>
        <sz val="11"/>
        <color theme="1"/>
        <rFont val="Arial Narrow"/>
        <family val="2"/>
      </rPr>
      <t>Iniciativas</t>
    </r>
    <r>
      <rPr>
        <sz val="11"/>
        <color theme="1"/>
        <rFont val="Arial Narrow"/>
        <family val="2"/>
      </rPr>
      <t xml:space="preserve">
Ondas
Jóvenes investigadores e innovadores
Formación de alto nivel</t>
    </r>
  </si>
  <si>
    <t>Desarticulación entre Programa Ondas y el SGR que tiene proyectos en la misma línea.</t>
  </si>
  <si>
    <t>El responsable del proceso gestiona  el proyecto tipo 34. Fortalecimiento de las vocaciones científicas en niños, adolescentes y jóvenes mediante la implementación del Programa Ondas</t>
  </si>
  <si>
    <t>Desarticulación entre la cadena de formación: Ondas-Jóvenes-Maestrías-Alto nivel</t>
  </si>
  <si>
    <t>El responsable del proceso planifica su gestión teniendo en cuenta los lineamientos definidos en los documentos M704M02 Lineamientos para fomentar la vocación científica en jóvenes y M704M03 Lineamientos para la formación y vinculación de capital humano de alto nivel</t>
  </si>
  <si>
    <t>Baja caracterización de los actores en las regiones</t>
  </si>
  <si>
    <t>El responsable consulta la caracterización de los grupos de valor y de interés (Código: E202M01AN03)</t>
  </si>
  <si>
    <t>Debilidades en la generación de lineamientos  para la implementación y medición de resultados de impactos de las iniciativas de vocaciones y vinculación de capital humano</t>
  </si>
  <si>
    <t>El responsable del proceso revisa los lineamientos definidos en la Guía para la Evaluación de Políticas Públicas DNP</t>
  </si>
  <si>
    <t>Gestión de Vocaciones y  Capital Humano para la CTeI M704</t>
  </si>
  <si>
    <t>No ejecución de las becas pasantías en el tiempo estipulado</t>
  </si>
  <si>
    <t xml:space="preserve">Retraso en la contratación derivada de las Instituciones beneficiarias  </t>
  </si>
  <si>
    <r>
      <rPr>
        <b/>
        <sz val="11"/>
        <color theme="1"/>
        <rFont val="Arial Narrow"/>
        <family val="2"/>
      </rPr>
      <t>R57-2023</t>
    </r>
    <r>
      <rPr>
        <sz val="11"/>
        <color theme="1"/>
        <rFont val="Arial Narrow"/>
        <family val="2"/>
      </rPr>
      <t xml:space="preserve"> Perdida reputacional por la no ejecución de las becas pasantías en el tiempo estipulado, debido al retraso en la contratación derivada, la falta de comunicación entre los jóvenes y las entidades que los avalan y la dificultad para la concreción de alianzas nacionales e internacionales en tiempos predefinidos.</t>
    </r>
  </si>
  <si>
    <t xml:space="preserve">Reducir las brechas territoriales, étnicas y de género en CTeI 
</t>
  </si>
  <si>
    <t>El responsable del proceso planifica su gestión teniendo en cuenta los lineamientos definidos en el documento M704M02 Lineamientos para fomentar la vocación científica en jóvenes, desde la vigencia inmediatamente anterior.</t>
  </si>
  <si>
    <t>En caso de materializarse el riesgo, se deben ejecutar las siguientes acciones inmediatas, con el objetivo de reducir las consecuencias que se puedan producir:
1. Fortalecer las estrategias de comunicación de cara a los grupos de valor que permitan recuperar la reputación del programa a nivel nacional</t>
  </si>
  <si>
    <r>
      <rPr>
        <b/>
        <sz val="11"/>
        <color theme="1"/>
        <rFont val="Arial Narrow"/>
        <family val="2"/>
      </rPr>
      <t>Programa Estratégico:</t>
    </r>
    <r>
      <rPr>
        <sz val="11"/>
        <color theme="1"/>
        <rFont val="Arial Narrow"/>
        <family val="2"/>
      </rPr>
      <t xml:space="preserve">
(PE3) Incrementar las vocaciones científicas en la población infantil y juvenil, la formación de alto nivel en CTeI, y el fomento a la vinculación del capital humano en el SNCTI; para contribuir a la sostenibilidad ambiental, económica y al bienestar social
</t>
    </r>
    <r>
      <rPr>
        <b/>
        <sz val="11"/>
        <color theme="1"/>
        <rFont val="Arial Narrow"/>
        <family val="2"/>
      </rPr>
      <t>Iniciativas</t>
    </r>
    <r>
      <rPr>
        <sz val="11"/>
        <color theme="1"/>
        <rFont val="Arial Narrow"/>
        <family val="2"/>
      </rPr>
      <t xml:space="preserve">
Jóvenes Investigadores e Innovadores </t>
    </r>
  </si>
  <si>
    <t>Falta de comunicación entre los jóvenes y las entidades que los avalan.</t>
  </si>
  <si>
    <t>El responsable del área técnica realiza la bienvenida e inducción a los jóvenes investigadores e innovadores beneficiarios.</t>
  </si>
  <si>
    <t>Dificultad para la concreción de alianzas nacionales e internacionales en tiempos predefinidos</t>
  </si>
  <si>
    <t>Gestión del Conocimiento para la CTeI
M601
Gestión para la Transferencia y uso Conocimiento
M602 
Gestión para el Desarrollo Tecnológuco y la Innovación
M603
Gestión de Redes e Internacionalización de la CTeI
M701  
Gestión de capacidades regionales en CTeI
M702
Gestión de la Apropiación Social de la CTeI
M703
Gestión de Vocaciones y Capital Humano para la CTeI
M704</t>
  </si>
  <si>
    <t xml:space="preserve">Incumplimiento de las metas institucionales y de política de CTeI </t>
  </si>
  <si>
    <t>Reducción o no disponibilidad de los recursos necesarios para la gestión de políticas, programas, planes y proyectos  de CTeI</t>
  </si>
  <si>
    <r>
      <rPr>
        <b/>
        <sz val="11"/>
        <color theme="1"/>
        <rFont val="Arial Narrow"/>
        <family val="2"/>
      </rPr>
      <t xml:space="preserve">R34-2023 </t>
    </r>
    <r>
      <rPr>
        <sz val="11"/>
        <color theme="1"/>
        <rFont val="Arial Narrow"/>
        <family val="2"/>
      </rPr>
      <t>Posible perdida reputacional por el incumplimiento de las metas institucionales y de política de CTeI debido a la reducción o no disponibilidad de los recursos necesarios para la gestión de políticas, programas, planes y proyectos de CTeI</t>
    </r>
  </si>
  <si>
    <t xml:space="preserve">
Fortalecer la institucionalidad del ministerio a través de la gestión del talento humano, la calidad y la innovación en la gestión pública.</t>
  </si>
  <si>
    <t>Lineamientos establecidos en la Ley 2162 de 2021 1  "Por la cual se crea el Ministerio de Ciencia, Tecnología e Innovación, se fortalece el Sistema Nacional de Ciencia, Tecnología e Innovación y se dictan otras disposiciones "y en el Decreto 1449 DE 2022  "por el cual se adopta la estructura del Ministerio de Ciencia, Tecnología e Innovación y se dictan otras disposiciones"</t>
  </si>
  <si>
    <t>En caso de materializarse el riesgo, se deben ejecutar las siguientes acciones inmediatas, con el objetivo de reducir las consecuencias que se puedan producir:
1. Verificar posibles fuentes de financiación interna a través de: saldos no ejecutados en convocatorias; invitaciones o cualquier otro mecanismo de operación de CTeI implementados; rendimientos financieros disponibles en los fondos; búsqueda de recursos en entidades aliadas
2. Solicitar la reasignación inmediata de los recursos identificados en las posibles fuentes de financiación verificadas, presentando la justificación correspondiente en la instancia de decisión a que haya lugar
3. De acuerdo con la decisión tomada concertar con la Dirección de Inteligencia para la ejecución de la política de CTeI el mecanismo de operación a implementar</t>
  </si>
  <si>
    <t>Programa Estratégico:
(PE9) Fortalecer la institucionalidad del ministerio mediante la implementación, sostenimiento, mejora de requisitos y buenas prácticas en materia de gestión, desempeño y transparencia para generar la confianza y legitimidad en la ciudadanía
Iniciativas asociadas:
Gestión para el cumplimiento del Índice de Desempeño Institucional 
Generar valor público a través de la implementación de las políticas de Gestión y Desempeño - MIPG</t>
  </si>
  <si>
    <t>Alto desgaste administrativo con resultados (tímidos) no significativos</t>
  </si>
  <si>
    <t>Atomización de los recursos para la ejecución de la oferta institucional</t>
  </si>
  <si>
    <t>Los responsables de los procesos realizan la planeación de la oferta institucional de acuerdo con las actividades y puntos de control del procedimiento D101PR05 Planeación Operativa de Mecanismos de Operación de CteI</t>
  </si>
  <si>
    <t>Desarticulación de las políticas de Gobierno, variabilidad de lineamientos políticos o estrategias por cambios de Gobierno</t>
  </si>
  <si>
    <t>Gestión para la 
Ejecución de Política de CTeI
M801</t>
  </si>
  <si>
    <t xml:space="preserve">Pérdida reputacional </t>
  </si>
  <si>
    <t>Incumplimiento en los requisitos de calidad y oportunidad  para la entrega de resultados de la ejecución de los mecanismos de operación de CTeI</t>
  </si>
  <si>
    <t>Dificultad para asegurar pares evaluadores idóneos que participen en los procesos de evaluación</t>
  </si>
  <si>
    <r>
      <rPr>
        <b/>
        <sz val="11"/>
        <color theme="1"/>
        <rFont val="Arial Narrow"/>
        <family val="2"/>
      </rPr>
      <t xml:space="preserve">R33-2023 </t>
    </r>
    <r>
      <rPr>
        <sz val="11"/>
        <color theme="1"/>
        <rFont val="Arial Narrow"/>
        <family val="2"/>
      </rPr>
      <t>Posible pérdida reputacional por incumplimiento en los requisitos de calidad y oportunidad  para la entrega de resultados  de los mecanismos de operación de CTeI (Listados de bancos de elegibles, financiables, entre otros)</t>
    </r>
  </si>
  <si>
    <t>4. Gestionar recursos para el SNCTI</t>
  </si>
  <si>
    <t>El responsable del mecanismo de operación de CTeI corrige el producto afectado (resultados verificación de requisitos, evaluación propuestas, programas o proyectos de CTeI, bancos preliminares o definitivos de elegibles) de acuerdo con los criterios establecidos en los Términos de Referencia y las actividades de los procedimientos de: M801PR01 Apertura y cierre de convocatorias; M801PR02 Evaluación; M801PR04 Verificación de requisitos; y M801PR05 Invitación a presentar propuesta.</t>
  </si>
  <si>
    <t xml:space="preserve">En caso de materializarse el riesgo, se deben ejecutar las siguientes acciones, con el objetivo de reducir las consecuencias que se puedan producir:
1. Socializar a los responsables de los mecanismos de operación de CTeI que los resultados no cumplen con la calidad y oportunidad esperada, para que se tomen las acciones pertinentes en futuros procesos.
2. Retroalimentar a los servidores públicos, colaboradores o  terceros, sobre la ejecución de los procedimientos con el propósito de aclarar actividades, puntos de control y registros a generar en la efectiva ejecución de los mismos.
</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</si>
  <si>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Gestión de otras fuentes de financiación para la CTeI</t>
    </r>
  </si>
  <si>
    <t>Alta demanda de propuestas, programas o proyectos de CTeI para la verificación de requisitos y  evaluación.</t>
  </si>
  <si>
    <t>El responsable del mecanismo de operación de CTeI verifica el cumplimiento de los puntos de control establecidos en los procedimientos M801PR01 Apertura y Cierre de Convocatorias y M801PR05 Invitación a presentar propuesta para actividades de CTeI.</t>
  </si>
  <si>
    <t>Debilidades en la programación de los mecanismos de CTeI en el horizonte de la vigencia</t>
  </si>
  <si>
    <t xml:space="preserve">El responsable del mecanismo de operación de CTeI coordina la evaluación de las propuestas de CTeI, mediante instancias técnicas como pares evaluadores o paneles de expertos de acuerdo al procedimiento  M801PR02 Evaluación de programas, propuestas o proyectos de CTeI.
Los pares evaluadores externos,  a partir de una base de actores reconocidos, quienes, desde su experticia técnica y experiencia en las áreas de conocimiento asociadas a las propuestas presentadas, conceptúan en torno a criterios de evaluación previamente definidos en los términos de referencia. </t>
  </si>
  <si>
    <t xml:space="preserve">Falta de claridad por parte de los pares evaluadores  de los criterios de evaluación establecidos en los términos de referencia </t>
  </si>
  <si>
    <t>El equipo de registro verifica el cumplimiento de los puntos de control establecidos en el procedimiento M801PR04 Verificación de Requisitos de mecanismos de operación de CTeI.</t>
  </si>
  <si>
    <t>No atención de las solicitudes de reclamación por parte de los proponentes una vez publicados los resultados preliminares de los mecanismos de operación de CTeI</t>
  </si>
  <si>
    <t xml:space="preserve">Perdida económica y reputacional </t>
  </si>
  <si>
    <t>Reprocesos internos en la Entidad</t>
  </si>
  <si>
    <t xml:space="preserve">
Debilidades en la planeación de la programación de la oferta institucional
</t>
  </si>
  <si>
    <r>
      <rPr>
        <b/>
        <sz val="11"/>
        <color theme="1"/>
        <rFont val="Arial Narrow"/>
        <family val="2"/>
      </rPr>
      <t xml:space="preserve">R63-2023 </t>
    </r>
    <r>
      <rPr>
        <sz val="11"/>
        <color theme="1"/>
        <rFont val="Arial Narrow"/>
        <family val="2"/>
      </rPr>
      <t xml:space="preserve">Posible pérdida económica y reputacional asociada a las demoras en los desembolsos para la ejecución de las programas/proyectos financiados a través mecanismos de CTeI 
</t>
    </r>
  </si>
  <si>
    <t>la DGR desde el Equipo de Mecanismos se programan los mecanismos de CTeI que se ejecutan durante la vigencia a través del Plan Anual de Mecanismos.
Esta programación incluye los hitos establecidos desde la apertura, el cierre, la entrega de resultadaos y el inicio del proceso de contratación. Este último da la pauta para planeación de los desembolsos conforme a los productos y resultados pactados en el contrato /convenio con el ejecutor.</t>
  </si>
  <si>
    <t>En caso de materializarse el riesgo, se deben ejecutar las siguientes acciones, con el objetivo de reducir las consecuencias que se puedan producir:
1. Retroalimentar a los servidores públicos, colaboradores o  terceros, sobre la ejecución de los procedimientos con el propósito de aclarar actividades, puntos de control y registros a generar en la efectiva ejecución de los mismos.</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</si>
  <si>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Gestión de otras fuentes de financiación para la CTeI</t>
    </r>
  </si>
  <si>
    <t>Demoras y/o interrupción en la entrega de los recursos de financiación y/o acompañamiento derivados de los mecanismos de operación de CTeI</t>
  </si>
  <si>
    <t>Debilidades en la etapas de diseño, ejecución e implementación de los mecanismos de operación e intervención, que asegure el cumplimiento de las metas misionales.</t>
  </si>
  <si>
    <t>El responsable del mecanismo de operación de CTeI verifica el cumplimiento de los puntos de control establecidos en los procedimientos “M801PR01 Apertura y Cierre de Convocatorias” y “M801PR05 Invitación a presentar propuesta para contratación de actividades de CTeI”.</t>
  </si>
  <si>
    <t xml:space="preserve">Problemas de orden público, situaciones especiales de salud pública  u otros factores externos  asociados a la interrupción o cese de actividades  debido a factores externos </t>
  </si>
  <si>
    <t>El responsable del mecanismo de operación de CTeI coordina el desembolso al beneficiario de acuerdo a lo establecido en el procedimiento M801PR10 Pagos y desembolsos a través del Fondo Francisco José de Caldas - FFJC.</t>
  </si>
  <si>
    <t>El responsable del mecanismo de operación de CTeI verifica el cumplimiento de los puntos de control establecido en el procedimiento M801PR08 Contratación Derivada a través del Fondo Francisco José de Caldas - FFJC.</t>
  </si>
  <si>
    <t>M802 Gestión de Asignación para la
CTeI del SGR</t>
  </si>
  <si>
    <t>Afectación reputacional</t>
  </si>
  <si>
    <t>Personal insuficiente para el cumplimiento de los tiempos establecidos de verificación de los requisitos del proyecto</t>
  </si>
  <si>
    <t>Baja adherencia de los lineamientos definidos en el procedimiento de recepción y verificación de requisitos de programas y proyectos a financiar con recursos de la asignación para la CTeI del SGR</t>
  </si>
  <si>
    <r>
      <rPr>
        <b/>
        <sz val="11"/>
        <color theme="1"/>
        <rFont val="Arial Narrow"/>
        <family val="2"/>
      </rPr>
      <t xml:space="preserve">R28-2023 </t>
    </r>
    <r>
      <rPr>
        <sz val="11"/>
        <color theme="1"/>
        <rFont val="Arial Narrow"/>
        <family val="2"/>
      </rPr>
      <t>Posibilidad de afectación reputacional por retrasos en el tiempo para la verificación de los programas / proyectos para su viabilización y aprobación del Órgano Colegiado de Administración y Decisión -OCAD de Ciencia, Tecnología e Innovación- del SGR</t>
    </r>
  </si>
  <si>
    <t>El servidor público/contratista dispone del procedimiento de recepción y verificación de requisitos de programas y proyectos a financiar con recursos del ACTeI del SGR M802PR03, a través de la plataforma GINA, con el fin de aplicar los lineamientos definidos para tal fin</t>
  </si>
  <si>
    <t>En caso que el riesgo se materialice:
Disponer del recurso humano suficiente para llevar adecuadamente la verificación de los proyectos susceptibles a ser financiados con recursos de la asignación CTeI del SGR.
(El plan de contigencia aplica solamente para los casos que se materializó el riesgo y mitiga las consecuencias del riesgo)</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</si>
  <si>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2. Gestión de la Secretaría Técnica del OCAD de CTeI del SGR</t>
    </r>
  </si>
  <si>
    <t>Falta de objetividad en la toma de decisiones del OCAD</t>
  </si>
  <si>
    <t xml:space="preserve">A través de las Sesiones del OCAD, se realiza control a la verificación de los programas / proyectos para su viabilización y aprobación del Órgano Colegiado de Administración y Decisión -OCAD de Ciencia, Tecnología e Innovación- del SGR </t>
  </si>
  <si>
    <t>Personal insuficiente para la construcción del plan de convocatorias</t>
  </si>
  <si>
    <t>Baja adherencia de los lineamientos definidos en el procedimiento M802PR01 elaboración del plan bienal de convocatorias públicas, abiertas y competitivas de la asignación para la CTeI del SGR</t>
  </si>
  <si>
    <r>
      <rPr>
        <b/>
        <sz val="11"/>
        <color theme="1"/>
        <rFont val="Arial Narrow"/>
        <family val="2"/>
      </rPr>
      <t>R73 - 2023</t>
    </r>
    <r>
      <rPr>
        <sz val="11"/>
        <color theme="1"/>
        <rFont val="Arial Narrow"/>
        <family val="2"/>
      </rPr>
      <t xml:space="preserve"> Posibilidad de afectación reputacional por debilidades en la construcción, aprobación y socialización de los lineamientos necesarios para implementar el proceso de convocatorias para la financiación de proyectos de inversión con recursos de la asignación para la Ciencia Tecnología e Innovación del SGR</t>
    </r>
  </si>
  <si>
    <t>El servidor público/contratista dispone del procedimientgo de elaboración del plan bienal de convocatorias públicas, abiertas y competitivas de la asignación para CTeI del SGR M802PR01, a través de la plataforma GINA, con el fin de aplicar los lineamientos definidos para tal fin.</t>
  </si>
  <si>
    <t>En caso que el riesgo se materialice:
Fortalecer el proceso de gestión de CTeI del SGR para la construcción, aprobación y socialización de los lineamientos necesarios para implementar el proceso de convocatorias aumentando la disposición de recursos técnicos, humanos y administrativos para llevarlo a cabo adecuadamente.
(El plan de contigencia aplica solamienta para los casos que se materializó el riesgo y mitiga las consecuencias del riesgo)</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</si>
  <si>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2. Gestión de la Secretaría Técnica del OCAD de CTeI del SGR</t>
    </r>
  </si>
  <si>
    <t>Desactualización de los contenidos en la verificación de requisitos para la aprobación de proyectos susceptibles de ser financiados con recursos de la asignación para la CTeI del SGR.</t>
  </si>
  <si>
    <t>A través de los modelos asociados al procedimiento de elaboración del plan bienal de convocatorias públicas, abiertas y competitivas de la asignación para la CTeI del SGR M802PR01, se cuenta con las herramientas para la construcción, aprobación y socialización de los lineamientos necesarios para implementar el proceso de convocatorias para la financiación de proyectos de inversión con recursos de la asignación para la Ciencia Tecnología e Innovación del SGR.</t>
  </si>
  <si>
    <t>M801 - Gestión para la ejecución de la política de CTeI 
FFJC</t>
  </si>
  <si>
    <t>Asignar recursos del FFJC a actividades no asociadas a CTeI</t>
  </si>
  <si>
    <t>Asignar personas que no tienen el conocimiento o experiencia en este tipo de funciones</t>
  </si>
  <si>
    <r>
      <rPr>
        <b/>
        <sz val="11"/>
        <color theme="1"/>
        <rFont val="Arial Narrow"/>
        <family val="2"/>
      </rPr>
      <t xml:space="preserve">R79 FFJC-2023 </t>
    </r>
    <r>
      <rPr>
        <sz val="11"/>
        <color theme="1"/>
        <rFont val="Arial Narrow"/>
        <family val="2"/>
      </rPr>
      <t xml:space="preserve">
Posibilidad de afectación económica o reputacional por asignar recursos del FFJC a actividades no asociadas a CTeI</t>
    </r>
  </si>
  <si>
    <t>El equipo financiero del  FFJC y  el equipo Juridicio Contractual de la DGR, verifican los puntos de control establecidos en el procedimiento M801PR08 Contratación Derivada a través del Fondo Francisco José de Caldas-FFJC.
De igual manera, los equipos que efectúan las operaciones por parte de la Fiduciaria, operan conforme a este procedimento y en el marco de lo lineamientos de operación aprobados con la Fiduciaria.</t>
  </si>
  <si>
    <t>En caso de materializarse el riesgo:
1- Acciones disciplinarias contra el servidor público y/o contratista  que generó la situación
2-Iniciar las acciones para restituir los recursos asignados con el fin de enfocarlos a acciones de CTeI
(El plan de contigencia aplica solamente para los casos que se materializó el riesgo y mitiga las consecuencias del riesgo)</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</si>
  <si>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Gestión de otras fuentes de financiación para la CTeI</t>
    </r>
  </si>
  <si>
    <t>Insuficiente personal  que garantice la adecuada respuesta a requerimientos de la Entidad.</t>
  </si>
  <si>
    <t>Seguimiento del ciclo de contratación derivada de CTeI  a través del MGI</t>
  </si>
  <si>
    <t>Desconocimiento de la operación del manejo de operación del FFJC en el marco de los dispuesto en la Ley 1286 de 2009</t>
  </si>
  <si>
    <t>Realización de mesas técnicas con los equipos jurídicos y financieros de la DGR previa solicitud de contratación y aprobación del Comité de Gestión de Recursos para la CTeI</t>
  </si>
  <si>
    <t>Debilidades en la implementación de las actividades y puntos de control descritos en los lineamientos internos de la Entidad para la contratación a través del FFJC.</t>
  </si>
  <si>
    <t>El equipo financiero del FFJC verifica los puntos de control establecidos en el Manual operativo del Fondo Francisco José de Caldas - FFJC a través de inspección del documento con el fin de seguir los lineamientos definidos</t>
  </si>
  <si>
    <t>Las solicitudes de contratación de CTeI se someten para aprobación del Comité de Gestión de Recursos para la CTeI, de conformidad con el procedimiento Operación de Comités Institucionales D101PR03.</t>
  </si>
  <si>
    <t>Afectación económica y reputacional</t>
  </si>
  <si>
    <t>Realizar desembolsos sin el cumplimiento de requisitos definidos</t>
  </si>
  <si>
    <t>Omisión o deficiencias en la verificación de requisitos para la realización de los desembolsos conforme a los establecido en las minutas de los convenios/contratos de CTeI</t>
  </si>
  <si>
    <r>
      <rPr>
        <b/>
        <sz val="11"/>
        <color theme="1"/>
        <rFont val="Arial Narrow"/>
        <family val="2"/>
      </rPr>
      <t>R81 FFJC-2023</t>
    </r>
    <r>
      <rPr>
        <sz val="11"/>
        <color theme="1"/>
        <rFont val="Arial Narrow"/>
        <family val="2"/>
      </rPr>
      <t xml:space="preserve"> Posibilidad de afectación económica y reputacional por realizar desembolsos sin el cumplimiento de requisitos definidos.</t>
    </r>
  </si>
  <si>
    <t xml:space="preserve">El profesional de la DGR-FFJC verifica los puntos de control establecidos en el procedimiento Pago de evaluadores a través del Fondo Francisco José de Caldas - FFJC	M801PR11	 a través de inspección de los documentos y realiza la gestión de acuerdo con lo definido en el descriptivo.
</t>
  </si>
  <si>
    <t>En caso de materializarse el riesgo:
1- Acciones disciplinarias contra el servidor público y/o contratista  que generó la situación
2-Iniciar las acciones para restituir los recursos asignados
(El plan de contigencia aplica solamienta para los casos que se materializó el riesgo y mitiga las consecuencias del riesgo)</t>
  </si>
  <si>
    <r>
      <rPr>
        <b/>
        <sz val="11"/>
        <color theme="1"/>
        <rFont val="Arial Narrow"/>
        <family val="2"/>
      </rPr>
      <t>Programa Estratégico</t>
    </r>
    <r>
      <rPr>
        <sz val="11"/>
        <color theme="1"/>
        <rFont val="Arial Narrow"/>
        <family val="2"/>
      </rPr>
      <t xml:space="preserve">
(PE2) Gestionar la financiación del SNCTI
</t>
    </r>
    <r>
      <rPr>
        <b/>
        <sz val="11"/>
        <color theme="1"/>
        <rFont val="Arial Narrow"/>
        <family val="2"/>
      </rPr>
      <t>Iniciativa</t>
    </r>
    <r>
      <rPr>
        <sz val="11"/>
        <color theme="1"/>
        <rFont val="Arial Narrow"/>
        <family val="2"/>
      </rPr>
      <t xml:space="preserve">
Gestión de otras fuentes de financiación para la CTeI</t>
    </r>
  </si>
  <si>
    <t>El profesional de la DGR-FFJC verifica los puntos de control establecidos en el procedimiento de pagos y desembolsos a través del Fondo Francisco José de Caldas - FFJC- M801PR10 a través de inspección visual del documento y realiza la gestión de acuerdo con lo definido en el descriptivo.</t>
  </si>
  <si>
    <t>Asignar personas que no tienen el conocimiento o experiencia en este tipo de funciones y desconocimiento de la operación del manejo de operación del FFJC en el marco de los dispuesto en la Ley 1286 de 2009</t>
  </si>
  <si>
    <t>El profesional de la DGR-FFJC realiza seguimiento a través de la plataforma MGI</t>
  </si>
  <si>
    <t>Debilidades en la implementación de las actividades y puntos de control descritos en los lineamientos internos de la Entidad</t>
  </si>
  <si>
    <t>El profesional de la DGR-FFJC verifica los puntos de control establecidos en el Manual operativo del Fondo Francisco José de Caldas - FFJC a través de la inspección del documento con el fin de seguir los lineamientos definidos.</t>
  </si>
  <si>
    <t>El profesional de la DGR-FFJC verifica las restricciones de la plataforma MGI teniendo en cuenta que: (No se puede aprobar un pago con un único rol de usuarios, por lo menos deben haber tres aprobaciones de usuarios con roles diferentes)</t>
  </si>
  <si>
    <t>El profesional de la DGR-FFJC verifica que los pagos deben pasar a revisión por la fiduciaria teniendo en cuenta que: (En caso que no se cumplan requisitos la fiduciaria no procede a realizar el pago).</t>
  </si>
  <si>
    <t>A201 Gestión de Talento Humano</t>
  </si>
  <si>
    <t xml:space="preserve"> No se tuvo en cuenta o se desconocieron las necesidades de capacitación por parte de los procesos de la Entidad</t>
  </si>
  <si>
    <r>
      <rPr>
        <b/>
        <sz val="11"/>
        <color theme="1"/>
        <rFont val="Arial Narrow"/>
        <family val="2"/>
      </rPr>
      <t>R37-2023</t>
    </r>
    <r>
      <rPr>
        <sz val="11"/>
        <color theme="1"/>
        <rFont val="Arial Narrow"/>
        <family val="2"/>
      </rPr>
      <t xml:space="preserve"> Posibilidad de afectación reputacional por formular un programa de capacitación que no responda a las necesidades de la Entidad debido a que no se tuvo en cuenta las necesidades de capacitación de lo procesos</t>
    </r>
  </si>
  <si>
    <t xml:space="preserve">     El riesgo afecta la imagen de la entidad internamente, de conocimiento general, nivel interno, de junta dircetiva y accionistas y/o de provedores</t>
  </si>
  <si>
    <t>El servidor público dispone del procedimiento de formulación, ejecución y seguimiento del Plan Institucional de Capacitación A201PR05, a través de la plataforma GINA, por medio del cual corrobora y revisa los lineamientos dispuestos para tal fin en el documento</t>
  </si>
  <si>
    <t>Aceptar el riesgo</t>
  </si>
  <si>
    <t>En el caso que el riesgo se materialice:
El Director de Talento Humano informará por escrito al Comité de Gestión y Desempeño Institucional la novedad presentada y plan de mejora justificado con el fin de que se apruebe los ajustes de las actividades del PIC que permitan dar cuenta de la mejora propuesta.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</si>
  <si>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t>
  </si>
  <si>
    <t>A través del indicador de resultado de eficacia de las capacitaciones El servidor público de la Dirección de Talento Humano, realiza seguimiento y control a los resultados obtenidos y a su vez carga los comentarios y evidencias en el periodo programado del reporte</t>
  </si>
  <si>
    <t>El servidor público dispone de la matriz de formulación y seguimiento del Plan Institucional de Capacitación  A201PR05F05,  a través de la plataforma GINA, con el fin de registrar la información requerida</t>
  </si>
  <si>
    <t>No realizar adecuadamente la entrega del cargo o finalización del contrato</t>
  </si>
  <si>
    <r>
      <rPr>
        <b/>
        <sz val="11"/>
        <color theme="1"/>
        <rFont val="Arial Narrow"/>
        <family val="2"/>
      </rPr>
      <t>R38-2023</t>
    </r>
    <r>
      <rPr>
        <sz val="11"/>
        <color theme="1"/>
        <rFont val="Arial Narrow"/>
        <family val="2"/>
      </rPr>
      <t xml:space="preserve"> Posible afectación reputacional por pérdida del conocimiento  o memoria institucional  debido a que los Servidores Públicos o s terminan su vinculación o relación contractual con la Entidad sin realizar su debida entrega </t>
    </r>
  </si>
  <si>
    <t>El servidor público dispone del procedimiento de retiro de personal A201PR04, a través de la plataforma GINA, por medio del cual corrobora y revisa los lineamientos dispuestos para tal fin en el documento</t>
  </si>
  <si>
    <t>En el caso que el riesgo se materialice:
El Director de Talento Humano debe informar por escrito a la Secretaria General - Jurídica, cuando un servidor público no realice la debida entrega del cargo, con el fin que se tomen las acciones disciplinarias correspondientes, y para el caso de s el Supervisor del Contrato debe exigir a todo  la debida relación de documentos antes de autorizar el pago de honorarios.
(El plan de contigencia aplica solamienta para los casos que se materializó el riesgo y mitiga las consecuencias del riesgo)</t>
  </si>
  <si>
    <t>Incumplimiento de lineamientos institucionales</t>
  </si>
  <si>
    <t>Los lineamientos de la de comisión de estudios, transferencia de conocimiento donde se establece como compromiso que una vez se termine la comisión se realice un informe para el conocimiento de la Entidad</t>
  </si>
  <si>
    <t>No manejar adecuamente los documentos de la Entidad (Formatos y evidencias documentales)</t>
  </si>
  <si>
    <t>El servidor público dispone de:
1.Informe de entrega de puesto de trabajo para los servidores público 1. Informe de entrega Representante Legal
2. Informe de entrega Nivel Directivo y Jefes de Oficina
3. Informe de entrega rol Financiero, Contable, Almacén, Inventarios y Logística.
4. Informe de entrega Nivel Profesional y Asesor.
5. Informe de entrega Nivel Asistencial y Técnico. 
A través de los cuales se registra y evidencia la información requerida para la entrega del puestos de trabajo</t>
  </si>
  <si>
    <t>El  disponde de:
1. Informe de  y seguimiento a las actividades / productos contratados.
A través del cual registra la información y evidencia requerida para la entrega de actividades y productos de acuerdo a las obligaciones contractuales.</t>
  </si>
  <si>
    <t>Fallas o deficiencias en la estructuración de la estratégia inducción y reinducción</t>
  </si>
  <si>
    <t>Baja adherencia de los documentos asociados al SGC</t>
  </si>
  <si>
    <r>
      <rPr>
        <b/>
        <sz val="11"/>
        <color theme="1"/>
        <rFont val="Arial Narrow"/>
        <family val="2"/>
      </rPr>
      <t xml:space="preserve">R65-2023 </t>
    </r>
    <r>
      <rPr>
        <sz val="11"/>
        <color theme="1"/>
        <rFont val="Arial Narrow"/>
        <family val="2"/>
      </rPr>
      <t>Posibilidad de afectación reputacional por que las actividades de inducción y reinducción no generen el impacto esperado en los servidores públicos debido a fallas o deficiencias en la estructuración de la estratégia</t>
    </r>
  </si>
  <si>
    <t>En el caso que el riesgo se materialice:
Se debe adelantar la actividad de inducción y reinducción particular al Servidor Público, informando la novedad por escrito al Director de Talento Humano, con el fin de evaluar la causa o motivo por la cual no se adelanto cumplió con la actividad definida.
(El plan de contigencia aplica solamienta para los casos que se materializó el riesgo y mitiga las consecuencias del riesgo)</t>
  </si>
  <si>
    <t>El servidor público dispone del instructivo desarrollo del programa de inducción y reinducción institucional  A201PR05I01, a través de la plataforma GINA, por medio del cual corrobora y revisa los lineamientos dispuestos para tal fin en el documento</t>
  </si>
  <si>
    <t>El servidor público dispone del formato de la evaluación de la jornada de inducción institucional A201PR05F03,  a través de la plataforma GINA, con el fin de registrar la información requerida</t>
  </si>
  <si>
    <t>Desarticulación de Actividades de inducción y reinducción  con  Plataforma Estratégica Institucional</t>
  </si>
  <si>
    <t>La Entidad lleva a cabo de forma permanente actividades de inducción y reinducción, con el fin de garantizar un adecuado conocimiento del que hacer institucional, a través de la plataforma tecnológica dispuesta para tal fin, acatando las directrices para el manejo de situación sanitaria (COVID)</t>
  </si>
  <si>
    <t>A202 Gestión Financiera</t>
  </si>
  <si>
    <t>Incumplimiento en los controles del proceso</t>
  </si>
  <si>
    <t>Baja adherencia y apropiación de los procedimientos del proceso</t>
  </si>
  <si>
    <r>
      <rPr>
        <b/>
        <sz val="11"/>
        <color theme="1"/>
        <rFont val="Arial Narrow"/>
        <family val="2"/>
      </rPr>
      <t>R39 2023</t>
    </r>
    <r>
      <rPr>
        <sz val="11"/>
        <color theme="1"/>
        <rFont val="Arial Narrow"/>
        <family val="2"/>
      </rPr>
      <t xml:space="preserve"> Posibilidad de afectación reputacional en los casos que las conciliaciones bancarias sean preparadas y revisadas por la misma persona debido a incumplimiento en los controles del proceso</t>
    </r>
  </si>
  <si>
    <t xml:space="preserve">     El riesgo afecta la imagen de alguna área de la organización</t>
  </si>
  <si>
    <t>El servidor público dispone del procedimiento manejo de cajas menores  A202PR03, a través de la plataforma GINA y Servidor público /  del Grupo Interno de Apoyo Financiero y Presupuesta responsable de elaboración de las conciliaciones bancarias, de acuerdo con el procedimiento de Gestión Contable A202PR05 con el fin de corroborar y aplicar los lineamientos dispuestos tal fin en el documento</t>
  </si>
  <si>
    <t>En el caso que el riesgo se materialice:
En el caso que el riesgo se materialice, el proceso de Gestión Financiera debe entregar la información al personal con rol contable con el fin de realizar la respectivas verificaciones y validaciones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</si>
  <si>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R39 2023  Ficha de plan de manejo de riesgos</t>
  </si>
  <si>
    <t>El servidor público dispone del procedimiento manejo de cajas menores  A202PR03, a través de la plataforma GINA y Servidor público del Grupo Interno de Apoyo Financiero y Presupuesta responsable de elaboración de las conciliaciones bancarias, de acuerdo con el procedimiento de Gestión Contable A202PR05 con el fin de corroborar y aplicar los lineamientos dispuestos tal fin en el documento</t>
  </si>
  <si>
    <t>La información financiera no esta soportada correctamente o presente falta de oportunidad en su reporte ante Contaduría General de la Nación</t>
  </si>
  <si>
    <t>Baja autogestión de los procesos de la Entidad</t>
  </si>
  <si>
    <r>
      <rPr>
        <b/>
        <sz val="11"/>
        <color theme="1"/>
        <rFont val="Arial Narrow"/>
        <family val="2"/>
      </rPr>
      <t xml:space="preserve">R43 2023 </t>
    </r>
    <r>
      <rPr>
        <sz val="11"/>
        <color theme="1"/>
        <rFont val="Arial Narrow"/>
        <family val="2"/>
      </rPr>
      <t>Posibilidad de afectación reputacional debido a que los estados financieros del Ministerio no se encuentren debidamente soportados
  o se presente falta de oportunidad en el reporte de la información a través del CHIP de la Contaduría General de la Nación</t>
    </r>
  </si>
  <si>
    <t>El servidor público realiza la revisión de la información previo a la transmisión a través del CHIP Consolidador de Hacienda e Información Pública, teniendo en cuenta los requerimientos establecidos para tal fin</t>
  </si>
  <si>
    <t>En el caso que el riesgo se materialice:
El proceso de Gestión Financiera en caso  que la información relacionada con la Contabilidad de la Entidad no este soportada correctamente, debe requerir a la dependencia generadora de la información con el fin de realizar las aclaraciones correspondientes y se envíen los ajustes del caso.
El proceso de Gestión Financiera en caso que el reporte de la información a través del CHIP de la Contaduría General de la Nación se realice extemporáneamente, se deberá informar por escrito a la DAF, indicando las causas que originaron la transmisión extemporánea.
Solicitar la ampliación del plazo para la transmisión de la información a la Contaduría General de la Nación, con el fin de no incurrir en transmisiones extemporáneas.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</si>
  <si>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R43-2023 Ficha de plan de manejo de riesgos</t>
  </si>
  <si>
    <t>Baja adherencia a los lineamientos definidos en el Manual de políticas contables - NICSP - Normas internacionales de contabilidad del sector público</t>
  </si>
  <si>
    <t>El servidor público dispone del manual de políticas contables - NICSP - Normas internacionales de contabilidad del sector público  A202M01, a través de la plataforma GINA, con el fin de corroborar y aplicar los lineamientos dispuestos tal fin en el documento</t>
  </si>
  <si>
    <t xml:space="preserve">Baja autogestión y cultura de control de los procesos de la Entidad </t>
  </si>
  <si>
    <t>A través de las conciliaciones mensuales y/o trimestrales llevadas a cabo, las dependencias suministran información contable al proceso de Gestión Financiera</t>
  </si>
  <si>
    <t xml:space="preserve">Falta de conocimiento y manejo del procedimiento de Gestión Contable </t>
  </si>
  <si>
    <t>El servidor público dispone del procedimiento gestión contable A202PR05, a través de la plataforma GINA, con el fin de corroborar y aplicar los lineamientos dispuestos tal fin en el documento</t>
  </si>
  <si>
    <t>No practicar las deducciones a los proveedores en las obligaciones presupuestales de conformidad con la legislación tributaria vigente.</t>
  </si>
  <si>
    <t>No se cuenta con la competencia necesaria para ejecutar la actividad (formación académica o experiencia específica o habilidades)</t>
  </si>
  <si>
    <r>
      <rPr>
        <b/>
        <sz val="11"/>
        <color theme="1"/>
        <rFont val="Arial Narrow"/>
        <family val="2"/>
      </rPr>
      <t xml:space="preserve">R44 2023 </t>
    </r>
    <r>
      <rPr>
        <sz val="11"/>
        <color theme="1"/>
        <rFont val="Arial Narrow"/>
        <family val="2"/>
      </rPr>
      <t xml:space="preserve">Posibilidad de afectación reputacional en caso de no practicar las deducciones a los proveedores en las obligaciones presupuestales, de acuerdo a las responsabilidades tributarias de cada contribuyente </t>
    </r>
  </si>
  <si>
    <t>Se cuenta con la existencia de un registro en el liquidador de impuestos y retenciones por contrato tramitado</t>
  </si>
  <si>
    <t>En el caso que el riesgo se materialice:
 Se debe recibir la solicitud por parte del tercero, efectuar la verificación y reliquidación de deducciones y proceder a realizar la solicitud de devolución de recursos en el SIIF Nación o SPGR.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</si>
  <si>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R44-2023 Ficha de plan de manejo de riesgos</t>
  </si>
  <si>
    <t xml:space="preserve">Baja adherencia a los lineamientos definidos en el Procedimiento Ejecución Presupuestal </t>
  </si>
  <si>
    <t>El servidor público dispone del procedimiento de ejecución presupuestal A202PR01, a través de la plataforma GINA, con el fin de corroborar y aplicar los lineamientos dispuestos tal fin en el documento</t>
  </si>
  <si>
    <t>Afectación económica</t>
  </si>
  <si>
    <t>Desconocimiento del marco normativo o registrar actos administrativos que afectan de manera indebida el presupuesto</t>
  </si>
  <si>
    <t>Bajo nivel de apropiación y adeherencia del procedimiento de ejecución presupuestal</t>
  </si>
  <si>
    <r>
      <rPr>
        <b/>
        <sz val="11"/>
        <color theme="1"/>
        <rFont val="Arial Narrow"/>
        <family val="2"/>
      </rPr>
      <t xml:space="preserve">R45 2023 </t>
    </r>
    <r>
      <rPr>
        <sz val="11"/>
        <color theme="1"/>
        <rFont val="Arial Narrow"/>
        <family val="2"/>
      </rPr>
      <t>Posibilidad de afectación económica por registrar actos administrativos que afectan el presupuesto debibo a acciones contrarias a la normatividad o no presentar el anteproyecto de presupuesto en los plazos establecidos</t>
    </r>
  </si>
  <si>
    <t>En el caso que el riesgo se materialice:
La Coordinadora Financiera debe informar a la Dirección Administrativa y Financiera y al Ordenador del Gasto, con el fin de tomar las acciones que correspondan, por otra parte deberá realizar una mejora, con el fin de evitar que el riesgo se vuelva a materializar, socializando nuevamente el ajuste realizado a los integrantes del proceso de Gestión Financiera.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</si>
  <si>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R45-2023 Ficha de plan de manejo de riesgos</t>
  </si>
  <si>
    <t>Bajo nivel de apropiación y adeherencia del procedimiento de trámites presupuestales</t>
  </si>
  <si>
    <t>El servidor público dispone del procedimiento trámites presupuestales A202PR04, a través de la plataforma GINA, con el fin de corroborar y aplicar los lineamientos dispuestos tal fin en el documento</t>
  </si>
  <si>
    <t>Bajo nivel de apropiación y adeherencia del procedimiento de viáticos y gastos de desplazamiento</t>
  </si>
  <si>
    <t>El servidor público dispone del procedimiento de viáticos y gastos de desplazamiento A202PR06, a través de la plataforma GINA, con el fin de corroborar y aplicar los lineamientos dispuestos tal fin en el documento</t>
  </si>
  <si>
    <t>Bajo nivel de apropiación y adeherencia del procedimiento de anteproyecto de presupuesto</t>
  </si>
  <si>
    <t>El servidor público dispone del procedimiento de anteproyecto de presupuesto D101PR02, a través de la plataforma GINA, con el fin de corroborar y aplicar los lineamientos dispuestos tal fin en el documento</t>
  </si>
  <si>
    <t>Falta de autogestión y autocontrol en los procesos o desconocimiento de los registros a trasladar de vigencias futuras</t>
  </si>
  <si>
    <t>Actas de constitución de vigencias futuras</t>
  </si>
  <si>
    <t xml:space="preserve">Falta de augestión y autocontrol en los procesos o desconocimiento de la información a trasladarse </t>
  </si>
  <si>
    <t xml:space="preserve">Actas de constitución de cuentas por pagar y reserva presupuestal </t>
  </si>
  <si>
    <t>Realizar la presentación y  pago de obligaciones tributarias extemporáneamente o con inexactitudes</t>
  </si>
  <si>
    <t>Bajo nivel de apropiación y adeherencia del procedimiento de gestión de tesorería</t>
  </si>
  <si>
    <r>
      <rPr>
        <b/>
        <sz val="11"/>
        <color theme="1"/>
        <rFont val="Arial Narrow"/>
        <family val="2"/>
      </rPr>
      <t>R71 2023</t>
    </r>
    <r>
      <rPr>
        <sz val="11"/>
        <color theme="1"/>
        <rFont val="Arial Narrow"/>
        <family val="2"/>
      </rPr>
      <t xml:space="preserve"> Posibilidad de afectación económica en caso de no realizar la presentación y  pago de obligaciones tributarias, debido a que se realicen extemporáneamente o que se presente inexactitud de las declaraciones tributarias presentadas </t>
    </r>
  </si>
  <si>
    <t xml:space="preserve">     Entre 10 y 50 SMLMV</t>
  </si>
  <si>
    <t>El servidor público dispone del procedimiento de gestión de tesorería A202PR02, a través de la plataforma GINA, con el fin de corroborar y aplicar los lineamientos dispuestos tal fin en el documento</t>
  </si>
  <si>
    <t>En el caso que el riesgo se materialice:
Se debe efectuar la presentación, pago o corrección de la declaración con las sanciones correspondiente
El proceso de Gestión Financiera debe informar a la Dirección Administrativa y Financiera, con copia a la Secretaria General y Oficina Asesora Jurídica, con el fin de tomar las acciones que correspondan, por otra parte deberá realizar una mejora, con el fin de evitar que el riesgo se vuelva a materializar, socializando nuevamente el ajuste realizado a los integrantes del proceso de Gestión Financiera.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</si>
  <si>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R71-2023 Ficha de plan de manejo de riesgos</t>
  </si>
  <si>
    <t>Incumplimiento debido a falta de autocontrol y autogestión de los procesos</t>
  </si>
  <si>
    <t>El servidor público dispone  de la lista de chequeo presentación y pago retención en la fuente - retención - ICA A202PR02F08, a través de la plataforma GINA, con el fin de garantizar una información confiable</t>
  </si>
  <si>
    <t>Los responsables no presenten oportuna y correctamente los insumos contables</t>
  </si>
  <si>
    <t>Bajo nivel de apropiación y adeherencia del Manual de políticas contables - NICSP - Normas internacionales de contabilidad del sector público</t>
  </si>
  <si>
    <r>
      <rPr>
        <b/>
        <sz val="11"/>
        <color theme="1"/>
        <rFont val="Arial Narrow"/>
        <family val="2"/>
      </rPr>
      <t xml:space="preserve">R72 2023 </t>
    </r>
    <r>
      <rPr>
        <sz val="11"/>
        <color theme="1"/>
        <rFont val="Arial Narrow"/>
        <family val="2"/>
      </rPr>
      <t>Posibilidad de afectación reputacional en caso que los hechos económicos no se registren de manera oportuna en los estados financieros de la Entidad debido a incumplimiento en los tiempos de reporte</t>
    </r>
  </si>
  <si>
    <t>En el caso que el riesgo se materialice:
 El proceso de Gestión Financiera debe requerir a la dependencia responsable de reportar la información con el fin que allegue la información faltante.
En caso de persistir se debe escalar la solicitud al líder del proceso para el tramite correspondiente con la DAF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</si>
  <si>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R72-2023 Ficha de plan de manejo de riesgos</t>
  </si>
  <si>
    <t>Bajo nivel de apropiación y adeherencia del procedimiento de gestión contable</t>
  </si>
  <si>
    <t>Mediante el memorando 20214120011253 se establecieron los plazos de ka información financiera y contable para vigencia 2021, remitido a los servidores públicos y s del Ministerio</t>
  </si>
  <si>
    <t>A través de comunicaciones internas dirigidas a las áreas generadoras de insumos contables (Impacto que se genera en los estados financieros por la información comunicada por las áreas)</t>
  </si>
  <si>
    <t>Incumplimiento de los lineamientos definidos por el proceso de Gestión Financiero</t>
  </si>
  <si>
    <t>Mediante conciliaciones periódicas con las dependencias que suministran información contable del proceso de Gestión Financiera, se realiza un ejercicio de concertación de la información que se reporta</t>
  </si>
  <si>
    <t xml:space="preserve">Inconsistencias en la programación logística del viaje del servidor o </t>
  </si>
  <si>
    <t>Bajo nivel de apropiación y adeherencia del del procedimiento de Viáticos, Gastos de Viaje y Gastos de Desplazamiento</t>
  </si>
  <si>
    <r>
      <rPr>
        <sz val="11"/>
        <color theme="1"/>
        <rFont val="Arial Narrow"/>
        <family val="2"/>
      </rPr>
      <t xml:space="preserve">R32 2023 </t>
    </r>
    <r>
      <rPr>
        <b/>
        <sz val="11"/>
        <color theme="1"/>
        <rFont val="Arial Narrow"/>
        <family val="2"/>
      </rPr>
      <t xml:space="preserve">Posibilidad de afectación reputacional por quejas del grupo de valor debido al incumplimiento de compromisos institucionales que implican desplazamientos por inconsistencia en la programación logística de las comisiones y gastos de desplazamiento por </t>
    </r>
    <r>
      <rPr>
        <sz val="11"/>
        <color theme="1"/>
        <rFont val="Arial Narrow"/>
        <family val="2"/>
      </rPr>
      <t>parte de los servidores o s.</t>
    </r>
  </si>
  <si>
    <t>En el caso que el riesgo se materialice:
 El proceso de Gestión Financiera deberá informar a la dependencia solicitante para que revise las acciones a seguir para el cumplimiento de los compromisos institucionales.  requerir a la dependencia responsable de reportar la información de comisiones que incumplió la programación, informando la situación presentada y los motivos que generaron el incumplimiento al Director, Jefe de Oficina o Líder Proceso, con copia al Despacho de la Ministra, generando una carta de compromiso de no repetición.
(El plan de contigencia aplica solamente para los casos que se materialice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</si>
  <si>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R32-2023 Ficha de plan de manejo de riesgos</t>
  </si>
  <si>
    <t xml:space="preserve">Baja autogestión y cultura de autocontrol de los procesos de la Entidad </t>
  </si>
  <si>
    <t xml:space="preserve">Mediantge la Resolución - Por la cual se regula el trámite de comisiones de servicio, viáticos, gastos de viaje y gastos de desplazamiento en el Ministerio de Ciencia, Tecnología e Innovación y se dictan otras disposiciones, se establecen los criterios que se deben tener en cuenta en temas de comisiones de servicio, viáticos, gastos de viaje y gastos de desplazamiento </t>
  </si>
  <si>
    <t xml:space="preserve">Mediante el memorando 20214120053393 se estableció el trámite de comisiones de servicio y gastos de desplazamiento </t>
  </si>
  <si>
    <t>A203 Gestión Administrativa</t>
  </si>
  <si>
    <t>Falta de seguimiento de los controles para el manejo de la caja menor de gastos generales</t>
  </si>
  <si>
    <t>Falta de oportunidad  y rigurocidad de los arqueos que se realizan a la caja menor de gastos generales</t>
  </si>
  <si>
    <r>
      <rPr>
        <b/>
        <sz val="11"/>
        <color theme="1"/>
        <rFont val="Arial Narrow"/>
        <family val="2"/>
      </rPr>
      <t>R40 2023</t>
    </r>
    <r>
      <rPr>
        <sz val="11"/>
        <color theme="1"/>
        <rFont val="Arial Narrow"/>
        <family val="2"/>
      </rPr>
      <t xml:space="preserve"> Posibilidad de afectación ecnómica por pérdida del Efectivo que reposa en la caja menor de gastos generales debido a falta de seguimiento de los controles implementados</t>
    </r>
  </si>
  <si>
    <t xml:space="preserve">A través de arqueos de caja menor de gastos generales (Soportes anexos), se realiza control y seguimiento de los recursos dispuestos para tal fin </t>
  </si>
  <si>
    <t>En el caso que el riesgo se materialice:
La Directora Administrativa y Financiera debe informar a la Secretaría General, con el fin de tomar las acciones disciplinarias que correspondan, por otra parte deberá realizar una acción de mejora, con el fin de evitar que el riesgo se vuelva a materializar, socializando nuevamente el ajuste realizado al a los integrantes del proceso de Gestión Administrativa.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</si>
  <si>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R40-2023 Ficha de plan de manejo de riesgos</t>
  </si>
  <si>
    <t>Baja adherencia a los lineamientos de los procedimientos asociados a al manejo de la caja menor de gastos generales</t>
  </si>
  <si>
    <t>El servidor público dispone del procedimiento de manejo de caja menor de gastos generales A203PR03, a través de la plataforma GINA, con el fin de corroborar y aplicar los lineamientos definidos en el documento</t>
  </si>
  <si>
    <t>El servidor público dispone del libro auxiliar de bancos, con el fin de registrar adecuadamente la información, teniendo en cuenta los requisitos exigidos</t>
  </si>
  <si>
    <t>Inoportunidad de las conciliaciones bancarias</t>
  </si>
  <si>
    <t>El servidor público dispone del formato de conciliaciones bancarias A202PR05F04 (Soportes anexos), a través de la plataforma GINA, con el fin de registrar adecuadamente la información, teniendo en cuenta los requisitos exigidos</t>
  </si>
  <si>
    <t>No tomar acciones de mejora en los casos que se evidencien o reporten fallas en los bienes muebles e inmuebles</t>
  </si>
  <si>
    <t>Controles inadecuados para el mantenimiento correctivo</t>
  </si>
  <si>
    <r>
      <rPr>
        <b/>
        <sz val="11"/>
        <color theme="1"/>
        <rFont val="Arial Narrow"/>
        <family val="2"/>
      </rPr>
      <t>R64 de 2023</t>
    </r>
    <r>
      <rPr>
        <sz val="11"/>
        <color theme="1"/>
        <rFont val="Arial Narrow"/>
        <family val="2"/>
      </rPr>
      <t xml:space="preserve"> Posibilidad  de afectación económica por que no se tomen acciones de mejora en los casos que se evidencien o reporten fallas en los bienes muebles (muebles y enseres) e inmuebles de propiedad de la Entidad
Es el caso que se reporte y/o evidencie una falla en los bienes muebles e inmuebles de propiedad de Minciencias, generando las acciones de mejora que se requieran de acuerdo a la solicitud.
Nota: Se exceptúa las condiciones naturales que no se pueden llegar a prevenir.
Nota: No se incluyen elementos de computo ni comunicaciones.</t>
    </r>
  </si>
  <si>
    <t xml:space="preserve">     Entre 100 y 500 SMLMV</t>
  </si>
  <si>
    <t>A través del Informe de mantenimiento correctivo (Incluye los bienes muebles e inmuebles), se realiza control y seguimiento de los bienes muebles e inmuebles de la Entidad</t>
  </si>
  <si>
    <t>Reducir (Compartir)</t>
  </si>
  <si>
    <t>En el caso que el riesgo se materialice:
Verificar la trazabilidad del reporte con el fin de realizar el mantenimiento correctivo del bien mueble o inmueble, de forma que se pueda subsanar la novedad, dejando la constancia en el informe de mantenimiento correctivo.
(El plan de contigencia aplica solamienta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</si>
  <si>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R64-2023 Ficha de plan de manejo de riesgos</t>
  </si>
  <si>
    <t>Baja adherencia a los lineamientos del mantenimiento preventivo</t>
  </si>
  <si>
    <t>A través del Informe de mantenimiento preventivo (Incluye los bienes muebles e inmuebles), se realiza control y seguimiento de los bienes muebles e inmuebles de la Entidad</t>
  </si>
  <si>
    <t>No contar o dejar expirar el ámparo para la protección de los bienes de la entidad</t>
  </si>
  <si>
    <t>La Entidad cuenta con una póliza de seguros que ampara los bienes de la Entidad, en aquellos casos que se presente alguna pérdida o daño en los bienes muebles (muebles y enseres) e inmuebles de propiedad de la Entidad</t>
  </si>
  <si>
    <t>El servidor público dispone disposiciones del instructivo para el orden, aseo y decoraciones de Minciencias A203PR02I01, a través de la plataforma GINA, con el fin de revisar la información necesaria en el momento que lo considere necesario, con el fin de poner en prácticas el buen uso del inmueble</t>
  </si>
  <si>
    <t>A204 Gestión Documental</t>
  </si>
  <si>
    <t>Inadecuada implementación de la gestión documental</t>
  </si>
  <si>
    <t>Los instrumentos archivísticos se encuentren  desactualizados</t>
  </si>
  <si>
    <r>
      <rPr>
        <b/>
        <sz val="11"/>
        <color theme="1"/>
        <rFont val="Arial Narrow"/>
        <family val="2"/>
      </rPr>
      <t xml:space="preserve">R47-2023 </t>
    </r>
    <r>
      <rPr>
        <sz val="11"/>
        <color theme="1"/>
        <rFont val="Arial Narrow"/>
        <family val="2"/>
      </rPr>
      <t>Posibilidad de afectación reputacional por inadecuada implementación  de la gestión documental debido a que los instrumentos archivísticos del Ministerio se encuentren  desactualizados</t>
    </r>
  </si>
  <si>
    <t xml:space="preserve">
El riesgo afecta la imagen  institucional tanto interna como externamente en la generación oportuna y de calidad a los requerimientos realizados por entes de control, actores del sistema, usuarios internos y ciudadanía en general</t>
  </si>
  <si>
    <t>A través del Programa de Gestión Documental A204M01, El servidor público cuenta con las herramientas suficientes para impementar directrices que le aporten al adecuado manejo documental incluyendo los instrumentos archivísticos</t>
  </si>
  <si>
    <t>En caso de matrialización del riesgo:
La líder del proceso de Gestión Documental debe informar por escrito a la Directora Administrativa y Financiera, con el fin de dar a conocer la situación y concertar un plan de mejora frente a los hechos ocurridos.
(El plan de contigencia aplica solamente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</si>
  <si>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R47-2023 Ficha de plan de manejo de riesgos</t>
  </si>
  <si>
    <t>Baja adherencia a los lineamientos de los procedimientos asociados a al control de registros de información y administración de archivos</t>
  </si>
  <si>
    <t>El servidor público dispone del procedimiento control de registros de información y administración de archivos A204PR01, a través de la plataforma GINA, con el fin de corroborar e implementar las directrices para el adecuado manejo documental incluyendo los instrumentos archivísticos</t>
  </si>
  <si>
    <t>Baja adherencia a los lineamientos de los Los documentos técnicos del proceso (Guías e instructivos)</t>
  </si>
  <si>
    <t xml:space="preserve">A través de los documentos técnicos del proceso (Guías e instructivos), El servidor público cuenta con las herramientas suficientes para impementar directrices que le aporten al adecuado manejo documental </t>
  </si>
  <si>
    <t>Falta de cultura organizacional en el manejo de información física y electrónica, que dificulta gestión y trámite de la información de manera eficiente y efectiva.</t>
  </si>
  <si>
    <t>Desde el grupo interno de trabajo de apoyo logístico y documental se realizan capacitaciones y acompañamiento en temas relacionados con la Gestión Documental dirigida a todos los procesos del Ministerio</t>
  </si>
  <si>
    <t>Inadecuada administración  de los archivos de la Entidad</t>
  </si>
  <si>
    <t>Baja implementación de los lineamientos definidos en el Programa de Gestión de la Entidad</t>
  </si>
  <si>
    <r>
      <rPr>
        <b/>
        <sz val="11"/>
        <color theme="1"/>
        <rFont val="Arial Narrow"/>
        <family val="2"/>
      </rPr>
      <t xml:space="preserve">R48-2023 </t>
    </r>
    <r>
      <rPr>
        <sz val="11"/>
        <color theme="1"/>
        <rFont val="Arial Narrow"/>
        <family val="2"/>
      </rPr>
      <t>Posibilidad de afectación reputacional por pérdida de la información institucional debido a la inadecuada administración  de los archivos de la Entidad</t>
    </r>
  </si>
  <si>
    <t>El riesgo afecta la imagen  institucional tanto interna como externamente en la generación oportuna y de calidad a los requerimientos realizados por entes de control, actores del sistema, usuarios internos y ciudadanía en general</t>
  </si>
  <si>
    <t>(PE9) Fortalecer la institucionalidad del ministerio mediante la implementación, sostenimiento, mejora de requisitos y buenas prácticas en materia de gestión, desempeño y transparencia para generar la confianza y legitimidad en la ciudadanía
R48-2023 Ficha de plan de manejo de riesgos</t>
  </si>
  <si>
    <t>A205 Gestión Jurídica</t>
  </si>
  <si>
    <t xml:space="preserve">Fallas en el control y seguimiento de los tiempos de atención de las tutelas recibidas </t>
  </si>
  <si>
    <t>Inadecuada tipificación en los tiempos para atender la tutela</t>
  </si>
  <si>
    <r>
      <rPr>
        <b/>
        <sz val="11"/>
        <color theme="1"/>
        <rFont val="Arial Narrow"/>
        <family val="2"/>
      </rPr>
      <t>R50-2023</t>
    </r>
    <r>
      <rPr>
        <sz val="11"/>
        <color theme="1"/>
        <rFont val="Arial Narrow"/>
        <family val="2"/>
      </rPr>
      <t xml:space="preserve"> Posibilidad de afectación reputacional por incumplimiento en la atención a las tutelas recibidas debido a fallas en el control y seguimiento de las mismas dentro de los tiempos establecidos
</t>
    </r>
  </si>
  <si>
    <t>El servidor público dispone del sistema de gestión documental (ORFEO), a través del cual se realiza control y seguimiento de los diferentes documentos y expedientes del proceso</t>
  </si>
  <si>
    <t>En el caso que el riesgo se materialice:
De acuerdo a la naturaleza del riesgo el plan de contingencia no aplica.</t>
  </si>
  <si>
    <t>(PE9) Fortalecer la institucionalidad del ministerio mediante la implementación, sostenimiento, mejora de requisitos y buenas prácticas en materia de gestión, desempeño y transparencia para generar la confianza y legitimidad en la ciudadanía
PLAN DE MANEJO DE RIESGO DE  R50 Reporte de las acciones de tutela</t>
  </si>
  <si>
    <t>Falta de atención a los lineamientos que se encuentran asociados al procedimiento de procesos judiciales y extrajudiciales del Ministerio</t>
  </si>
  <si>
    <t>El servidor público dispone del procedimiento de procesos judiciales y extrajudiciales del Ministerio	 A205PR01, a través de la plataforma GINA, con el fin de corroborar e implementar las directrices y lineamientos que se encuentran dispuestos para tal fin en el documento</t>
  </si>
  <si>
    <t>Fallas en el control y seguimiento de las demandas por las causas que tiene la Política de Prevención de Daño Antijurídico</t>
  </si>
  <si>
    <t>Deficiencias en la gestión de la supervisión de contratos y convenios, por parte de los servidores publicos o contratistas, que tengan a cargo la misma.</t>
  </si>
  <si>
    <r>
      <rPr>
        <b/>
        <sz val="11"/>
        <color theme="1"/>
        <rFont val="Arial Narrow"/>
        <family val="2"/>
      </rPr>
      <t xml:space="preserve">R85-2023 </t>
    </r>
    <r>
      <rPr>
        <sz val="11"/>
        <color theme="1"/>
        <rFont val="Arial Narrow"/>
        <family val="2"/>
      </rPr>
      <t>Posibilidad de afectación económica al presentarse demandas por las causas que tiene la Política de Prevención de Daño Antijurídico</t>
    </r>
  </si>
  <si>
    <t>Moderada</t>
  </si>
  <si>
    <t>Plan de Acción de la Politica de Prevención del Daño Antijurídico, adoptada mediente Resolución del Ministerio.</t>
  </si>
  <si>
    <t>(PE9) Fortalecer la institucionalidad del ministerio mediante la implementación, sostenimiento, mejora de requisitos y buenas prácticas en materia de gestión, desempeño y transparencia para generar la confianza y legitimidad en la ciudadanía
PLAN DE MANEJO DE RIESGO DE 
R85 Reporte de las actividades del plan de acción de la Política de Prevención de Daño Antijurídico.</t>
  </si>
  <si>
    <t>Falta de control y seguimiento al plan de acción de la politica de prevención del daño antijurídico</t>
  </si>
  <si>
    <t>Seguimiento y control al Plan de Acción de la Politica de Prevención del Daño Antijurídico.</t>
  </si>
  <si>
    <t>Afectación economica</t>
  </si>
  <si>
    <t>Falta de previsión y seguimiento en las actividades de la dependencia</t>
  </si>
  <si>
    <t>Permanencia del servicio o la existencia de subordinación en los contratos de prestación de servicios</t>
  </si>
  <si>
    <r>
      <rPr>
        <b/>
        <sz val="11"/>
        <color theme="1"/>
        <rFont val="Arial Narrow"/>
        <family val="2"/>
      </rPr>
      <t>R89-2023</t>
    </r>
    <r>
      <rPr>
        <sz val="11"/>
        <color theme="1"/>
        <rFont val="Arial Narrow"/>
        <family val="2"/>
      </rPr>
      <t xml:space="preserve"> Posibilidad de afectación economica al presentarse condena en contra del Ministerio, por procesos relacionadas con el Contrato Realidad </t>
    </r>
  </si>
  <si>
    <t>Relaciones laborales</t>
  </si>
  <si>
    <t xml:space="preserve">     Afectación menor a 10 SMLMV</t>
  </si>
  <si>
    <t>Incluir en el Plan de Acción de la Politica de Prevención del Daño Antijurídico, la causal relacionada con el contrato realidad y las actividades correspondientes</t>
  </si>
  <si>
    <t>En el caso que el riesgo se materialice:
Realizar el estudio para la creación del cargo al interior del Ministerio.
Realizar la investigación disciplinaria correspondiente en contra del Director o Jefe de Oficina, responsable del hecho generador del contrato realidad.</t>
  </si>
  <si>
    <t>PLAN DE MANEJO DE RIESGO DE 
R89 Diseño e inclusión de la causa en el plan de acción de la Política de Prevención de Daño Antijurídico 2023-2024.</t>
  </si>
  <si>
    <t>Falta de estudio en la necesidad de personal para desarrollar las actividades de carácter permanente</t>
  </si>
  <si>
    <t xml:space="preserve">Mantener actualizada la base de datos en donde consten los contratos de prestación de servicios suscritos por la entidad y se relacionen las partes contractuales, el objeto del contrato y las obligaciones especificas, con el fin de revisar la periodicidad de contratación de dicha neceidad. </t>
  </si>
  <si>
    <t>A206 Gestión Contractual</t>
  </si>
  <si>
    <t>Afectación reputacional y/o económico</t>
  </si>
  <si>
    <t>La solicitud en la liquidación de los contratos y convenios de la Entidad no se realiza de forma oportuna</t>
  </si>
  <si>
    <t>Debilidad en la aplicación de lineamientos que permitan la implementación de documentos asociados a los procesos contractuales</t>
  </si>
  <si>
    <r>
      <rPr>
        <b/>
        <sz val="11"/>
        <color theme="1"/>
        <rFont val="Arial Narrow"/>
        <family val="2"/>
      </rPr>
      <t>R53-2023</t>
    </r>
    <r>
      <rPr>
        <sz val="11"/>
        <color theme="1"/>
        <rFont val="Arial Narrow"/>
        <family val="2"/>
      </rPr>
      <t xml:space="preserve"> Posibilidad de afectación reputacional debido a la  inoportunidad en la solicitud de  liquidación de los contratos y convenios de la Entidad </t>
    </r>
  </si>
  <si>
    <t>El servidor público disponde del manual de contratación A206M01 y la guía de supervisión e interventoría, a través de la plataforma GINA, con el fin de corroborar y aplicar los lineamientos definidos en el documento en lo referente al manejo de los contratos y convenios</t>
  </si>
  <si>
    <t>En el caso que se evidencie que hubo inoportunidad en la solicitud de  liquidación de un contrato o convenio, se debe hacer la solicitud de liquidación de inmediato.
En el caso que el riesgo se materialice, el Supervisor del Contrato y el Equipo de Gestión Contractual, deben  generar un plan de mejora con el fin de evitar que el riesgo se vuelva a materializar.
(El plan de contigencia aplica solamente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</si>
  <si>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R53-2023 Ficha de plan de manejo de riesgos</t>
  </si>
  <si>
    <t>El servidor público disponde del procedimiento de liquidación de contratos/convenios Ley 80 y CTeI A206PR07, al igual que el procedimiento de supervisión y seguimiento a contratos y convenios A206PR08, a través de la plataforma GINA, en lo referente a la liquidación de contratos y convenios de la Entidad</t>
  </si>
  <si>
    <t>A través de las circulares emitidas por Secretaria General se han definido lineamientos precisos para ejercer la adecuada supervisión de los contratos y convenios de la Entidad</t>
  </si>
  <si>
    <t>Deficiencia en el diligenciamiento oprtuno de la información  para el reporte en el SIRECI por parte de la Entidad</t>
  </si>
  <si>
    <t xml:space="preserve">Base de datos con información incorrecta e inoportuna  de gestión contractual que se debe reportar al SIRECI  </t>
  </si>
  <si>
    <r>
      <rPr>
        <b/>
        <sz val="11"/>
        <color theme="1"/>
        <rFont val="Arial Narrow"/>
        <family val="2"/>
      </rPr>
      <t xml:space="preserve">R62-2023 </t>
    </r>
    <r>
      <rPr>
        <sz val="11"/>
        <color theme="1"/>
        <rFont val="Arial Narrow"/>
        <family val="2"/>
      </rPr>
      <t>Posibilidad de afectación reputacional  por deficiencia en los controles,    inconsistencias en la información, no reportar o reportar extemporaneamente la Gestión Contractual reportada en el SIRECI</t>
    </r>
  </si>
  <si>
    <t>El servidor público dispone del manual del usuario del Sistema de Rendición Electrónica de la Cuenta e Informes SIRECI (Documento externo) el cual se puede consultar en la página del SIRECI -  Contraloría https://www.contraloria.gov.co/web/sireci
A través del cual se pueden consultar todos los temas relacionados con el sistema y uso del mismo</t>
  </si>
  <si>
    <t>En caso de matrialización del riesgo: 
Se debe cargar el reporte vencido en la plataforma SIRECI, identificando la razón por la cual se realizó la transmisión de manera extemporánea, informando a la Secretaría General con el fin de tomar las acciones que correspondan
(El plan de contigencia aplica solamente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</si>
  <si>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R62-2023 Ficha de plan de manejo de riesgos</t>
  </si>
  <si>
    <t>Desconocimiento del marco normativo que regula el proceso</t>
  </si>
  <si>
    <t>El servidor público dispone de la normatividad relacionada con los reportes a la Contraloría, a través de la página del Ente de Control, con el fin de consultar y corroborar la normatividad asociada esta actividad</t>
  </si>
  <si>
    <t>Ausencia de controles  en el proceso de supervisión y verificación de la rendición de cuentas a Entes de control</t>
  </si>
  <si>
    <t>El servidor público dispone del calendario de reporte del SIRECI (Sistema de Rendición Electrónica de la Cuenta e Informes) el cual se encuentra disponible en la URL https://rendicion.contraloria.gov.co/stormWeb/
A través del cual puede consultar el caldendario de reportes de la cuenta</t>
  </si>
  <si>
    <t>A través del Plan de Auditoría Anual de seguimientos de informes reaizado por la OCI, se evidencia el seguimiento y control realizado en la vigencia</t>
  </si>
  <si>
    <t>A207 Gestión Direccionamiento y Control Administrativo</t>
  </si>
  <si>
    <t>Falla en la oportunidad en la gestión del proceso</t>
  </si>
  <si>
    <t>Baja adherencia en la implementación de los lineamientos en el procedimiento de investigación disciplinaria ordinaria</t>
  </si>
  <si>
    <r>
      <rPr>
        <b/>
        <sz val="11"/>
        <color theme="1"/>
        <rFont val="Arial Narrow"/>
        <family val="2"/>
      </rPr>
      <t xml:space="preserve">R49-2023 </t>
    </r>
    <r>
      <rPr>
        <sz val="11"/>
        <color theme="1"/>
        <rFont val="Arial Narrow"/>
        <family val="2"/>
      </rPr>
      <t xml:space="preserve">Posibilidad de afectaciòn reputacional por la caducidad en la acción disciplinaria debido a la falla en la oportunidad  gestión del proceso </t>
    </r>
  </si>
  <si>
    <t xml:space="preserve">El servidor público disponde del procedimiento de investigación disciplinaria ordinaria A207PR01, a través de la plataforma GINA, mediante el cual revisa las actividades que se aplicar en cuanto a la investigación disciplinaria 
</t>
  </si>
  <si>
    <t>En caso que el riesgo se materialice:
Se debe realizar un acto administrativo declarando la caducidad, comunicando al informante o al quejoso según corresponda. 
(El plan de contigencia aplica solamente para los casos que se materializó el riesgo y mitiga las consecuencias del riesgo)</t>
  </si>
  <si>
    <t>(PE9) Fortalecer la institucionalidad del ministerio mediante la implementación, sostenimiento, mejora de requisitos y buenas prácticas en materia de gestión, desempeño y transparencia para generar la confianza y legitimidad en la ciudadanía
R49-2023 Ficha de plan de manejo de riesgos</t>
  </si>
  <si>
    <t>Gestión Evaluación y Control E201</t>
  </si>
  <si>
    <t>Pérdida de Información de Auditorias,  evaluaciones y seguimientos  realizados por la Oficina de Control Interno.</t>
  </si>
  <si>
    <t>Que los auditores dela Oficina de Control Interno, no realicen periodicamente BackUp de los papeles de trabajo que soporten las auditorias, seguimientos y evaluaciones</t>
  </si>
  <si>
    <r>
      <rPr>
        <b/>
        <sz val="11"/>
        <color theme="1"/>
        <rFont val="Arial Narrow"/>
        <family val="2"/>
      </rPr>
      <t>R76-2023</t>
    </r>
    <r>
      <rPr>
        <sz val="11"/>
        <color theme="1"/>
        <rFont val="Arial Narrow"/>
        <family val="2"/>
      </rPr>
      <t xml:space="preserve"> Posibilidad de afectación reputacional por pérdida de los soportes y papeles de trabajo que sustentan las Auditorías, Evaluaciones y Seguimientos realizados por la Oficina de Control Interno.</t>
    </r>
  </si>
  <si>
    <t>Modernización del Ministerio y Fortalecimiento Institucional
Generar lineamientos a nivel nacional y regional para el fortalecimiento de la institucionalidad y la implementación de procesos de innovación que generen valor público</t>
  </si>
  <si>
    <t>Los Auditores generan expedientes virtuales en los repositorios de información establecidos para cada Auditoría, seguimiento y evaluación, de acuerdo con los registros establecidos en los procedimientos vigentes "Procedimiento de Auditorias, Seguimientos o Evaluaciones E201PR01" y "Auditorías internas de calidad E201PR02"</t>
  </si>
  <si>
    <t>Si se presenta la materialización del riesgo, se debe ejecutar la siguiente acción cuyo objetivo principal es reducir los daños que se puedan producir (impacto): 
1. Realizar la búsqueda y  reconstrucción de los soportes extraviados, con el fin de recuperar la mayor información posible.
2. Indagar las causas por las cuales la información se perdió.
3. De acuerdo a las causas identificadas, implementar las acciones de mejora de mejora a que haya lugar, con el fin de evitar que se vuelva presentar la pérdida de la información</t>
  </si>
  <si>
    <r>
      <rPr>
        <b/>
        <sz val="11"/>
        <color theme="1"/>
        <rFont val="Arial Narrow"/>
        <family val="2"/>
      </rPr>
      <t xml:space="preserve">Programa estratégico: 
</t>
    </r>
    <r>
      <rPr>
        <sz val="11"/>
        <color theme="1"/>
        <rFont val="Arial Narrow"/>
        <family val="2"/>
      </rPr>
      <t xml:space="preserve">(PE9) Fortalecer la institucionalidad del ministerio mediante la implementación, sostenimiento, mejora de requisitos y buenas prácticas en materia de gestión, desempeño y transparencia para generar la confianza y legitimidad en la ciudadanía.
</t>
    </r>
    <r>
      <rPr>
        <b/>
        <sz val="11"/>
        <color theme="1"/>
        <rFont val="Arial Narrow"/>
        <family val="2"/>
      </rPr>
      <t>iniciativas asociadas:</t>
    </r>
    <r>
      <rPr>
        <sz val="11"/>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</si>
  <si>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Debilidad en la integración de los sistemas de información de la Entidad que permitan la interoperabilidad para optimizar procesos en las distintas áreas</t>
  </si>
  <si>
    <t>Los integrantes de la Oficina  de Tecnologías y Sistemas de Información, realizan BACKUP semanal a la información que reposa en la carpeta institucional.</t>
  </si>
  <si>
    <t>Incumplimiento del Plan Anual de Auditorías, Evaluaciones y Seguimientos de la vigencia.</t>
  </si>
  <si>
    <t>Debido a la no asignacion de los recursos financieros necesarios para la ejecucion del  Plan Anual de Auditoria  Auditorías, Evaluaciones y Seguimientos de la vigencia.</t>
  </si>
  <si>
    <r>
      <rPr>
        <b/>
        <sz val="11"/>
        <color theme="1"/>
        <rFont val="Arial Narrow"/>
        <family val="2"/>
      </rPr>
      <t xml:space="preserve">R77- 2023 </t>
    </r>
    <r>
      <rPr>
        <sz val="11"/>
        <color theme="1"/>
        <rFont val="Arial Narrow"/>
        <family val="2"/>
      </rPr>
      <t>Posibilidad de afectación reputacional por incumplimiento del Plan Anual de Auditorías, Evaluaciones y Seguimientos de la vigencia, debido a la no asignacion de los recursos financieros, insuficiente personal de planta y un óptimo manejo de información física y electrónica,  que garantice la adecuada respuesta a requerimientos de la Entidad.</t>
    </r>
  </si>
  <si>
    <t xml:space="preserve">Modernización del Ministerio y Fortalecimiento Institucional
Generar lineamientos a nivel nacional y regional para el fortalecimiento de la institucionalidad y la implementación de procesos de innovación que generen valor público
</t>
  </si>
  <si>
    <t>El jefe de la Oficina de Control Interno, debe incluir dentro del Plan Anual de Auditoias, Seguimientos y Evaluaciones el Presupuesto neceasrio para la vigencia</t>
  </si>
  <si>
    <r>
      <rPr>
        <b/>
        <sz val="11"/>
        <color theme="1"/>
        <rFont val="Arial Narrow"/>
        <family val="2"/>
      </rPr>
      <t xml:space="preserve">Programa estratégico: 
</t>
    </r>
    <r>
      <rPr>
        <sz val="11"/>
        <color theme="1"/>
        <rFont val="Arial Narrow"/>
        <family val="2"/>
      </rPr>
      <t xml:space="preserve">(PE9) Fortalecer la institucionalidad del ministerio mediante la implementación, sostenimiento, mejora de requisitos y buenas prácticas en materia de gestión, desempeño y transparencia para generar la confianza y legitimidad en la ciudadanía.
</t>
    </r>
    <r>
      <rPr>
        <b/>
        <sz val="11"/>
        <color theme="1"/>
        <rFont val="Arial Narrow"/>
        <family val="2"/>
      </rPr>
      <t>iniciativas asociadas:</t>
    </r>
    <r>
      <rPr>
        <sz val="11"/>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</si>
  <si>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Causado por la falta de cultura organizacional en el manejo de información física y electrónica, que dificulta la gestión y trámite de la información de manera eficiente y efectiva.</t>
  </si>
  <si>
    <t>El Auditor informa al Jefe de la Oficina de Control Interno, sobre cualquier inconveniente que pueda afectar la ejecución de la Auditoría, Evaluación y Seguimiento,  de acuerdo con los controles establecidos en los procedimientos vigentes  "Procedimiento de Auditorias, Seguimientos o Evaluaciones E201PR01" y "Auditorías internas de calidad E201PR02".</t>
  </si>
  <si>
    <t>Seguimiento trimestral al Plan Anual de Auditorías, Evaluaciones y Seguimientos.</t>
  </si>
  <si>
    <t>E202 - Trámites y Servicios</t>
  </si>
  <si>
    <t>Respuestas de PQRDS emitidas por la Entidad que no cumplen con los atributos de pertinencia, calidad y oportunidad, acordes a los tiempos establecidos.</t>
  </si>
  <si>
    <t>Talento humano</t>
  </si>
  <si>
    <r>
      <rPr>
        <b/>
        <sz val="11"/>
        <color theme="1"/>
        <rFont val="Arial Narrow"/>
        <family val="2"/>
      </rPr>
      <t xml:space="preserve">R1-2023 </t>
    </r>
    <r>
      <rPr>
        <sz val="11"/>
        <color theme="1"/>
        <rFont val="Arial Narrow"/>
        <family val="2"/>
      </rPr>
      <t xml:space="preserve">Posibilidad de afectación reputacional y económica en la que puede incurrir la entidad a respuestas de PQRDS que no cumplan con los atributos de pertinencia, calidad y oportunidad y que incumplan con los tiempos establecidos en  la normatividad vigente para su contestación. </t>
    </r>
  </si>
  <si>
    <t>El sistema de gestión documental del Ministerio (Orfeo) remite alertas autómaticas antes de la fecha de vencimiento y en la misma fecha de vencimiento, tanto al responsable como a su jefe inmediato.</t>
  </si>
  <si>
    <t>Si se presenta la materialización del riesgo, se deben ejecutar las siguiente acciones cuyo objetivo principal es reducir los daños que se puedan producir (impacto): 
1. Realizar seguimiento a la emisión de la respuesta pendiente, garantizando su pertinencia y calidad frente a la solicitud realizada.
2. Revisar las causas del incumplimiento, a fin de concertar con el área responsable las acciones de mejora a implementar con el fin de evitar su recurrencia.
3. Informar a la Alta Dirección la situación presentada, con el fin de promover la toma de las acciones que se consideren pertinentes.</t>
  </si>
  <si>
    <r>
      <rPr>
        <b/>
        <sz val="11"/>
        <color theme="1"/>
        <rFont val="Arial Narrow"/>
        <family val="2"/>
      </rPr>
      <t xml:space="preserve">Programa estratégico: </t>
    </r>
    <r>
      <rPr>
        <sz val="11"/>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
</t>
    </r>
    <r>
      <rPr>
        <b/>
        <sz val="11"/>
        <color theme="1"/>
        <rFont val="Arial Narrow"/>
        <family val="2"/>
      </rPr>
      <t>iniciativas asociadas:</t>
    </r>
    <r>
      <rPr>
        <sz val="11"/>
        <color theme="1"/>
        <rFont val="Arial Narrow"/>
        <family val="2"/>
      </rPr>
      <t xml:space="preserve">
Gestión para el cumplimiento del Índice de Desempeño Institucional 
Generar valor público a través de la implementación de las políticas de 
Gestión y Desempeño - MIPG
Mejorar la eficiencia administrativa a través de la innovación pública
Asegurar la legalidad y transparencia de la gestión administrativa</t>
    </r>
  </si>
  <si>
    <t>Los integrantes de la Secretaría General - Atención al Ciudadano realizan el seguimiento a todo tipo de requerimiento recibido a través de los canales de atención dispuestos de acuerdo a lo establecido en el Manual de Procedimientos Internos de Atención al Ciudadano E202PR01.</t>
  </si>
  <si>
    <t>Los integrantes de la Secretaría General - Atención al Ciudadano identifican de forma periódica los casos de incumplimiento y escalamiento a la instancia interna competente de acuerdo a lo establecido en el Manual de Procedimientos Internos de Atención al Ciudadano E202PR01.</t>
  </si>
  <si>
    <t>Los integrantes de la Secretaría General - Atención al Ciudadano realizan la verificación de  la respuesta por parte  del propio servidor público, del Director, Gestor o Jefe del Área responsable, en los casos en que sea necesario.</t>
  </si>
  <si>
    <t>Los integrantes de la Secretaría General - Atención al Ciudadano presentan informes periódicos a la Alta Dirección sobre la respuesta a PQRDS.</t>
  </si>
  <si>
    <t>Recepción indebida de las solicitudes de carácter general que ingresan en la entidad.</t>
  </si>
  <si>
    <t xml:space="preserve">Debilidad en la articulación entre las áreas encargadas de dar respuesta a las solicitudes presentadas en los diferentes canales de recepción	</t>
  </si>
  <si>
    <t>R66-2023 Posibilidad de afectación reputacional y económica por favoreciemiento a un servidor o contratista en la recepción de una queja, reclamo o denuncia, debido al ocultamiento o subregistro de estas mismas, buscando que no se realice el trámite o investigación correspondiente.</t>
  </si>
  <si>
    <t>Extremo</t>
  </si>
  <si>
    <t xml:space="preserve">La Dirección de Talento Humano realiza dentro del Plan Institucional de Capacitación jornadas de charlas y sensibilizaciones frente al código de ética. De igual forma, se tienen una estrategia de conflicto de interés en el PAAC (Programa de Transparencia). </t>
  </si>
  <si>
    <t>Extrema</t>
  </si>
  <si>
    <t xml:space="preserve">Si se presenta la materialización del riesgo,  el Equipo de Atención al Ciudadano informa la situación presentada a la Oficina de Control Interno con copia al Oficial de Transparencia y a la Secretaría General, para iniciar las acciones o investigaciones  correspondientes. 
También es requerido identificar la queja, reclamo o denuncia mal tipificada, para reclasificar y darle el trámite adecuado, de acuerdo con la normatividad y procedimientos establecidos.   </t>
  </si>
  <si>
    <t xml:space="preserve">Ver iniciativa estratégica asociada PAI 2023 y/o 
Ver plan manejo de riesgos 2023 (GINA módulo planes) </t>
  </si>
  <si>
    <t>Inadecuado manejo y control de la información del Ministerio</t>
  </si>
  <si>
    <t>Los integrantes de la Secretaría General - Atención al Ciudadano realizan el seguimiento a todo tipo de requerimiento  recibido a través de los canales de atención dispuestos de acuerdo a lo establecido en el Manual de Procedimientos Internos de Atención al Ciudadano E202PR01.
Las áreas responsables de la recepción y radicación de las solicitudes, garantizan la ejecución de los lineamientos y directrices planteados en el Manual de Atención al Ciudadano E202M01 y la Guía de comunicaciones oficiales A204PR01G01.</t>
  </si>
  <si>
    <t>Debilidades en la identificación y validación de requisitos.</t>
  </si>
  <si>
    <t>La Entidad tiene dispuesta la ventanilla única de correspondencia con el fin de realizar la radicación de comunicaciones oficiales físicas y electrónicas, de forma que se pueda gestionar y controlar adecuadamente la información que ingresa y sale del Ministerio.</t>
  </si>
  <si>
    <t>Baja adherencia a los lineamientos de los procedimientos asociados a la gestión y trámite de las comunicaciones oficiales</t>
  </si>
  <si>
    <t>El servidor público/contratista del grupo interno de trabajo de apoyo logístico y documental  verifica el procedimiento de gestión y tramite de las comunicaciones oficiales (Oficios y Memorandos) A204PR03, a través de la plataforma GINA, con el fin de corroborar y cumplir los lineamientos dispuestos para tal fin</t>
  </si>
  <si>
    <t>Baja adherencia a los lineamientos de la guía para la conformación y administración de los expedientes de archivo asociados a la gestión y trámite de las comunicaciones oficiales</t>
  </si>
  <si>
    <t>El servidor público/contratista del grupo interno de trabajo de apoyo logístico y documental  verifica la guía para la conformación y administración de los expedientes de archivo A204PR01G01, a través de la plataforma GINA, con el fin de corroborar y cumplir los lineamientos dispuestos para tal fin</t>
  </si>
  <si>
    <t>MINISTERIO DE CIENCIA, TECNOLOGÍA E INNOVACIÓN - MINCIENCIAS
MAPA DE RIESGOS DE SEGURIDAD DÍGITAL VIGENCIA 2023</t>
  </si>
  <si>
    <t>ACTIVO</t>
  </si>
  <si>
    <t>PROCESO RELACIONADO  CON EL ACTIVO DE INFORMACIÓN</t>
  </si>
  <si>
    <t>AMENAZA</t>
  </si>
  <si>
    <t xml:space="preserve">VULNERABILIDAD </t>
  </si>
  <si>
    <t>Gestión de Tecnologías y Sistemas de la Información
D103</t>
  </si>
  <si>
    <t xml:space="preserve">Reputacional </t>
  </si>
  <si>
    <r>
      <rPr>
        <b/>
        <sz val="11"/>
        <color theme="1"/>
        <rFont val="Arial Narrow"/>
        <family val="2"/>
      </rPr>
      <t xml:space="preserve">R68-2023 </t>
    </r>
    <r>
      <rPr>
        <sz val="11"/>
        <color theme="1"/>
        <rFont val="Arial Narrow"/>
        <family val="2"/>
      </rPr>
      <t xml:space="preserve">Posibilidad  de acceso indebido o mal intencionado a las plataformas tecnológicas del Ministerio, generando pérdida o alteración de información, debido a las vulnerabilidades  de las plataformas tecnológicas del Ministerio </t>
    </r>
  </si>
  <si>
    <t>Fortalecer la institucionalidad del ministerio a través de la gestión del talento humano, la calidad y  la innovación en la gestión pública</t>
  </si>
  <si>
    <t xml:space="preserve">COMPONENTE DE RED:
*Firewall
*Optimizador
*Balanceador
*WAF
*Proxy
*Almacenamiento
HARDWARE: Componentes de infraestructura Tecnológica
SERVICIOS: Servicio brindado por parte del Ministerio  para el apoyo de las actividades de los
procesos, tales como: Servicios WEB, intranet </t>
  </si>
  <si>
    <t xml:space="preserve">COMPONENTE DE RED:
Gestión de Tecnologías de la Información y Sistemas de Información
HARDWARE: Todos los procesos del Ministerio
SERVICIOS: Todos los procesos del Ministerio </t>
  </si>
  <si>
    <t>Riesgos cibernéticos</t>
  </si>
  <si>
    <t>Sistemas de información e infraestructura tecnológica deficientes.</t>
  </si>
  <si>
    <t>Alta</t>
  </si>
  <si>
    <t>El Contratista de la Oficina de Tecnologías y Sistemas  de Información - Responsable del sistema de gestión de seguridad de la información (SGSI) elabora y realiza seguimiento al Manual de Políticas de seguridad y privacidad de la información (Código: - D103M01)  Numeral 6.4 Política de Control de Acceso</t>
  </si>
  <si>
    <t xml:space="preserve">
1. Realizar el análisis técnico con el fin de identificar la causa de la falla 
2. Socialización y retroalimentación al equipo responsable con el fin de sensibilizar las causas de la materialización del riesgo.</t>
  </si>
  <si>
    <r>
      <rPr>
        <b/>
        <sz val="11"/>
        <color theme="1"/>
        <rFont val="Arial Narrow"/>
        <family val="2"/>
      </rPr>
      <t xml:space="preserve">
Programa Estratégico:</t>
    </r>
    <r>
      <rPr>
        <sz val="11"/>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t>
    </r>
    <r>
      <rPr>
        <b/>
        <sz val="11"/>
        <color theme="1"/>
        <rFont val="Arial Narrow"/>
        <family val="2"/>
      </rPr>
      <t xml:space="preserve">
Iniciativa: 	</t>
    </r>
    <r>
      <rPr>
        <sz val="11"/>
        <color theme="1"/>
        <rFont val="Arial Narrow"/>
        <family val="2"/>
      </rPr>
      <t>3. Asegurar la legalidad y transparencia de la gestión administrativa</t>
    </r>
    <r>
      <rPr>
        <b/>
        <sz val="11"/>
        <color theme="1"/>
        <rFont val="Arial Narrow"/>
        <family val="2"/>
      </rPr>
      <t xml:space="preserve">
Actividades
</t>
    </r>
    <r>
      <rPr>
        <sz val="11"/>
        <color theme="1"/>
        <rFont val="Arial Narrow"/>
        <family val="2"/>
      </rPr>
      <t xml:space="preserve">
Realizar seguimiento a la Declaración de Aplicabilidad para Seguridad de la Información (Código: D103DT03), a fin de   evidenciar el tratamiento de los controles de acuerdo a la norma ISO:27001-2013 Anexo A
Realizar seguimiento al plan de remediaciones a Vulnerabilidades (Código: D103M09F01) , a fin
de reducir la posibilidad de vulnerabilidades  de las plataformas tecnológicas del Ministerio
Sensibilizaciones en seguridad de la Información 
Generar estrategias de Ingeniería Social </t>
    </r>
  </si>
  <si>
    <t>Fuga de conocimiento por la rotación de personal y contratistas.</t>
  </si>
  <si>
    <t>El Contratista de la Oficina de Tecnologías y Sistemas  de Información - Responsable del sistema de gestión de seguridad de la información (SGSI) realiza y supervisa pruebas de vulnerabilidad sobre los diferentes servicios tecnológicos para detectar vulnerabilidades y oportunidades de mejora a nivel de seguridad de la información de acuerdo con el Manual para la Gestión Técnica a Vulnerabilidades (Código: - D103M09)</t>
  </si>
  <si>
    <t xml:space="preserve">Falta de capacitación, inducción y entrenamiento </t>
  </si>
  <si>
    <t>El Contratista Oficina de Tecnologías y Sistemas  de Información - Responsable del sistema de gestión de seguridad de la información (SGSI) Elabora,  propone y presenta la implementación de programas de formación y toma de conciencia relacionados con el SGSI.</t>
  </si>
  <si>
    <r>
      <rPr>
        <b/>
        <sz val="11"/>
        <color theme="1"/>
        <rFont val="Arial Narrow"/>
        <family val="2"/>
      </rPr>
      <t xml:space="preserve">R69-2023 </t>
    </r>
    <r>
      <rPr>
        <sz val="11"/>
        <color theme="1"/>
        <rFont val="Arial Narrow"/>
        <family val="2"/>
      </rPr>
      <t>Posibilidad  de indisponibilidad de la información, debido a interrupciones del servicio por cortes de electricidad, fallos de hardware, daño  de los sistemas de climatización del datacenter y daño y/o descarga de las baterías del equipo UPS, daños provocados por mal funcionamiento de los equipos tecnológicos, ataques cibernéticos . etc.</t>
    </r>
  </si>
  <si>
    <t xml:space="preserve">SOFTWARE
*Servicios web de la entidad (Scienti - Pagina web Minciencias - Orfeo - Gina - Websafi - MGI,  - A ciencia cierta - Todo es Ciencia - Ideas para el cambio - CA - Servidesk - Colombia es Ciencia - Libro verde) 
SIVEAP - 
* Firma de seguridad - netcosigner - software 
* Almacenamiento servidor
COMPONENTE DE RED:
 *Switchs
*Routers
SERVIDORES
*Servidores de Almacenamiento
*Servidores de aplicaciones 
*Servidores de base de datos </t>
  </si>
  <si>
    <t>SOFTWARE
* Scienti : Procesos Misionales
*Pagina web Minciencias: Todos los procesos
 *Orfeo: Todos los procesos  
*Gina: Todos los procesos 
*Websafi
*MGI, A Ciencia Cierta, Ideas para el cambio : Gestión para la Ejecución de 
Política de CTeI
*Todo es Ciencia: Gestión de Redes y Divulgación Científica para CTeI 
* CA  Servidesk .  Firma de seguridad . Almacenamiento servidor : Gestión de Tecnologías y Sistemas de Información 
Colombia es Ciencia - Libro verde) 
*SIVEAP -  Gestión del FCTeI del SGR
COMPONENTE DE RED:
Gestión de Tecnologías de la Información y Sistemas de Información
SERVIDORES
Gestión de Tecnologías de la Información y Sistemas de Información
Gestión del FCTeI del SGR
Trámites y Servicios 
Gestión Administrativa 
Gestión Jurídica 
Gestión Contractual
Gestión del Conocimiento para la CTeI
Gestión para el Desarrollo Tecnológico y la Innovación 
Gestión de la Apropiación Social de la CTeI
INFORMACIÓN
Todos los procesos</t>
  </si>
  <si>
    <t>Rezago en adopción de nuevas tecnologías</t>
  </si>
  <si>
    <t>Falta dimensionamiento en capacidades tecnológicas.</t>
  </si>
  <si>
    <t xml:space="preserve">El Contratista de la Oficina de Tecnología y Sistemas  de Información - Responsable del sistema de gestión de seguridad de la información (SGSI) elabora y realiza seguimiento al Manual de Políticas de seguridad y privacidad de la información (Código: - D103M01)    </t>
  </si>
  <si>
    <t xml:space="preserve">
1. Reestablecer el servicio en el menor tiempo posible 
2. Realizar el análisis técnico con el fin de identificar la causa raíz 
3. Socialización y retroalimentación al equipo responsable con el fin de sensibilizar las causas de la materialización del riesgo
4. Documentar las acciones y lecciones aprendidas </t>
  </si>
  <si>
    <r>
      <rPr>
        <b/>
        <sz val="11"/>
        <color theme="1"/>
        <rFont val="Arial Narrow"/>
        <family val="2"/>
      </rPr>
      <t>Programa Estratégico:</t>
    </r>
    <r>
      <rPr>
        <sz val="11"/>
        <color theme="1"/>
        <rFont val="Arial Narrow"/>
        <family val="2"/>
      </rPr>
      <t xml:space="preserve"> (PE9) Fortalecer la institucionalidad del ministerio mediante la implementación, sostenimiento, mejora de requisitos y buenas prácticas en materia de gestión, desempeño y transparencia para generar la confianza y legitimidad en la ciudadanía</t>
    </r>
    <r>
      <rPr>
        <b/>
        <sz val="11"/>
        <color theme="1"/>
        <rFont val="Arial Narrow"/>
        <family val="2"/>
      </rPr>
      <t xml:space="preserve">
Iniciativa: 	</t>
    </r>
    <r>
      <rPr>
        <sz val="11"/>
        <color theme="1"/>
        <rFont val="Arial Narrow"/>
        <family val="2"/>
      </rPr>
      <t>3. Asegurar la legalidad y transparencia de la gestión administrativa</t>
    </r>
    <r>
      <rPr>
        <b/>
        <sz val="11"/>
        <color theme="1"/>
        <rFont val="Arial Narrow"/>
        <family val="2"/>
      </rPr>
      <t xml:space="preserve">
Actividades
</t>
    </r>
    <r>
      <rPr>
        <sz val="11"/>
        <color theme="1"/>
        <rFont val="Arial Narrow"/>
        <family val="2"/>
      </rPr>
      <t>Realizar seguimiento a la Declaración de Aplicabilidad para Seguridad de la Información (Código: D103DT03), a fin de   evidenciar el tratamiento de los controles de acuerdo a la norma ISO:27001-2013 Anexo A
Generar planes de contingencia a los Sistemas de Información 
Diseñar e Implementar un plan de recuperación de desastres a fin de dar  continuidad a los servicios informáticos del Ministerio en caso de presentarse una situación de contingencia mayor o catastrófica
Generar lineamientos para el respaldo de la información , con el fin de  proteger la información contra la perdida de datos</t>
    </r>
  </si>
  <si>
    <r>
      <rPr>
        <b/>
        <sz val="11"/>
        <color theme="1"/>
        <rFont val="Arial Narrow"/>
        <family val="2"/>
      </rPr>
      <t>R70-2023</t>
    </r>
    <r>
      <rPr>
        <sz val="11"/>
        <color theme="1"/>
        <rFont val="Arial Narrow"/>
        <family val="2"/>
      </rPr>
      <t xml:space="preserve"> Posibilidad  de Daño o modificación  en la  Información del Ministerio, debido a interrupciones del servicio por cortes de electricidad, fallos de hardware, daño  de los sistemas de climatización del datacenter y daño y/o descarga de las baterías del equipo UPS, daños provocados por mal funcionamiento de los equipos tecnológicos, ataques cibernéticos, etc. </t>
    </r>
  </si>
  <si>
    <t>SOFTWARE 
programas, aplicaciones,  herramientas ofimáticas o sistemas
lógicos para la ejecución de las actividades, Base de Datos 
INFORMACIÓN  
*Orfeo
*GINA
*SIGP</t>
  </si>
  <si>
    <t xml:space="preserve"> SOFTWARE
* Scienti : Procesos Misionales
*Pagina web Minciencias: Todos los procesos
 *Orfeo: Todos los procesos  
*Gina: Todos los procesos 
*Websafi
*MGI, A Ciencia Cierta, Ideas para el cambio : Gestión para la Ejecución de 
Política de CTeI
*Todo es Ciencia: Gestión de Redes y Divulgación Científica para CTeI 
* CA  Servidesk .  Firma de seguridad . Almacenamiento servidor : Gestión de Tecnologías de la Información y Sistemas de Información
INFORMACIÓN
Todos los procesos</t>
  </si>
  <si>
    <t xml:space="preserve">Rápida obsolescencia por avances tecnológicos </t>
  </si>
  <si>
    <t>Falta dimensionamiento en capacidades tecnológica</t>
  </si>
  <si>
    <t xml:space="preserve">El Contratista de la Oficina de Tecnología y Sistemas  de Información - Responsable del sistema de gestión de seguridad de la información (SGSI) elabora y realiza seguimiento al Manual de Políticas de seguridad y privacidad de la información (Código: - D103M01)  Numeral  6.8 Política de Seguridad de Operaciones </t>
  </si>
  <si>
    <t xml:space="preserve">
1. Activar las copias de respaldo 
2. Realizar el análisis técnico con el fin de identificar la causa raíz.
3. Socialización y retroalimentación al equipo responsable con el fin de sensibilizar las causas de la materialización del riesgo  </t>
  </si>
  <si>
    <r>
      <rPr>
        <b/>
        <sz val="11"/>
        <color theme="1"/>
        <rFont val="Arial Narrow"/>
        <family val="2"/>
      </rPr>
      <t xml:space="preserve">Programa Estratégico: </t>
    </r>
    <r>
      <rPr>
        <sz val="11"/>
        <color theme="1"/>
        <rFont val="Arial Narrow"/>
        <family val="2"/>
      </rPr>
      <t>(PE9) Fortalecer la institucionalidad del ministerio mediante la implementación, sostenimiento, mejora de requisitos y buenas prácticas en materia de gestión, desempeño y transparencia para generar la confianza y legitimidad en la ciudadanía</t>
    </r>
    <r>
      <rPr>
        <b/>
        <sz val="11"/>
        <color theme="1"/>
        <rFont val="Arial Narrow"/>
        <family val="2"/>
      </rPr>
      <t xml:space="preserve">
Iniciativa: </t>
    </r>
    <r>
      <rPr>
        <sz val="11"/>
        <color theme="1"/>
        <rFont val="Arial Narrow"/>
        <family val="2"/>
      </rPr>
      <t xml:space="preserve">	3. Asegurar la legalidad y transparencia de la gestión administrativa
</t>
    </r>
    <r>
      <rPr>
        <b/>
        <sz val="11"/>
        <color theme="1"/>
        <rFont val="Arial Narrow"/>
        <family val="2"/>
      </rPr>
      <t xml:space="preserve">Actividades
</t>
    </r>
    <r>
      <rPr>
        <sz val="11"/>
        <color theme="1"/>
        <rFont val="Arial Narrow"/>
        <family val="2"/>
      </rPr>
      <t xml:space="preserve">
Realizar seguimiento a la Declaración de Aplicabilidad para Seguridad de la Información (Código: D103DT03), a fin de   evidenciar el tratamiento de los controles de acuerdo a la norma ISO:27001-2013 Anexo A
Generar lineamientos para el respaldo de la información , con el fin de  proteger la información contra la perdida de datos
Desarrollar una Matriz de responsabilidad cruzada </t>
    </r>
  </si>
  <si>
    <r>
      <rPr>
        <b/>
        <sz val="11"/>
        <color theme="1"/>
        <rFont val="Arial Narrow"/>
        <family val="2"/>
      </rPr>
      <t>R74-2023</t>
    </r>
    <r>
      <rPr>
        <sz val="11"/>
        <color theme="1"/>
        <rFont val="Arial Narrow"/>
        <family val="2"/>
      </rPr>
      <t xml:space="preserve"> Posibilidad  de daños o fallas en la infraestructura del datacenter  del Ministerio por  eventos relacionados con la
infraestructura física como:  derrumbes, incendios, inundaciones, entre otros, afectando la disponibilidad, confidencialidad e integridad de la información del Ministerio, debido a daños o fallas en la infraestructura tecnológica y física del datacenter  </t>
    </r>
  </si>
  <si>
    <t>HARDWARE:
*Servidores  
COMPONENTES DE RED 
*Switches
*Router
SOFTWARE 
programas, aplicaciones,  herramientas ofimáticas o sistemas
lógicos para la ejecución de las actividades</t>
  </si>
  <si>
    <t>COMPONENTE DE RED:
Gestión de Tecnologías de la Información y Sistemas de Información</t>
  </si>
  <si>
    <t xml:space="preserve">Daño o falla en los servicios potentes del   datacenter - sismo o terremoto - circuitos eléctricos - inundaciones, incendios - riesgos cibernéticos </t>
  </si>
  <si>
    <t>No hay articulación e integración entre las áreas.</t>
  </si>
  <si>
    <t xml:space="preserve">El Contratista de la Oficina de Tecnologías y Sistemas  de Información - Responsable del sistema de gestión de seguridad de la información (SGSI) elabora y realiza seguimiento al Manual de Políticas de seguridad y privacidad de la información (Código: - D103M01)  Numeral 6.7 Política de Seguridad Física y del entorno y Numeral 6.8 Política de Seguridad de Operaciones </t>
  </si>
  <si>
    <t xml:space="preserve">1. Reestablecer los servicios en el menor tiempo posible.
2. Realizar el análisis técnico con el fin de identificar la causa raíz 
3. Socialización y retroalimentación al equipo responsable con el fin de identificar las causas de la materialización del riesgo </t>
  </si>
  <si>
    <r>
      <rPr>
        <b/>
        <sz val="11"/>
        <color theme="1"/>
        <rFont val="Arial Narrow"/>
        <family val="2"/>
      </rPr>
      <t xml:space="preserve">Programa Estratégico: </t>
    </r>
    <r>
      <rPr>
        <sz val="11"/>
        <color theme="1"/>
        <rFont val="Arial Narrow"/>
        <family val="2"/>
      </rPr>
      <t>(PE9) Fortalecer la institucionalidad del ministerio mediante la implementación, sostenimiento, mejora de requisitos y buenas prácticas en materia de gestión, desempeño y transparencia para generar la confianza y legitimidad en la ciudadanía</t>
    </r>
    <r>
      <rPr>
        <b/>
        <sz val="11"/>
        <color theme="1"/>
        <rFont val="Arial Narrow"/>
        <family val="2"/>
      </rPr>
      <t xml:space="preserve">
Iniciativa: 	</t>
    </r>
    <r>
      <rPr>
        <sz val="11"/>
        <color theme="1"/>
        <rFont val="Arial Narrow"/>
        <family val="2"/>
      </rPr>
      <t>3. Asegurar la legalidad y transparencia de la gestión administrativa
Actividades
Realizar seguimiento a la Declaración de Aplicabilidad para Seguridad de la Información (Código: D103DT03), a fin de   evidenciar el tratamiento de los controles de acuerdo a la norma ISO:27001-2013 Anexo A
Implementar un plan de recuperación de desastres a fin de dar  continuidad a los servicios informáticos del Ministerio en caso de presentarse una situación de contingencia mayor o catastrófica
Generar lineamientos para el respaldo de la información , con el fin de  proteger la información contra la perdida de datos
Realizar mesas de trabajo con OAPII, DAF,SEGEL Jurídica, para definirel uso de recursos tecnológicos para contratistas y terceros</t>
    </r>
  </si>
  <si>
    <t>PROBABILIDAD DE OCURRENCIA</t>
  </si>
  <si>
    <t>CASI SEGURO
(5)</t>
  </si>
  <si>
    <t>PROBABLE
(4)</t>
  </si>
  <si>
    <t>POSIBLE
(3)</t>
  </si>
  <si>
    <t>IMPROBABLE
(2)</t>
  </si>
  <si>
    <t>Baja</t>
  </si>
  <si>
    <t>RARO VEZ
(1)</t>
  </si>
  <si>
    <t>INSIGNIFICANTE (1)</t>
  </si>
  <si>
    <t>MENOR
(2)</t>
  </si>
  <si>
    <t>MODERADO 
(3)</t>
  </si>
  <si>
    <t>MAYOR 
(4)</t>
  </si>
  <si>
    <t>CATASTRÓFICO
(5)</t>
  </si>
  <si>
    <t>E</t>
  </si>
  <si>
    <t>EXTREMA</t>
  </si>
  <si>
    <t>A</t>
  </si>
  <si>
    <t>ALTA</t>
  </si>
  <si>
    <t>M</t>
  </si>
  <si>
    <t>MODERADA</t>
  </si>
  <si>
    <t>B</t>
  </si>
  <si>
    <t>BAJA</t>
  </si>
  <si>
    <t>B: Zona de riesgo Baja: Asumir el riesgo   -   M: Zona de riesgo Moderada: Asumir el riesgo, Reducir el riesgo
A: Zona de riesgo Alta: Reducir el riesgo, Evitar, Compartir o Transferir    -     E: Zona de riesgo Extrema: Reducir el riesgo, Evitar, Compartir o Transferir</t>
  </si>
  <si>
    <t xml:space="preserve">Tomado de la “Guía para la administración del riesgo y el diseño de controles en entidades públicas” Versión 04 de Oct de 2018 </t>
  </si>
  <si>
    <t>Tipo_de_Riesgo</t>
  </si>
  <si>
    <t>Probabilidad</t>
  </si>
  <si>
    <t>Porcentaje</t>
  </si>
  <si>
    <t>Impacto</t>
  </si>
  <si>
    <t>Tratamiento_del_riesgo</t>
  </si>
  <si>
    <t>Control_Existente</t>
  </si>
  <si>
    <t>Se ejecuta en</t>
  </si>
  <si>
    <t>Evaluación</t>
  </si>
  <si>
    <t>Medidas_de_Respuesta</t>
  </si>
  <si>
    <t>Registro</t>
  </si>
  <si>
    <t>Articulación Interinstitucional</t>
  </si>
  <si>
    <t>Riesgo de Corrupción</t>
  </si>
  <si>
    <t>Muy Baja</t>
  </si>
  <si>
    <t xml:space="preserve">Leve </t>
  </si>
  <si>
    <t>Aceptar el Riesgo</t>
  </si>
  <si>
    <t>Muy BajaLeve</t>
  </si>
  <si>
    <t>Etapa Judicial (Gestión de Restitución Ley 1448)</t>
  </si>
  <si>
    <t>Articulación para el Cumplimiento de las Órdenes</t>
  </si>
  <si>
    <t>Riesgo de Cumplimiento</t>
  </si>
  <si>
    <t>Menor</t>
  </si>
  <si>
    <t>Evitar el Riesgo</t>
  </si>
  <si>
    <t>Muy BajaMenor</t>
  </si>
  <si>
    <t>Medidas de Prevención</t>
  </si>
  <si>
    <t>Atención al Ciudadano</t>
  </si>
  <si>
    <t>Riesgo de Imagen</t>
  </si>
  <si>
    <t>Media</t>
  </si>
  <si>
    <t>Moderado</t>
  </si>
  <si>
    <t>Compartir el Riesgo</t>
  </si>
  <si>
    <t>Muy BajaModerado</t>
  </si>
  <si>
    <t>Caracterizaciones y Registro</t>
  </si>
  <si>
    <t>Riesgo de Tecnología</t>
  </si>
  <si>
    <t>Mayor</t>
  </si>
  <si>
    <t>No se tienen controles para aplicar al impacto</t>
  </si>
  <si>
    <t>Muy BajaMayor</t>
  </si>
  <si>
    <t>Evitar el riesgo</t>
  </si>
  <si>
    <t>Etapa Judicial (Gestión de Restitución de Derechos Étnicos Territoriales)</t>
  </si>
  <si>
    <t>Cumplimiento Órdenes URT</t>
  </si>
  <si>
    <t>Riesgo Estratégico</t>
  </si>
  <si>
    <t>Muy Alta</t>
  </si>
  <si>
    <t xml:space="preserve">Catastrófico </t>
  </si>
  <si>
    <t>Muy BajaCatastrófico</t>
  </si>
  <si>
    <t>Riesgo Financiero</t>
  </si>
  <si>
    <t>Rara Vez</t>
  </si>
  <si>
    <t>Insignificante</t>
  </si>
  <si>
    <t>BajaLeve</t>
  </si>
  <si>
    <t>Documentación</t>
  </si>
  <si>
    <t xml:space="preserve">Frecuencia </t>
  </si>
  <si>
    <t>Evidencia</t>
  </si>
  <si>
    <t>Clasificación de Riesgos</t>
  </si>
  <si>
    <t>Riesgo Operativo</t>
  </si>
  <si>
    <t>Improbable</t>
  </si>
  <si>
    <t>BajaMenor</t>
  </si>
  <si>
    <t>Planeación Estratégica</t>
  </si>
  <si>
    <t>Evaluación Sistema de Control Interno</t>
  </si>
  <si>
    <t>Posible</t>
  </si>
  <si>
    <t>BajaModerado</t>
  </si>
  <si>
    <t>Fraude externo</t>
  </si>
  <si>
    <t>Gestión Contractual</t>
  </si>
  <si>
    <t>Probable</t>
  </si>
  <si>
    <t>BajaMayor</t>
  </si>
  <si>
    <t>Fraude interno</t>
  </si>
  <si>
    <t>Gestión de Comunicaciones</t>
  </si>
  <si>
    <t>Casi seguro</t>
  </si>
  <si>
    <t>Catastrófico</t>
  </si>
  <si>
    <t>BajaCatastrófico</t>
  </si>
  <si>
    <t>Prevención y Gestión de Seguridad</t>
  </si>
  <si>
    <t>Gestión del Conocimiento e Información</t>
  </si>
  <si>
    <t>MediaLeve</t>
  </si>
  <si>
    <t>Gestión Documental</t>
  </si>
  <si>
    <t>Afectación Económica o presupuestal</t>
  </si>
  <si>
    <t>MediaMenor</t>
  </si>
  <si>
    <t>Gestión Financiera</t>
  </si>
  <si>
    <t>MediaModerado</t>
  </si>
  <si>
    <t>Frecuencia</t>
  </si>
  <si>
    <t>Mejoramiento Continuo</t>
  </si>
  <si>
    <t>Gestión Logística y de Rec. Físicos</t>
  </si>
  <si>
    <t>MediaMayor</t>
  </si>
  <si>
    <t>Gestión Talento Humano</t>
  </si>
  <si>
    <t xml:space="preserve">     Entre 50 y 100 SMLMV</t>
  </si>
  <si>
    <t>MediaCatastrófico</t>
  </si>
  <si>
    <t>Gestión TIC</t>
  </si>
  <si>
    <t>AltaLeve</t>
  </si>
  <si>
    <t xml:space="preserve">     Mayor a 500 SMLMV</t>
  </si>
  <si>
    <t>AltaMenor</t>
  </si>
  <si>
    <t>Pérdida Reputacional</t>
  </si>
  <si>
    <t>AltaModerado</t>
  </si>
  <si>
    <t>AltaMayor</t>
  </si>
  <si>
    <t>AltaCatastrófico</t>
  </si>
  <si>
    <t>Muy AltaLeve</t>
  </si>
  <si>
    <t>Muy AltaMenor</t>
  </si>
  <si>
    <t>Calificación de Impacto</t>
  </si>
  <si>
    <t>Ejecución del Control</t>
  </si>
  <si>
    <t>Muy AltaModerado</t>
  </si>
  <si>
    <t>Si</t>
  </si>
  <si>
    <t>Fuerte</t>
  </si>
  <si>
    <t>Muy AltaMayor</t>
  </si>
  <si>
    <t>No</t>
  </si>
  <si>
    <t>Muy AltaCatastrófico</t>
  </si>
  <si>
    <t>Débil</t>
  </si>
  <si>
    <t>Factores</t>
  </si>
  <si>
    <t>Tecnología</t>
  </si>
  <si>
    <t xml:space="preserve">Infraestructura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</si>
</sst>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40A]dddd\,\ dd&quot; de &quot;mmmm&quot; de &quot;yyyy"/>
  </numFmts>
  <fonts count="26" x14ac:knownFonts="1">
    <font>
      <sz val="11"/>
      <color theme="1"/>
      <name val="Calibri"/>
      <scheme val="minor"/>
    </font>
    <font>
      <sz val="10"/>
      <color theme="1"/>
      <name val="Arial Narrow"/>
      <family val="2"/>
    </font>
    <font>
      <b/>
      <sz val="14"/>
      <color theme="0"/>
      <name val="Arial Narrow"/>
      <family val="2"/>
    </font>
    <font>
      <sz val="11"/>
      <name val="Calibri"/>
      <family val="2"/>
    </font>
    <font>
      <b/>
      <sz val="12"/>
      <color theme="0"/>
      <name val="Arial Narrow"/>
      <family val="2"/>
    </font>
    <font>
      <sz val="11"/>
      <color theme="1"/>
      <name val="Arial Narrow"/>
      <family val="2"/>
    </font>
    <font>
      <b/>
      <sz val="11"/>
      <color theme="1"/>
      <name val="Arial Narrow"/>
      <family val="2"/>
    </font>
    <font>
      <sz val="12"/>
      <color theme="1"/>
      <name val="Arial Narrow"/>
      <family val="2"/>
    </font>
    <font>
      <b/>
      <sz val="16"/>
      <color theme="1"/>
      <name val="Arial Narrow"/>
      <family val="2"/>
    </font>
    <font>
      <b/>
      <sz val="11"/>
      <color theme="0"/>
      <name val="Arial Narrow"/>
      <family val="2"/>
    </font>
    <font>
      <b/>
      <sz val="11"/>
      <color rgb="FFFFFFFF"/>
      <name val="Arial Narrow"/>
      <family val="2"/>
    </font>
    <font>
      <sz val="9"/>
      <color theme="1"/>
      <name val="Arial Narrow"/>
      <family val="2"/>
    </font>
    <font>
      <b/>
      <sz val="10"/>
      <color theme="1"/>
      <name val="Arial Narrow"/>
      <family val="2"/>
    </font>
    <font>
      <sz val="11"/>
      <color theme="1"/>
      <name val="Calibri"/>
      <family val="2"/>
    </font>
    <font>
      <b/>
      <sz val="14"/>
      <color theme="1"/>
      <name val="Arial Narrow"/>
      <family val="2"/>
    </font>
    <font>
      <sz val="11"/>
      <color rgb="FF000000"/>
      <name val="Arial Narrow"/>
      <family val="2"/>
    </font>
    <font>
      <b/>
      <sz val="11"/>
      <color rgb="FF000000"/>
      <name val="Arial Narrow"/>
      <family val="2"/>
    </font>
    <font>
      <b/>
      <sz val="10"/>
      <color rgb="FF000000"/>
      <name val="Arial Narrow"/>
      <family val="2"/>
    </font>
    <font>
      <sz val="11"/>
      <color rgb="FFFFFFFF"/>
      <name val="Arial Narrow"/>
      <family val="2"/>
    </font>
    <font>
      <sz val="10"/>
      <color rgb="FF000000"/>
      <name val="Arial Narrow"/>
      <family val="2"/>
    </font>
    <font>
      <sz val="8"/>
      <color rgb="FF000000"/>
      <name val="Arial Narrow"/>
      <family val="2"/>
    </font>
    <font>
      <sz val="11"/>
      <color theme="1"/>
      <name val="Arial"/>
      <family val="2"/>
    </font>
    <font>
      <b/>
      <sz val="11"/>
      <color theme="1"/>
      <name val="Calibri"/>
      <family val="2"/>
    </font>
    <font>
      <b/>
      <sz val="11"/>
      <color theme="1"/>
      <name val="Arial"/>
      <family val="2"/>
    </font>
    <font>
      <sz val="11"/>
      <color rgb="FF000000"/>
      <name val="Calibri"/>
      <family val="2"/>
    </font>
    <font>
      <sz val="11"/>
      <color rgb="FF000000"/>
      <name val="Arial"/>
      <family val="2"/>
    </font>
  </fonts>
  <fills count="18">
    <fill>
      <patternFill patternType="none"/>
    </fill>
    <fill>
      <patternFill patternType="gray125"/>
    </fill>
    <fill>
      <patternFill patternType="solid">
        <fgColor rgb="FF3366CC"/>
        <bgColor rgb="FF3366CC"/>
      </patternFill>
    </fill>
    <fill>
      <patternFill patternType="solid">
        <fgColor rgb="FFFFFFFF"/>
        <bgColor rgb="FFFFFFFF"/>
      </patternFill>
    </fill>
    <fill>
      <patternFill patternType="solid">
        <fgColor rgb="FF2D6437"/>
        <bgColor rgb="FF2D6437"/>
      </patternFill>
    </fill>
    <fill>
      <patternFill patternType="solid">
        <fgColor theme="0"/>
        <bgColor theme="0"/>
      </patternFill>
    </fill>
    <fill>
      <patternFill patternType="solid">
        <fgColor rgb="FFD7EBF7"/>
        <bgColor rgb="FFD7EBF7"/>
      </patternFill>
    </fill>
    <fill>
      <patternFill patternType="solid">
        <fgColor rgb="FFE2ECFD"/>
        <bgColor rgb="FFE2ECFD"/>
      </patternFill>
    </fill>
    <fill>
      <patternFill patternType="solid">
        <fgColor rgb="FFD6E3BC"/>
        <bgColor rgb="FFD6E3BC"/>
      </patternFill>
    </fill>
    <fill>
      <patternFill patternType="solid">
        <fgColor rgb="FFFDE9D9"/>
        <bgColor rgb="FFFDE9D9"/>
      </patternFill>
    </fill>
    <fill>
      <patternFill patternType="solid">
        <fgColor rgb="FFFFFF00"/>
        <bgColor rgb="FFFFFF00"/>
      </patternFill>
    </fill>
    <fill>
      <patternFill patternType="solid">
        <fgColor rgb="FFFF0000"/>
        <bgColor rgb="FFFF0000"/>
      </patternFill>
    </fill>
    <fill>
      <patternFill patternType="solid">
        <fgColor rgb="FFFBD4B4"/>
        <bgColor rgb="FFFBD4B4"/>
      </patternFill>
    </fill>
    <fill>
      <patternFill patternType="solid">
        <fgColor rgb="FFFF9900"/>
        <bgColor rgb="FFFF9900"/>
      </patternFill>
    </fill>
    <fill>
      <patternFill patternType="solid">
        <fgColor rgb="FF339966"/>
        <bgColor rgb="FF339966"/>
      </patternFill>
    </fill>
    <fill>
      <patternFill patternType="solid">
        <fgColor rgb="FFFF6600"/>
        <bgColor rgb="FFFF6600"/>
      </patternFill>
    </fill>
    <fill>
      <patternFill patternType="solid">
        <fgColor rgb="FF66FF33"/>
        <bgColor rgb="FF66FF33"/>
      </patternFill>
    </fill>
    <fill>
      <patternFill patternType="solid">
        <fgColor rgb="FFFABF8F"/>
        <bgColor rgb="FFFABF8F"/>
      </patternFill>
    </fill>
  </fills>
  <borders count="5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s>
  <cellStyleXfs count="1">
    <xf numFmtId="0" fontId="0" fillId="0" borderId="0"/>
  </cellStyleXfs>
  <cellXfs count="304">
    <xf numFmtId="0" fontId="0" fillId="0" borderId="0" xfId="0"/>
    <xf numFmtId="0" fontId="1" fillId="0" borderId="0" xfId="0" applyFont="1"/>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14" fontId="5" fillId="0" borderId="5" xfId="0" applyNumberFormat="1" applyFont="1" applyBorder="1" applyAlignment="1">
      <alignment horizontal="center" vertical="center"/>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6" fillId="0" borderId="5" xfId="0" applyFont="1" applyBorder="1" applyAlignment="1">
      <alignment horizontal="center" vertical="center"/>
    </xf>
    <xf numFmtId="0" fontId="7" fillId="0" borderId="0" xfId="0" applyFont="1"/>
    <xf numFmtId="164" fontId="5" fillId="0" borderId="5" xfId="0" applyNumberFormat="1" applyFont="1" applyBorder="1" applyAlignment="1">
      <alignment horizontal="center" vertical="center"/>
    </xf>
    <xf numFmtId="0" fontId="5" fillId="0" borderId="5" xfId="0" applyFont="1" applyBorder="1" applyAlignment="1">
      <alignment horizontal="center" vertical="center"/>
    </xf>
    <xf numFmtId="0" fontId="7" fillId="3" borderId="5" xfId="0" applyFont="1" applyFill="1" applyBorder="1" applyAlignment="1">
      <alignment horizontal="center" vertical="center" wrapText="1"/>
    </xf>
    <xf numFmtId="0" fontId="5" fillId="0" borderId="0" xfId="0" applyFont="1"/>
    <xf numFmtId="0" fontId="5" fillId="0" borderId="0" xfId="0" applyFont="1" applyAlignment="1">
      <alignment horizontal="center" vertical="center"/>
    </xf>
    <xf numFmtId="0" fontId="2" fillId="4" borderId="14"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5" xfId="0" applyFont="1" applyFill="1" applyBorder="1" applyAlignment="1">
      <alignment horizontal="center" vertical="center" textRotation="90" wrapText="1"/>
    </xf>
    <xf numFmtId="0" fontId="11" fillId="0" borderId="0" xfId="0" applyFont="1"/>
    <xf numFmtId="0" fontId="1" fillId="5" borderId="5"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12" fillId="0" borderId="5" xfId="0" applyFont="1" applyBorder="1" applyAlignment="1">
      <alignment horizontal="center" vertical="center" wrapText="1"/>
    </xf>
    <xf numFmtId="0" fontId="1" fillId="0" borderId="5" xfId="0" applyFont="1" applyBorder="1" applyAlignment="1">
      <alignment horizontal="left" vertical="center" wrapText="1"/>
    </xf>
    <xf numFmtId="0" fontId="1" fillId="7" borderId="5" xfId="0" applyFont="1" applyFill="1" applyBorder="1" applyAlignment="1">
      <alignment horizontal="center" vertical="center" wrapText="1"/>
    </xf>
    <xf numFmtId="0" fontId="1" fillId="0" borderId="5" xfId="0" applyFont="1" applyBorder="1" applyAlignment="1">
      <alignment horizontal="center" vertical="center" textRotation="90" wrapText="1"/>
    </xf>
    <xf numFmtId="9" fontId="1" fillId="6" borderId="5" xfId="0" applyNumberFormat="1" applyFont="1" applyFill="1" applyBorder="1" applyAlignment="1">
      <alignment horizontal="center" vertical="center" wrapText="1"/>
    </xf>
    <xf numFmtId="9" fontId="1" fillId="7" borderId="5" xfId="0" applyNumberFormat="1" applyFont="1" applyFill="1" applyBorder="1" applyAlignment="1">
      <alignment horizontal="center" vertical="center" wrapText="1"/>
    </xf>
    <xf numFmtId="0" fontId="12" fillId="7" borderId="5" xfId="0" applyFont="1" applyFill="1" applyBorder="1" applyAlignment="1">
      <alignment horizontal="center" vertical="center" textRotation="90" wrapText="1"/>
    </xf>
    <xf numFmtId="0" fontId="5" fillId="0" borderId="19" xfId="0" applyFont="1" applyBorder="1" applyAlignment="1">
      <alignment horizontal="center" vertical="center" textRotation="90" wrapText="1"/>
    </xf>
    <xf numFmtId="0" fontId="13" fillId="0" borderId="0" xfId="0" applyFont="1"/>
    <xf numFmtId="0" fontId="12" fillId="6" borderId="5" xfId="0" applyFont="1" applyFill="1" applyBorder="1" applyAlignment="1">
      <alignment horizontal="center" vertical="center" textRotation="90" wrapText="1"/>
    </xf>
    <xf numFmtId="0" fontId="1" fillId="0" borderId="5" xfId="0" applyFont="1" applyBorder="1" applyAlignment="1">
      <alignment horizontal="center" vertical="center" wrapText="1"/>
    </xf>
    <xf numFmtId="0" fontId="1" fillId="0" borderId="5" xfId="0" applyFont="1" applyBorder="1" applyAlignment="1">
      <alignment horizontal="left" vertical="center"/>
    </xf>
    <xf numFmtId="0" fontId="1" fillId="6" borderId="5" xfId="0" applyFont="1" applyFill="1" applyBorder="1" applyAlignment="1">
      <alignment horizontal="center" vertical="center" wrapText="1"/>
    </xf>
    <xf numFmtId="9" fontId="1" fillId="0" borderId="5" xfId="0" applyNumberFormat="1" applyFont="1" applyBorder="1" applyAlignment="1">
      <alignment horizontal="center" vertical="center" wrapText="1"/>
    </xf>
    <xf numFmtId="9" fontId="1" fillId="0" borderId="5" xfId="0" applyNumberFormat="1" applyFont="1" applyBorder="1" applyAlignment="1">
      <alignment vertical="center" wrapText="1"/>
    </xf>
    <xf numFmtId="0" fontId="1" fillId="5" borderId="5" xfId="0" applyFont="1" applyFill="1" applyBorder="1" applyAlignment="1">
      <alignment vertical="center" wrapText="1"/>
    </xf>
    <xf numFmtId="0" fontId="1" fillId="6" borderId="5" xfId="0" applyFont="1" applyFill="1" applyBorder="1" applyAlignment="1">
      <alignment vertical="center" wrapText="1"/>
    </xf>
    <xf numFmtId="9" fontId="1" fillId="6" borderId="5" xfId="0" applyNumberFormat="1" applyFont="1" applyFill="1" applyBorder="1" applyAlignment="1">
      <alignment vertical="center" wrapText="1"/>
    </xf>
    <xf numFmtId="0" fontId="5" fillId="0" borderId="5" xfId="0" applyFont="1" applyBorder="1" applyAlignment="1">
      <alignment horizontal="center" vertical="center" textRotation="90" wrapText="1"/>
    </xf>
    <xf numFmtId="0" fontId="1" fillId="0" borderId="22" xfId="0" applyFont="1" applyBorder="1" applyAlignment="1">
      <alignment horizontal="left" vertical="center" wrapText="1"/>
    </xf>
    <xf numFmtId="0" fontId="1" fillId="0" borderId="0" xfId="0" applyFont="1" applyAlignment="1">
      <alignment horizontal="center" vertical="center"/>
    </xf>
    <xf numFmtId="0" fontId="13" fillId="0" borderId="0" xfId="0" applyFont="1" applyAlignment="1">
      <alignment horizontal="center" vertical="center"/>
    </xf>
    <xf numFmtId="0" fontId="14" fillId="2" borderId="14"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6" fillId="2" borderId="5" xfId="0" applyFont="1" applyFill="1" applyBorder="1" applyAlignment="1">
      <alignment horizontal="center" vertical="center" textRotation="90" wrapText="1"/>
    </xf>
    <xf numFmtId="0" fontId="6" fillId="2" borderId="5" xfId="0" applyFont="1" applyFill="1" applyBorder="1" applyAlignment="1">
      <alignment horizontal="center" vertical="center" wrapText="1"/>
    </xf>
    <xf numFmtId="0" fontId="6" fillId="2" borderId="26" xfId="0" applyFont="1" applyFill="1" applyBorder="1" applyAlignment="1">
      <alignment horizontal="center" vertical="center" textRotation="90" wrapText="1"/>
    </xf>
    <xf numFmtId="0" fontId="6" fillId="2" borderId="27" xfId="0" applyFont="1" applyFill="1" applyBorder="1" applyAlignment="1">
      <alignment horizontal="center" vertical="center" textRotation="90" wrapText="1"/>
    </xf>
    <xf numFmtId="0" fontId="6" fillId="2"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5" fillId="0" borderId="19" xfId="0" applyFont="1" applyBorder="1" applyAlignment="1">
      <alignment horizontal="center" vertical="center" wrapText="1"/>
    </xf>
    <xf numFmtId="9" fontId="5" fillId="0" borderId="19" xfId="0" applyNumberFormat="1" applyFont="1" applyBorder="1" applyAlignment="1">
      <alignment horizontal="center" vertical="center"/>
    </xf>
    <xf numFmtId="0" fontId="6" fillId="0" borderId="5" xfId="0" applyFont="1" applyBorder="1" applyAlignment="1">
      <alignment horizontal="center" vertical="center" wrapText="1"/>
    </xf>
    <xf numFmtId="0" fontId="5" fillId="7" borderId="5" xfId="0" applyFont="1" applyFill="1" applyBorder="1" applyAlignment="1">
      <alignment horizontal="center" vertical="center" wrapText="1"/>
    </xf>
    <xf numFmtId="9" fontId="5" fillId="6" borderId="5" xfId="0" applyNumberFormat="1" applyFont="1" applyFill="1" applyBorder="1" applyAlignment="1">
      <alignment horizontal="center" vertical="center" wrapText="1"/>
    </xf>
    <xf numFmtId="9" fontId="5" fillId="7" borderId="5" xfId="0" applyNumberFormat="1" applyFont="1" applyFill="1" applyBorder="1" applyAlignment="1">
      <alignment horizontal="center" vertical="center" wrapText="1"/>
    </xf>
    <xf numFmtId="0" fontId="6" fillId="7" borderId="5" xfId="0" applyFont="1" applyFill="1" applyBorder="1" applyAlignment="1">
      <alignment horizontal="center" vertical="center" textRotation="90" wrapText="1"/>
    </xf>
    <xf numFmtId="0" fontId="5" fillId="5" borderId="28" xfId="0" applyFont="1" applyFill="1" applyBorder="1" applyAlignment="1">
      <alignment horizontal="left" vertical="center" wrapText="1"/>
    </xf>
    <xf numFmtId="9" fontId="5" fillId="6"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9" fontId="5" fillId="6" borderId="26" xfId="0" applyNumberFormat="1"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4" xfId="0" applyFont="1" applyFill="1" applyBorder="1" applyAlignment="1">
      <alignment horizontal="left" vertical="center" wrapText="1"/>
    </xf>
    <xf numFmtId="0" fontId="5" fillId="6" borderId="4" xfId="0" applyFont="1" applyFill="1" applyBorder="1" applyAlignment="1">
      <alignment horizontal="center" vertical="center" wrapText="1"/>
    </xf>
    <xf numFmtId="9" fontId="5" fillId="0" borderId="19" xfId="0" applyNumberFormat="1" applyFont="1" applyBorder="1" applyAlignment="1">
      <alignment vertical="center" wrapText="1"/>
    </xf>
    <xf numFmtId="9" fontId="5" fillId="6" borderId="28" xfId="0" applyNumberFormat="1" applyFont="1" applyFill="1" applyBorder="1" applyAlignment="1">
      <alignment horizontal="center" vertical="center" wrapText="1"/>
    </xf>
    <xf numFmtId="0" fontId="5" fillId="5" borderId="2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5" xfId="0" applyFont="1" applyFill="1" applyBorder="1" applyAlignment="1">
      <alignment vertical="center" wrapText="1"/>
    </xf>
    <xf numFmtId="0" fontId="6" fillId="6" borderId="5" xfId="0" applyFont="1" applyFill="1" applyBorder="1" applyAlignment="1">
      <alignment horizontal="center" vertical="center" textRotation="90" wrapText="1"/>
    </xf>
    <xf numFmtId="0" fontId="5" fillId="0" borderId="5" xfId="0" applyFont="1" applyBorder="1" applyAlignment="1">
      <alignment vertical="center" wrapText="1"/>
    </xf>
    <xf numFmtId="0" fontId="6" fillId="0" borderId="19" xfId="0" applyFont="1" applyBorder="1" applyAlignment="1">
      <alignment horizontal="center" vertical="center" wrapText="1"/>
    </xf>
    <xf numFmtId="0" fontId="5" fillId="0" borderId="3" xfId="0" applyFont="1" applyBorder="1" applyAlignment="1">
      <alignment horizontal="left" vertical="center" wrapText="1"/>
    </xf>
    <xf numFmtId="0" fontId="5" fillId="0" borderId="8" xfId="0" applyFont="1" applyBorder="1" applyAlignment="1">
      <alignment horizontal="left" vertical="center" wrapText="1"/>
    </xf>
    <xf numFmtId="0" fontId="5" fillId="7" borderId="29" xfId="0" applyFont="1" applyFill="1" applyBorder="1" applyAlignment="1">
      <alignment horizontal="center" vertical="center" wrapText="1"/>
    </xf>
    <xf numFmtId="0" fontId="5" fillId="0" borderId="5" xfId="0" applyFont="1" applyBorder="1" applyAlignment="1">
      <alignment wrapText="1"/>
    </xf>
    <xf numFmtId="0" fontId="5" fillId="7" borderId="30" xfId="0" applyFont="1" applyFill="1" applyBorder="1" applyAlignment="1">
      <alignment horizontal="center" vertical="center" wrapText="1"/>
    </xf>
    <xf numFmtId="0" fontId="5" fillId="5" borderId="5" xfId="0" applyFont="1" applyFill="1" applyBorder="1" applyAlignment="1">
      <alignment horizontal="center" vertical="center" textRotation="90" wrapText="1"/>
    </xf>
    <xf numFmtId="0" fontId="5" fillId="0" borderId="3" xfId="0" applyFont="1" applyBorder="1" applyAlignment="1">
      <alignment horizontal="center" vertical="center" textRotation="90" wrapText="1"/>
    </xf>
    <xf numFmtId="0" fontId="5" fillId="5" borderId="34"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6" fillId="0" borderId="22" xfId="0" applyFont="1" applyBorder="1" applyAlignment="1">
      <alignment horizontal="center" vertical="center" wrapText="1"/>
    </xf>
    <xf numFmtId="0" fontId="5" fillId="5" borderId="35"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5" fillId="0" borderId="0" xfId="0" applyFont="1" applyAlignment="1">
      <alignment horizontal="center" vertical="center" wrapText="1"/>
    </xf>
    <xf numFmtId="0" fontId="1" fillId="5" borderId="34" xfId="0" applyFont="1" applyFill="1" applyBorder="1" applyAlignment="1">
      <alignment horizontal="center" vertical="center" wrapText="1"/>
    </xf>
    <xf numFmtId="0" fontId="5" fillId="0" borderId="6" xfId="0" applyFont="1" applyBorder="1" applyAlignment="1">
      <alignment horizontal="center" vertical="center" textRotation="90" wrapText="1"/>
    </xf>
    <xf numFmtId="0" fontId="5" fillId="5" borderId="34" xfId="0" applyFont="1" applyFill="1" applyBorder="1" applyAlignment="1">
      <alignment vertical="center" wrapText="1"/>
    </xf>
    <xf numFmtId="0" fontId="5" fillId="5" borderId="35" xfId="0" applyFont="1" applyFill="1" applyBorder="1" applyAlignment="1">
      <alignment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5" fillId="5" borderId="5" xfId="0" applyFont="1" applyFill="1" applyBorder="1" applyAlignment="1">
      <alignment horizontal="left" vertical="center" wrapText="1"/>
    </xf>
    <xf numFmtId="0" fontId="5" fillId="5" borderId="4" xfId="0" applyFont="1" applyFill="1" applyBorder="1" applyAlignment="1">
      <alignment horizontal="center" vertical="center" textRotation="90" wrapText="1"/>
    </xf>
    <xf numFmtId="0" fontId="5" fillId="5" borderId="28" xfId="0" applyFont="1" applyFill="1" applyBorder="1" applyAlignment="1">
      <alignment horizontal="center" vertical="center" textRotation="90"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9" fillId="2" borderId="5" xfId="0" applyFont="1" applyFill="1" applyBorder="1" applyAlignment="1">
      <alignment horizontal="center" vertical="center" textRotation="90" wrapText="1"/>
    </xf>
    <xf numFmtId="0" fontId="9" fillId="2" borderId="5" xfId="0" applyFont="1" applyFill="1" applyBorder="1" applyAlignment="1">
      <alignment horizontal="center" vertical="center" wrapText="1"/>
    </xf>
    <xf numFmtId="0" fontId="9" fillId="2" borderId="26"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0" borderId="1" xfId="0" applyFont="1" applyBorder="1" applyAlignment="1">
      <alignment horizontal="left" vertical="center" wrapText="1"/>
    </xf>
    <xf numFmtId="0" fontId="5" fillId="0" borderId="19" xfId="0" applyFont="1" applyBorder="1" applyAlignment="1">
      <alignment horizontal="left" vertical="center" wrapText="1"/>
    </xf>
    <xf numFmtId="0" fontId="5" fillId="7" borderId="4" xfId="0" applyFont="1" applyFill="1" applyBorder="1" applyAlignment="1">
      <alignment horizontal="center" vertical="center" wrapText="1"/>
    </xf>
    <xf numFmtId="9" fontId="5" fillId="7" borderId="4" xfId="0" applyNumberFormat="1" applyFont="1" applyFill="1" applyBorder="1" applyAlignment="1">
      <alignment horizontal="center" vertical="center" wrapText="1"/>
    </xf>
    <xf numFmtId="0" fontId="6" fillId="7" borderId="4" xfId="0" applyFont="1" applyFill="1" applyBorder="1" applyAlignment="1">
      <alignment horizontal="center" vertical="center" textRotation="90" wrapText="1"/>
    </xf>
    <xf numFmtId="0" fontId="6" fillId="6" borderId="4" xfId="0" applyFont="1" applyFill="1" applyBorder="1" applyAlignment="1">
      <alignment horizontal="center" vertical="center" textRotation="90" wrapText="1"/>
    </xf>
    <xf numFmtId="0" fontId="5" fillId="0" borderId="22" xfId="0" applyFont="1" applyBorder="1" applyAlignment="1">
      <alignment horizontal="left" vertical="center" wrapText="1"/>
    </xf>
    <xf numFmtId="0" fontId="5" fillId="7" borderId="28" xfId="0" applyFont="1" applyFill="1" applyBorder="1" applyAlignment="1">
      <alignment horizontal="center" vertical="center" wrapText="1"/>
    </xf>
    <xf numFmtId="0" fontId="5" fillId="0" borderId="22" xfId="0" applyFont="1" applyBorder="1" applyAlignment="1">
      <alignment horizontal="center" vertical="center" textRotation="90" wrapText="1"/>
    </xf>
    <xf numFmtId="9" fontId="5" fillId="7" borderId="28" xfId="0" applyNumberFormat="1" applyFont="1" applyFill="1" applyBorder="1" applyAlignment="1">
      <alignment horizontal="center" vertical="center" wrapText="1"/>
    </xf>
    <xf numFmtId="0" fontId="6" fillId="7" borderId="28" xfId="0" applyFont="1" applyFill="1" applyBorder="1" applyAlignment="1">
      <alignment horizontal="center" vertical="center" textRotation="90" wrapText="1"/>
    </xf>
    <xf numFmtId="0" fontId="6" fillId="6" borderId="28" xfId="0" applyFont="1" applyFill="1" applyBorder="1" applyAlignment="1">
      <alignment horizontal="center" vertical="center" textRotation="90" wrapText="1"/>
    </xf>
    <xf numFmtId="0" fontId="5" fillId="0" borderId="24" xfId="0" applyFont="1" applyBorder="1" applyAlignment="1">
      <alignment horizontal="center" vertical="center" textRotation="90" wrapText="1"/>
    </xf>
    <xf numFmtId="9" fontId="5" fillId="5" borderId="5" xfId="0" applyNumberFormat="1" applyFont="1" applyFill="1" applyBorder="1" applyAlignment="1">
      <alignment horizontal="center" vertical="center"/>
    </xf>
    <xf numFmtId="9" fontId="5" fillId="5" borderId="5" xfId="0" applyNumberFormat="1" applyFont="1" applyFill="1" applyBorder="1" applyAlignment="1">
      <alignment horizontal="center" vertical="center" wrapText="1"/>
    </xf>
    <xf numFmtId="9" fontId="5" fillId="0" borderId="5" xfId="0" applyNumberFormat="1" applyFont="1" applyBorder="1" applyAlignment="1">
      <alignment horizontal="center" vertical="center" wrapText="1"/>
    </xf>
    <xf numFmtId="0" fontId="5" fillId="5" borderId="29" xfId="0" applyFont="1" applyFill="1" applyBorder="1" applyAlignment="1">
      <alignment horizontal="center" vertical="center" textRotation="90" wrapText="1"/>
    </xf>
    <xf numFmtId="0" fontId="5" fillId="5" borderId="41" xfId="0" applyFont="1" applyFill="1" applyBorder="1"/>
    <xf numFmtId="0" fontId="5" fillId="0" borderId="0" xfId="0" applyFont="1" applyAlignment="1">
      <alignment horizontal="center"/>
    </xf>
    <xf numFmtId="0" fontId="5" fillId="5" borderId="41" xfId="0" applyFont="1" applyFill="1" applyBorder="1" applyAlignment="1">
      <alignment horizontal="center"/>
    </xf>
    <xf numFmtId="0" fontId="5" fillId="0" borderId="0" xfId="0" applyFont="1" applyAlignment="1">
      <alignment wrapText="1"/>
    </xf>
    <xf numFmtId="0" fontId="13" fillId="5" borderId="41" xfId="0" applyFont="1" applyFill="1" applyBorder="1"/>
    <xf numFmtId="0" fontId="5" fillId="10" borderId="4" xfId="0" applyFont="1" applyFill="1" applyBorder="1" applyAlignment="1">
      <alignment horizontal="center" vertical="center" textRotation="90" wrapText="1"/>
    </xf>
    <xf numFmtId="0" fontId="5" fillId="5" borderId="37" xfId="0" applyFont="1" applyFill="1" applyBorder="1" applyAlignment="1">
      <alignment horizontal="left" vertical="center" wrapText="1"/>
    </xf>
    <xf numFmtId="0" fontId="5" fillId="3" borderId="5" xfId="0" applyFont="1" applyFill="1" applyBorder="1" applyAlignment="1">
      <alignment horizontal="center" vertical="center" wrapText="1"/>
    </xf>
    <xf numFmtId="9" fontId="5" fillId="6" borderId="29" xfId="0" applyNumberFormat="1" applyFont="1" applyFill="1" applyBorder="1" applyAlignment="1">
      <alignment horizontal="center" vertical="center" wrapText="1"/>
    </xf>
    <xf numFmtId="0" fontId="2" fillId="4" borderId="5" xfId="0" applyFont="1" applyFill="1" applyBorder="1" applyAlignment="1">
      <alignment horizontal="center" vertical="center" wrapText="1"/>
    </xf>
    <xf numFmtId="0" fontId="5" fillId="11" borderId="5" xfId="0" applyFont="1" applyFill="1" applyBorder="1" applyAlignment="1">
      <alignment horizontal="center" vertical="center" wrapText="1"/>
    </xf>
    <xf numFmtId="9" fontId="5" fillId="7" borderId="5" xfId="0" applyNumberFormat="1" applyFont="1" applyFill="1" applyBorder="1" applyAlignment="1">
      <alignment horizontal="center" vertical="center"/>
    </xf>
    <xf numFmtId="9" fontId="5" fillId="11" borderId="5" xfId="0" applyNumberFormat="1" applyFont="1" applyFill="1" applyBorder="1" applyAlignment="1">
      <alignment horizontal="center" vertical="center" wrapText="1"/>
    </xf>
    <xf numFmtId="9" fontId="5" fillId="6" borderId="5" xfId="0" applyNumberFormat="1" applyFont="1" applyFill="1" applyBorder="1" applyAlignment="1">
      <alignment vertical="center" wrapText="1"/>
    </xf>
    <xf numFmtId="9" fontId="5" fillId="10" borderId="5" xfId="0" applyNumberFormat="1" applyFont="1" applyFill="1" applyBorder="1" applyAlignment="1">
      <alignment horizontal="center" vertical="center" wrapText="1"/>
    </xf>
    <xf numFmtId="0" fontId="15" fillId="0" borderId="0" xfId="0" applyFont="1"/>
    <xf numFmtId="0" fontId="18" fillId="0" borderId="0" xfId="0" applyFont="1"/>
    <xf numFmtId="0" fontId="16" fillId="5" borderId="41" xfId="0" applyFont="1" applyFill="1" applyBorder="1" applyAlignment="1">
      <alignment horizontal="center" vertical="center"/>
    </xf>
    <xf numFmtId="0" fontId="17" fillId="0" borderId="0" xfId="0" applyFont="1" applyAlignment="1">
      <alignment horizontal="center" vertical="center" wrapText="1"/>
    </xf>
    <xf numFmtId="0" fontId="15" fillId="0" borderId="51" xfId="0" applyFont="1" applyBorder="1" applyAlignment="1">
      <alignment horizontal="center" vertical="center"/>
    </xf>
    <xf numFmtId="0" fontId="15" fillId="0" borderId="52" xfId="0" applyFont="1" applyBorder="1" applyAlignment="1">
      <alignment horizontal="center" vertical="center"/>
    </xf>
    <xf numFmtId="0" fontId="15" fillId="0" borderId="52" xfId="0" applyFont="1" applyBorder="1"/>
    <xf numFmtId="0" fontId="15" fillId="0" borderId="51" xfId="0" applyFont="1" applyBorder="1"/>
    <xf numFmtId="0" fontId="15" fillId="0" borderId="53" xfId="0" applyFont="1" applyBorder="1"/>
    <xf numFmtId="0" fontId="19" fillId="11" borderId="5" xfId="0" applyFont="1" applyFill="1" applyBorder="1" applyAlignment="1">
      <alignment horizontal="center" vertical="center"/>
    </xf>
    <xf numFmtId="0" fontId="17" fillId="0" borderId="54" xfId="0" applyFont="1" applyBorder="1"/>
    <xf numFmtId="0" fontId="17" fillId="0" borderId="53" xfId="0" applyFont="1" applyBorder="1"/>
    <xf numFmtId="0" fontId="19" fillId="0" borderId="0" xfId="0" applyFont="1"/>
    <xf numFmtId="0" fontId="19" fillId="15" borderId="5" xfId="0" applyFont="1" applyFill="1" applyBorder="1" applyAlignment="1">
      <alignment horizontal="center" vertical="center"/>
    </xf>
    <xf numFmtId="0" fontId="19" fillId="10" borderId="5" xfId="0" applyFont="1" applyFill="1" applyBorder="1" applyAlignment="1">
      <alignment horizontal="center" vertical="center"/>
    </xf>
    <xf numFmtId="0" fontId="19" fillId="0" borderId="55" xfId="0" applyFont="1" applyBorder="1"/>
    <xf numFmtId="0" fontId="19" fillId="14" borderId="5" xfId="0" applyFont="1" applyFill="1" applyBorder="1" applyAlignment="1">
      <alignment horizontal="center" vertical="center"/>
    </xf>
    <xf numFmtId="0" fontId="15" fillId="0" borderId="56" xfId="0" applyFont="1" applyBorder="1"/>
    <xf numFmtId="0" fontId="15" fillId="0" borderId="56" xfId="0" applyFont="1" applyBorder="1" applyAlignment="1">
      <alignment horizontal="center" vertical="center"/>
    </xf>
    <xf numFmtId="0" fontId="15" fillId="0" borderId="0" xfId="0" applyFont="1" applyAlignment="1">
      <alignment horizontal="center" vertical="center"/>
    </xf>
    <xf numFmtId="0" fontId="21" fillId="0" borderId="0" xfId="0" applyFont="1"/>
    <xf numFmtId="0" fontId="22" fillId="0" borderId="0" xfId="0" applyFont="1"/>
    <xf numFmtId="0" fontId="23" fillId="0" borderId="0" xfId="0" applyFont="1"/>
    <xf numFmtId="0" fontId="24" fillId="0" borderId="0" xfId="0" applyFont="1" applyAlignment="1">
      <alignment vertical="center"/>
    </xf>
    <xf numFmtId="9" fontId="24" fillId="0" borderId="0" xfId="0" applyNumberFormat="1" applyFont="1" applyAlignment="1">
      <alignment vertical="center"/>
    </xf>
    <xf numFmtId="0" fontId="13" fillId="16" borderId="41" xfId="0" applyFont="1" applyFill="1" applyBorder="1"/>
    <xf numFmtId="0" fontId="25" fillId="0" borderId="0" xfId="0" applyFont="1" applyAlignment="1">
      <alignment vertical="center"/>
    </xf>
    <xf numFmtId="0" fontId="13" fillId="10" borderId="41" xfId="0" applyFont="1" applyFill="1" applyBorder="1"/>
    <xf numFmtId="0" fontId="13" fillId="17" borderId="41" xfId="0" applyFont="1" applyFill="1" applyBorder="1"/>
    <xf numFmtId="0" fontId="24" fillId="5" borderId="41" xfId="0" applyFont="1" applyFill="1" applyBorder="1" applyAlignment="1">
      <alignment vertical="center"/>
    </xf>
    <xf numFmtId="0" fontId="13" fillId="11" borderId="41" xfId="0" applyFont="1" applyFill="1" applyBorder="1"/>
    <xf numFmtId="0" fontId="1" fillId="0" borderId="0" xfId="0" applyFont="1" applyAlignment="1">
      <alignment vertical="center"/>
    </xf>
    <xf numFmtId="0" fontId="25" fillId="0" borderId="57" xfId="0" applyFont="1" applyBorder="1" applyAlignment="1">
      <alignment horizontal="left" vertical="center" wrapText="1" readingOrder="1"/>
    </xf>
    <xf numFmtId="0" fontId="25" fillId="0" borderId="58" xfId="0" applyFont="1" applyBorder="1" applyAlignment="1">
      <alignment horizontal="left" vertical="center" wrapText="1" readingOrder="1"/>
    </xf>
    <xf numFmtId="0" fontId="13" fillId="0" borderId="0" xfId="0" applyFont="1" applyAlignment="1">
      <alignment vertical="center"/>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1" fillId="0" borderId="19" xfId="0" applyFont="1" applyBorder="1" applyAlignment="1">
      <alignment horizontal="center" vertical="center" textRotation="90" wrapText="1"/>
    </xf>
    <xf numFmtId="0" fontId="3" fillId="0" borderId="24" xfId="0" applyFont="1" applyBorder="1"/>
    <xf numFmtId="0" fontId="3" fillId="0" borderId="22" xfId="0" applyFont="1" applyBorder="1"/>
    <xf numFmtId="0" fontId="1" fillId="5" borderId="19" xfId="0" applyFont="1" applyFill="1" applyBorder="1" applyAlignment="1">
      <alignment horizontal="center" vertical="center" wrapText="1"/>
    </xf>
    <xf numFmtId="0" fontId="12" fillId="0" borderId="19" xfId="0" applyFont="1" applyBorder="1" applyAlignment="1">
      <alignment horizontal="center" vertical="center" wrapText="1"/>
    </xf>
    <xf numFmtId="0" fontId="1" fillId="0" borderId="19" xfId="0" applyFont="1" applyBorder="1" applyAlignment="1">
      <alignment horizontal="center" vertical="center" wrapText="1"/>
    </xf>
    <xf numFmtId="9" fontId="1" fillId="6" borderId="19" xfId="0" applyNumberFormat="1" applyFont="1" applyFill="1" applyBorder="1" applyAlignment="1">
      <alignment horizontal="center" vertical="center" wrapText="1"/>
    </xf>
    <xf numFmtId="9" fontId="1" fillId="0" borderId="19" xfId="0" applyNumberFormat="1" applyFont="1" applyBorder="1" applyAlignment="1">
      <alignment horizontal="center" vertical="center" wrapText="1"/>
    </xf>
    <xf numFmtId="0" fontId="1" fillId="6" borderId="19" xfId="0" applyFont="1" applyFill="1" applyBorder="1" applyAlignment="1">
      <alignment horizontal="center" vertical="center" wrapText="1"/>
    </xf>
    <xf numFmtId="0" fontId="3" fillId="0" borderId="25" xfId="0" applyFont="1" applyBorder="1"/>
    <xf numFmtId="0" fontId="9" fillId="4" borderId="20" xfId="0" applyFont="1" applyFill="1" applyBorder="1" applyAlignment="1">
      <alignment horizontal="center" vertical="center" textRotation="90" wrapText="1"/>
    </xf>
    <xf numFmtId="0" fontId="9" fillId="4" borderId="21" xfId="0" applyFont="1" applyFill="1" applyBorder="1" applyAlignment="1">
      <alignment horizontal="center" vertical="center" textRotation="90" wrapText="1"/>
    </xf>
    <xf numFmtId="0" fontId="3" fillId="0" borderId="23" xfId="0" applyFont="1" applyBorder="1"/>
    <xf numFmtId="0" fontId="10" fillId="4" borderId="19"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5" fillId="0" borderId="6" xfId="0" applyFont="1" applyBorder="1" applyAlignment="1">
      <alignment horizontal="center" vertical="center"/>
    </xf>
    <xf numFmtId="0" fontId="3" fillId="0" borderId="7" xfId="0" applyFont="1" applyBorder="1"/>
    <xf numFmtId="0" fontId="3" fillId="0" borderId="9" xfId="0" applyFont="1" applyBorder="1"/>
    <xf numFmtId="0" fontId="0" fillId="0" borderId="0" xfId="0"/>
    <xf numFmtId="0" fontId="3" fillId="0" borderId="11" xfId="0" applyFont="1" applyBorder="1"/>
    <xf numFmtId="0" fontId="3" fillId="0" borderId="12" xfId="0" applyFont="1" applyBorder="1"/>
    <xf numFmtId="0" fontId="8" fillId="3" borderId="6" xfId="0" applyFont="1" applyFill="1" applyBorder="1" applyAlignment="1">
      <alignment horizontal="center" vertical="center" wrapText="1"/>
    </xf>
    <xf numFmtId="0" fontId="3" fillId="0" borderId="8" xfId="0" applyFont="1" applyBorder="1"/>
    <xf numFmtId="0" fontId="3" fillId="0" borderId="13" xfId="0" applyFont="1" applyBorder="1"/>
    <xf numFmtId="0" fontId="5" fillId="0" borderId="0" xfId="0" applyFont="1" applyAlignment="1">
      <alignment horizontal="center" vertical="center"/>
    </xf>
    <xf numFmtId="0" fontId="2" fillId="4" borderId="6" xfId="0" applyFont="1" applyFill="1" applyBorder="1" applyAlignment="1">
      <alignment horizontal="center" vertical="center"/>
    </xf>
    <xf numFmtId="0" fontId="2" fillId="4" borderId="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3" fillId="0" borderId="16" xfId="0" applyFont="1" applyBorder="1"/>
    <xf numFmtId="0" fontId="3" fillId="0" borderId="17" xfId="0" applyFont="1" applyBorder="1"/>
    <xf numFmtId="0" fontId="9" fillId="4" borderId="1" xfId="0" applyFont="1" applyFill="1" applyBorder="1" applyAlignment="1">
      <alignment horizontal="center" vertical="center" wrapText="1"/>
    </xf>
    <xf numFmtId="0" fontId="9" fillId="4" borderId="19" xfId="0" applyFont="1" applyFill="1" applyBorder="1" applyAlignment="1">
      <alignment horizontal="center" vertical="center" textRotation="90" wrapText="1"/>
    </xf>
    <xf numFmtId="0" fontId="5" fillId="5" borderId="19" xfId="0" applyFont="1" applyFill="1" applyBorder="1" applyAlignment="1">
      <alignment horizontal="center" vertical="center" wrapText="1"/>
    </xf>
    <xf numFmtId="0" fontId="5" fillId="5" borderId="19" xfId="0" applyFont="1" applyFill="1" applyBorder="1" applyAlignment="1">
      <alignment horizontal="center" vertical="center" textRotation="90" wrapText="1"/>
    </xf>
    <xf numFmtId="0" fontId="6" fillId="5"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6" fillId="0" borderId="19" xfId="0" applyFont="1" applyBorder="1" applyAlignment="1">
      <alignment horizontal="center" vertical="center" wrapText="1"/>
    </xf>
    <xf numFmtId="0" fontId="5" fillId="7" borderId="19" xfId="0" applyFont="1" applyFill="1" applyBorder="1" applyAlignment="1">
      <alignment horizontal="center" vertical="center" wrapText="1"/>
    </xf>
    <xf numFmtId="0" fontId="5" fillId="0" borderId="19" xfId="0" applyFont="1" applyBorder="1" applyAlignment="1">
      <alignment horizontal="center" vertical="center" textRotation="90" wrapText="1"/>
    </xf>
    <xf numFmtId="9" fontId="5" fillId="6" borderId="19" xfId="0" applyNumberFormat="1" applyFont="1" applyFill="1" applyBorder="1" applyAlignment="1">
      <alignment horizontal="center" vertical="center" wrapText="1"/>
    </xf>
    <xf numFmtId="0" fontId="6" fillId="7" borderId="19" xfId="0" applyFont="1" applyFill="1" applyBorder="1" applyAlignment="1">
      <alignment horizontal="center" vertical="center" textRotation="90" wrapText="1"/>
    </xf>
    <xf numFmtId="9" fontId="5" fillId="7" borderId="19" xfId="0" applyNumberFormat="1" applyFont="1" applyFill="1" applyBorder="1" applyAlignment="1">
      <alignment horizontal="center" vertical="center" wrapText="1"/>
    </xf>
    <xf numFmtId="0" fontId="5" fillId="6" borderId="19" xfId="0" applyFont="1" applyFill="1" applyBorder="1" applyAlignment="1">
      <alignment horizontal="center" vertical="center" wrapText="1"/>
    </xf>
    <xf numFmtId="9" fontId="5" fillId="0" borderId="19" xfId="0" applyNumberFormat="1" applyFont="1" applyBorder="1" applyAlignment="1">
      <alignment horizontal="center" vertical="center" wrapText="1"/>
    </xf>
    <xf numFmtId="0" fontId="5" fillId="0" borderId="9" xfId="0" applyFont="1" applyBorder="1" applyAlignment="1">
      <alignment horizontal="center" vertical="center" wrapText="1"/>
    </xf>
    <xf numFmtId="0" fontId="5" fillId="5" borderId="19" xfId="0" applyFont="1" applyFill="1" applyBorder="1" applyAlignment="1">
      <alignment horizontal="left" vertical="center" wrapText="1"/>
    </xf>
    <xf numFmtId="9" fontId="5" fillId="0" borderId="19" xfId="0" applyNumberFormat="1" applyFont="1" applyBorder="1" applyAlignment="1">
      <alignment horizontal="center" vertical="center"/>
    </xf>
    <xf numFmtId="0" fontId="14" fillId="2" borderId="6" xfId="0" applyFont="1" applyFill="1" applyBorder="1" applyAlignment="1">
      <alignment horizontal="center" vertical="center"/>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5" borderId="38" xfId="0" applyFont="1" applyFill="1" applyBorder="1" applyAlignment="1">
      <alignment horizontal="center" vertical="center" textRotation="90" wrapText="1"/>
    </xf>
    <xf numFmtId="0" fontId="3" fillId="0" borderId="39" xfId="0" applyFont="1" applyBorder="1"/>
    <xf numFmtId="0" fontId="3" fillId="0" borderId="40" xfId="0" applyFont="1" applyBorder="1"/>
    <xf numFmtId="0" fontId="5" fillId="5" borderId="31" xfId="0" applyFont="1" applyFill="1" applyBorder="1" applyAlignment="1">
      <alignment horizontal="center" vertical="center" wrapText="1"/>
    </xf>
    <xf numFmtId="0" fontId="3" fillId="0" borderId="32" xfId="0" applyFont="1" applyBorder="1"/>
    <xf numFmtId="0" fontId="5" fillId="5" borderId="19" xfId="0" applyFont="1" applyFill="1" applyBorder="1" applyAlignment="1">
      <alignment vertical="center" wrapText="1"/>
    </xf>
    <xf numFmtId="0" fontId="3" fillId="0" borderId="33" xfId="0" applyFont="1" applyBorder="1"/>
    <xf numFmtId="0" fontId="5" fillId="5" borderId="21" xfId="0" applyFont="1" applyFill="1" applyBorder="1" applyAlignment="1">
      <alignment horizontal="center" vertical="center" wrapText="1"/>
    </xf>
    <xf numFmtId="0" fontId="5" fillId="0" borderId="6" xfId="0" applyFont="1" applyBorder="1" applyAlignment="1">
      <alignment horizontal="center" vertical="center" wrapText="1"/>
    </xf>
    <xf numFmtId="9" fontId="5" fillId="5" borderId="19" xfId="0" applyNumberFormat="1" applyFont="1" applyFill="1" applyBorder="1" applyAlignment="1">
      <alignment horizontal="center" vertical="center"/>
    </xf>
    <xf numFmtId="9" fontId="5" fillId="9" borderId="19" xfId="0" applyNumberFormat="1" applyFont="1" applyFill="1" applyBorder="1" applyAlignment="1">
      <alignment horizontal="center" vertical="center" wrapText="1"/>
    </xf>
    <xf numFmtId="9" fontId="5" fillId="5" borderId="19" xfId="0" applyNumberFormat="1"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9" borderId="19"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0" borderId="24" xfId="0" applyFont="1" applyBorder="1" applyAlignment="1">
      <alignment horizontal="center" vertical="center" textRotation="90" wrapText="1"/>
    </xf>
    <xf numFmtId="0" fontId="5" fillId="6" borderId="20" xfId="0" applyFont="1" applyFill="1" applyBorder="1" applyAlignment="1">
      <alignment horizontal="center" vertical="center" wrapText="1"/>
    </xf>
    <xf numFmtId="9" fontId="5" fillId="5" borderId="20" xfId="0" applyNumberFormat="1" applyFont="1" applyFill="1" applyBorder="1" applyAlignment="1">
      <alignment horizontal="center" vertical="center"/>
    </xf>
    <xf numFmtId="9" fontId="5" fillId="6" borderId="20" xfId="0" applyNumberFormat="1" applyFont="1" applyFill="1" applyBorder="1" applyAlignment="1">
      <alignment horizontal="center" vertical="center" wrapText="1"/>
    </xf>
    <xf numFmtId="9" fontId="5" fillId="0" borderId="24" xfId="0" applyNumberFormat="1" applyFont="1" applyBorder="1" applyAlignment="1">
      <alignment horizontal="center" vertical="center" wrapText="1"/>
    </xf>
    <xf numFmtId="0" fontId="5" fillId="0" borderId="24" xfId="0" applyFont="1" applyBorder="1" applyAlignment="1">
      <alignment horizontal="center" vertical="center" wrapText="1"/>
    </xf>
    <xf numFmtId="9" fontId="5" fillId="7" borderId="19"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 fillId="5" borderId="42" xfId="0" applyFont="1" applyFill="1" applyBorder="1" applyAlignment="1">
      <alignment horizontal="left" vertical="center" wrapText="1"/>
    </xf>
    <xf numFmtId="0" fontId="3" fillId="0" borderId="43" xfId="0" applyFont="1" applyBorder="1"/>
    <xf numFmtId="9" fontId="5" fillId="10" borderId="19" xfId="0" applyNumberFormat="1" applyFont="1" applyFill="1" applyBorder="1" applyAlignment="1">
      <alignment horizontal="center" vertical="center" wrapText="1"/>
    </xf>
    <xf numFmtId="0" fontId="5" fillId="11" borderId="19" xfId="0" applyFont="1" applyFill="1" applyBorder="1" applyAlignment="1">
      <alignment horizontal="center" vertical="center" textRotation="90"/>
    </xf>
    <xf numFmtId="0" fontId="5" fillId="11" borderId="19" xfId="0" applyFont="1" applyFill="1" applyBorder="1" applyAlignment="1">
      <alignment horizontal="center" vertical="center" wrapText="1"/>
    </xf>
    <xf numFmtId="0" fontId="5" fillId="6" borderId="31" xfId="0" applyFont="1" applyFill="1" applyBorder="1" applyAlignment="1">
      <alignment horizontal="center" vertical="center" wrapText="1"/>
    </xf>
    <xf numFmtId="9" fontId="5" fillId="6" borderId="42" xfId="0" applyNumberFormat="1" applyFont="1" applyFill="1" applyBorder="1" applyAlignment="1">
      <alignment horizontal="center" vertical="center" wrapText="1"/>
    </xf>
    <xf numFmtId="0" fontId="3" fillId="0" borderId="44" xfId="0" applyFont="1" applyBorder="1"/>
    <xf numFmtId="0" fontId="3" fillId="0" borderId="45" xfId="0" applyFont="1" applyBorder="1"/>
    <xf numFmtId="0" fontId="5" fillId="11" borderId="38" xfId="0" applyFont="1" applyFill="1" applyBorder="1" applyAlignment="1">
      <alignment horizontal="center" vertical="center" wrapText="1"/>
    </xf>
    <xf numFmtId="0" fontId="3" fillId="0" borderId="46" xfId="0" applyFont="1" applyBorder="1"/>
    <xf numFmtId="0" fontId="6" fillId="3" borderId="19" xfId="0" applyFont="1" applyFill="1" applyBorder="1" applyAlignment="1">
      <alignment horizontal="center" vertical="center" wrapText="1"/>
    </xf>
    <xf numFmtId="0" fontId="5" fillId="5" borderId="20" xfId="0" applyFont="1" applyFill="1" applyBorder="1" applyAlignment="1">
      <alignment horizontal="left" vertical="center" wrapText="1"/>
    </xf>
    <xf numFmtId="0" fontId="5" fillId="0" borderId="19" xfId="0" applyFont="1" applyBorder="1" applyAlignment="1">
      <alignment horizontal="left" vertical="center" wrapText="1"/>
    </xf>
    <xf numFmtId="0" fontId="16" fillId="12" borderId="48" xfId="0" applyFont="1" applyFill="1" applyBorder="1" applyAlignment="1">
      <alignment horizontal="center" vertical="center"/>
    </xf>
    <xf numFmtId="0" fontId="3" fillId="0" borderId="49" xfId="0" applyFont="1" applyBorder="1"/>
    <xf numFmtId="0" fontId="3" fillId="0" borderId="50" xfId="0" applyFont="1" applyBorder="1"/>
    <xf numFmtId="0" fontId="20" fillId="0" borderId="0" xfId="0" applyFont="1" applyAlignment="1">
      <alignment horizontal="center" wrapText="1"/>
    </xf>
    <xf numFmtId="0" fontId="20" fillId="0" borderId="0" xfId="0" applyFont="1" applyAlignment="1">
      <alignment horizontal="center" vertical="center" wrapText="1"/>
    </xf>
    <xf numFmtId="0" fontId="16" fillId="13" borderId="1" xfId="0" applyFont="1" applyFill="1" applyBorder="1" applyAlignment="1">
      <alignment horizontal="center" vertical="center"/>
    </xf>
    <xf numFmtId="0" fontId="17" fillId="0" borderId="1" xfId="0" applyFont="1" applyBorder="1" applyAlignment="1">
      <alignment horizontal="center" vertical="center" wrapText="1"/>
    </xf>
    <xf numFmtId="0" fontId="16" fillId="11" borderId="1" xfId="0" applyFont="1" applyFill="1" applyBorder="1" applyAlignment="1">
      <alignment horizontal="center" vertical="center"/>
    </xf>
    <xf numFmtId="0" fontId="16" fillId="14" borderId="1" xfId="0" applyFont="1" applyFill="1" applyBorder="1" applyAlignment="1">
      <alignment horizontal="center" vertical="center"/>
    </xf>
    <xf numFmtId="0" fontId="16" fillId="10"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12" borderId="47" xfId="0" applyFont="1" applyFill="1" applyBorder="1" applyAlignment="1">
      <alignment horizontal="center" vertical="center" textRotation="90"/>
    </xf>
    <xf numFmtId="0" fontId="8" fillId="3" borderId="6" xfId="0" applyFont="1" applyFill="1" applyBorder="1" applyAlignment="1">
      <alignment vertical="center" wrapText="1"/>
    </xf>
    <xf numFmtId="0" fontId="3" fillId="0" borderId="7" xfId="0" applyFont="1" applyBorder="1" applyAlignment="1"/>
    <xf numFmtId="0" fontId="3" fillId="0" borderId="8" xfId="0" applyFont="1" applyBorder="1" applyAlignment="1"/>
    <xf numFmtId="0" fontId="3" fillId="0" borderId="9" xfId="0" applyFont="1" applyBorder="1" applyAlignment="1"/>
    <xf numFmtId="0" fontId="0" fillId="0" borderId="0" xfId="0" applyAlignment="1"/>
    <xf numFmtId="0" fontId="3" fillId="0" borderId="10" xfId="0" applyFont="1" applyBorder="1" applyAlignment="1"/>
    <xf numFmtId="0" fontId="3" fillId="0" borderId="11" xfId="0" applyFont="1" applyBorder="1" applyAlignment="1"/>
    <xf numFmtId="0" fontId="3" fillId="0" borderId="12" xfId="0" applyFont="1" applyBorder="1" applyAlignment="1"/>
    <xf numFmtId="0" fontId="3" fillId="0" borderId="13" xfId="0" applyFont="1" applyBorder="1" applyAlignment="1"/>
    <xf numFmtId="0" fontId="8" fillId="3" borderId="35"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8" xfId="0" applyFont="1" applyFill="1" applyBorder="1" applyAlignment="1">
      <alignment horizontal="center" vertical="center" wrapText="1"/>
    </xf>
  </cellXfs>
  <cellStyles count="1">
    <cellStyle name="Normal" xfId="0" builtinId="0"/>
  </cellStyles>
  <dxfs count="427">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ont>
        <color rgb="FF000000"/>
      </font>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3209925" cy="5905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34</xdr:col>
      <xdr:colOff>266700</xdr:colOff>
      <xdr:row>0</xdr:row>
      <xdr:rowOff>241300</xdr:rowOff>
    </xdr:from>
    <xdr:ext cx="1657350" cy="10414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5801300" y="241300"/>
          <a:ext cx="1657350" cy="1041400"/>
        </a:xfrm>
        <a:prstGeom prst="rect">
          <a:avLst/>
        </a:prstGeom>
        <a:noFill/>
      </xdr:spPr>
    </xdr:pic>
    <xdr:clientData fLocksWithSheet="0"/>
  </xdr:oneCellAnchor>
  <xdr:oneCellAnchor>
    <xdr:from>
      <xdr:col>2</xdr:col>
      <xdr:colOff>504825</xdr:colOff>
      <xdr:row>0</xdr:row>
      <xdr:rowOff>190500</xdr:rowOff>
    </xdr:from>
    <xdr:ext cx="2505075" cy="1181100"/>
    <xdr:pic>
      <xdr:nvPicPr>
        <xdr:cNvPr id="3" name="image2.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34</xdr:col>
      <xdr:colOff>2279651</xdr:colOff>
      <xdr:row>0</xdr:row>
      <xdr:rowOff>0</xdr:rowOff>
    </xdr:from>
    <xdr:ext cx="2349500" cy="152400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5904151" y="0"/>
          <a:ext cx="2349500" cy="1524000"/>
        </a:xfrm>
        <a:prstGeom prst="rect">
          <a:avLst/>
        </a:prstGeom>
        <a:noFill/>
      </xdr:spPr>
    </xdr:pic>
    <xdr:clientData fLocksWithSheet="0"/>
  </xdr:oneCellAnchor>
  <xdr:oneCellAnchor>
    <xdr:from>
      <xdr:col>2</xdr:col>
      <xdr:colOff>342900</xdr:colOff>
      <xdr:row>6</xdr:row>
      <xdr:rowOff>0</xdr:rowOff>
    </xdr:from>
    <xdr:ext cx="3048000" cy="1333500"/>
    <xdr:pic>
      <xdr:nvPicPr>
        <xdr:cNvPr id="3" name="image2.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34</xdr:col>
      <xdr:colOff>908050</xdr:colOff>
      <xdr:row>6</xdr:row>
      <xdr:rowOff>79375</xdr:rowOff>
    </xdr:from>
    <xdr:ext cx="3155950" cy="122237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2976800" y="79375"/>
          <a:ext cx="3155950" cy="1222375"/>
        </a:xfrm>
        <a:prstGeom prst="rect">
          <a:avLst/>
        </a:prstGeom>
        <a:noFill/>
      </xdr:spPr>
    </xdr:pic>
    <xdr:clientData fLocksWithSheet="0"/>
  </xdr:oneCellAnchor>
  <xdr:oneCellAnchor>
    <xdr:from>
      <xdr:col>2</xdr:col>
      <xdr:colOff>676275</xdr:colOff>
      <xdr:row>6</xdr:row>
      <xdr:rowOff>47625</xdr:rowOff>
    </xdr:from>
    <xdr:ext cx="3371850" cy="16287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34</xdr:col>
      <xdr:colOff>95250</xdr:colOff>
      <xdr:row>0</xdr:row>
      <xdr:rowOff>304800</xdr:rowOff>
    </xdr:from>
    <xdr:ext cx="2307168" cy="986367"/>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39084250" y="304800"/>
          <a:ext cx="2307168" cy="986367"/>
        </a:xfrm>
        <a:prstGeom prst="rect">
          <a:avLst/>
        </a:prstGeom>
        <a:noFill/>
      </xdr:spPr>
    </xdr:pic>
    <xdr:clientData fLocksWithSheet="0"/>
  </xdr:oneCellAnchor>
  <xdr:oneCellAnchor>
    <xdr:from>
      <xdr:col>3</xdr:col>
      <xdr:colOff>295275</xdr:colOff>
      <xdr:row>0</xdr:row>
      <xdr:rowOff>9525</xdr:rowOff>
    </xdr:from>
    <xdr:ext cx="3914775" cy="150495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36</xdr:col>
      <xdr:colOff>0</xdr:colOff>
      <xdr:row>43</xdr:row>
      <xdr:rowOff>123825</xdr:rowOff>
    </xdr:from>
    <xdr:ext cx="4638675" cy="2438400"/>
    <xdr:sp macro="" textlink="">
      <xdr:nvSpPr>
        <xdr:cNvPr id="3" name="Shape 3">
          <a:extLst>
            <a:ext uri="{FF2B5EF4-FFF2-40B4-BE49-F238E27FC236}">
              <a16:creationId xmlns:a16="http://schemas.microsoft.com/office/drawing/2014/main" id="{00000000-0008-0000-0500-000003000000}"/>
            </a:ext>
          </a:extLst>
        </xdr:cNvPr>
        <xdr:cNvSpPr/>
      </xdr:nvSpPr>
      <xdr:spPr>
        <a:xfrm>
          <a:off x="3031425" y="2565563"/>
          <a:ext cx="4629150" cy="2428875"/>
        </a:xfrm>
        <a:prstGeom prst="rightArrow">
          <a:avLst>
            <a:gd name="adj1" fmla="val 79080"/>
            <a:gd name="adj2" fmla="val 26906"/>
          </a:avLst>
        </a:prstGeom>
        <a:solidFill>
          <a:schemeClr val="accent1"/>
        </a:solidFill>
        <a:ln w="12700" cap="flat" cmpd="sng">
          <a:solidFill>
            <a:srgbClr val="395E89"/>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600"/>
            <a:buFont typeface="Calibri"/>
            <a:buNone/>
          </a:pPr>
          <a:r>
            <a:rPr lang="en-US" sz="1600" b="1">
              <a:solidFill>
                <a:schemeClr val="lt1"/>
              </a:solidFill>
              <a:latin typeface="Calibri"/>
              <a:ea typeface="Calibri"/>
              <a:cs typeface="Calibri"/>
              <a:sym typeface="Calibri"/>
            </a:rPr>
            <a:t>NOTA: </a:t>
          </a:r>
          <a:r>
            <a:rPr lang="en-US" sz="1600">
              <a:solidFill>
                <a:schemeClr val="lt1"/>
              </a:solidFill>
              <a:latin typeface="Calibri"/>
              <a:ea typeface="Calibri"/>
              <a:cs typeface="Calibri"/>
              <a:sym typeface="Calibri"/>
            </a:rPr>
            <a:t>En las tablas de Excel cuando se utilizan formulas o listas desplegables en celdas combinadas, es muy probable que al copiar y pegar celdas, las formulas se desajusten, por lo cual se recomienda revisar celda por celda la correspondencia de la formula con la necesidad del usuario.</a:t>
          </a:r>
          <a:endParaRPr sz="1600"/>
        </a:p>
      </xdr:txBody>
    </xdr:sp>
    <xdr:clientData fLocksWithSheet="0"/>
  </xdr:oneCellAnchor>
  <xdr:oneCellAnchor>
    <xdr:from>
      <xdr:col>35</xdr:col>
      <xdr:colOff>592668</xdr:colOff>
      <xdr:row>0</xdr:row>
      <xdr:rowOff>148166</xdr:rowOff>
    </xdr:from>
    <xdr:ext cx="2712508" cy="1185333"/>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38068251" y="148166"/>
          <a:ext cx="2712508" cy="1185333"/>
        </a:xfrm>
        <a:prstGeom prst="rect">
          <a:avLst/>
        </a:prstGeom>
        <a:noFill/>
      </xdr:spPr>
    </xdr:pic>
    <xdr:clientData fLocksWithSheet="0"/>
  </xdr:oneCellAnchor>
  <xdr:oneCellAnchor>
    <xdr:from>
      <xdr:col>2</xdr:col>
      <xdr:colOff>685800</xdr:colOff>
      <xdr:row>0</xdr:row>
      <xdr:rowOff>0</xdr:rowOff>
    </xdr:from>
    <xdr:ext cx="4152900" cy="15621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33</xdr:col>
      <xdr:colOff>19050</xdr:colOff>
      <xdr:row>1</xdr:row>
      <xdr:rowOff>190500</xdr:rowOff>
    </xdr:from>
    <xdr:ext cx="8134350" cy="4629150"/>
    <xdr:pic>
      <xdr:nvPicPr>
        <xdr:cNvPr id="2" name="image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33</xdr:col>
      <xdr:colOff>19050</xdr:colOff>
      <xdr:row>1</xdr:row>
      <xdr:rowOff>190500</xdr:rowOff>
    </xdr:from>
    <xdr:ext cx="8134350" cy="462915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4.453125" defaultRowHeight="15" customHeight="1" x14ac:dyDescent="0.35"/>
  <cols>
    <col min="1" max="1" width="31.81640625" customWidth="1"/>
    <col min="2" max="2" width="99.7265625" customWidth="1"/>
    <col min="3" max="3" width="25.1796875" customWidth="1"/>
    <col min="4" max="4" width="12" customWidth="1"/>
    <col min="5" max="26" width="11.453125" customWidth="1"/>
  </cols>
  <sheetData>
    <row r="1" spans="1:26" ht="52.5" customHeight="1" x14ac:dyDescent="0.35">
      <c r="A1" s="1"/>
      <c r="B1" s="1"/>
      <c r="C1" s="1"/>
      <c r="D1" s="1"/>
      <c r="E1" s="1"/>
      <c r="F1" s="1"/>
      <c r="G1" s="1"/>
      <c r="H1" s="1"/>
      <c r="I1" s="1"/>
      <c r="J1" s="1"/>
      <c r="K1" s="1"/>
      <c r="L1" s="1"/>
      <c r="M1" s="1"/>
      <c r="N1" s="1"/>
      <c r="O1" s="1"/>
      <c r="P1" s="1"/>
      <c r="Q1" s="1"/>
      <c r="R1" s="1"/>
      <c r="S1" s="1"/>
      <c r="T1" s="1"/>
      <c r="U1" s="1"/>
      <c r="V1" s="1"/>
      <c r="W1" s="1"/>
      <c r="X1" s="1"/>
      <c r="Y1" s="1"/>
      <c r="Z1" s="1"/>
    </row>
    <row r="2" spans="1:26" ht="25.5" customHeight="1" x14ac:dyDescent="0.35">
      <c r="A2" s="172" t="s">
        <v>0</v>
      </c>
      <c r="B2" s="173"/>
      <c r="C2" s="173"/>
      <c r="D2" s="174"/>
      <c r="E2" s="1"/>
      <c r="F2" s="1"/>
      <c r="G2" s="1"/>
      <c r="H2" s="1"/>
      <c r="I2" s="1"/>
      <c r="J2" s="1"/>
      <c r="K2" s="1"/>
      <c r="L2" s="1"/>
      <c r="M2" s="1"/>
      <c r="N2" s="1"/>
      <c r="O2" s="1"/>
      <c r="P2" s="1"/>
      <c r="Q2" s="1"/>
      <c r="R2" s="1"/>
      <c r="S2" s="1"/>
      <c r="T2" s="1"/>
      <c r="U2" s="1"/>
      <c r="V2" s="1"/>
      <c r="W2" s="1"/>
      <c r="X2" s="1"/>
      <c r="Y2" s="1"/>
      <c r="Z2" s="1"/>
    </row>
    <row r="3" spans="1:26" ht="15.75" customHeight="1" x14ac:dyDescent="0.35">
      <c r="A3" s="1"/>
      <c r="B3" s="1"/>
      <c r="C3" s="1"/>
      <c r="D3" s="1"/>
      <c r="E3" s="1"/>
      <c r="F3" s="1"/>
      <c r="G3" s="1"/>
      <c r="H3" s="1"/>
      <c r="I3" s="1"/>
      <c r="J3" s="1"/>
      <c r="K3" s="1"/>
      <c r="L3" s="1"/>
      <c r="M3" s="1"/>
      <c r="N3" s="1"/>
      <c r="O3" s="1"/>
      <c r="P3" s="1"/>
      <c r="Q3" s="1"/>
      <c r="R3" s="1"/>
      <c r="S3" s="1"/>
      <c r="T3" s="1"/>
      <c r="U3" s="1"/>
      <c r="V3" s="1"/>
      <c r="W3" s="1"/>
      <c r="X3" s="1"/>
      <c r="Y3" s="1"/>
      <c r="Z3" s="1"/>
    </row>
    <row r="4" spans="1:26" ht="38.25" customHeight="1" x14ac:dyDescent="0.35">
      <c r="A4" s="2" t="s">
        <v>1</v>
      </c>
      <c r="B4" s="2" t="s">
        <v>2</v>
      </c>
      <c r="C4" s="3" t="s">
        <v>3</v>
      </c>
      <c r="D4" s="2" t="s">
        <v>4</v>
      </c>
      <c r="E4" s="1"/>
      <c r="F4" s="1"/>
      <c r="G4" s="1"/>
      <c r="H4" s="1"/>
      <c r="I4" s="1"/>
      <c r="J4" s="1"/>
      <c r="K4" s="1"/>
      <c r="L4" s="1"/>
      <c r="M4" s="1"/>
      <c r="N4" s="1"/>
      <c r="O4" s="1"/>
      <c r="P4" s="1"/>
      <c r="Q4" s="1"/>
      <c r="R4" s="1"/>
      <c r="S4" s="1"/>
      <c r="T4" s="1"/>
      <c r="U4" s="1"/>
      <c r="V4" s="1"/>
      <c r="W4" s="1"/>
      <c r="X4" s="1"/>
      <c r="Y4" s="1"/>
      <c r="Z4" s="1"/>
    </row>
    <row r="5" spans="1:26" ht="60" customHeight="1" x14ac:dyDescent="0.35">
      <c r="A5" s="4">
        <v>44224</v>
      </c>
      <c r="B5" s="5" t="s">
        <v>5</v>
      </c>
      <c r="C5" s="6" t="s">
        <v>6</v>
      </c>
      <c r="D5" s="7">
        <v>0</v>
      </c>
      <c r="E5" s="8"/>
      <c r="F5" s="8"/>
      <c r="G5" s="8"/>
      <c r="H5" s="8"/>
      <c r="I5" s="8"/>
      <c r="J5" s="8"/>
      <c r="K5" s="8"/>
      <c r="L5" s="8"/>
      <c r="M5" s="8"/>
      <c r="N5" s="8"/>
      <c r="O5" s="8"/>
      <c r="P5" s="8"/>
      <c r="Q5" s="8"/>
      <c r="R5" s="8"/>
      <c r="S5" s="8"/>
      <c r="T5" s="8"/>
      <c r="U5" s="8"/>
      <c r="V5" s="8"/>
      <c r="W5" s="8"/>
      <c r="X5" s="8"/>
      <c r="Y5" s="8"/>
      <c r="Z5" s="8"/>
    </row>
    <row r="6" spans="1:26" ht="75" customHeight="1" x14ac:dyDescent="0.35">
      <c r="A6" s="9"/>
      <c r="B6" s="5"/>
      <c r="C6" s="6"/>
      <c r="D6" s="7"/>
      <c r="E6" s="8"/>
      <c r="F6" s="8"/>
      <c r="G6" s="8"/>
      <c r="H6" s="8"/>
      <c r="I6" s="8"/>
      <c r="J6" s="8"/>
      <c r="K6" s="8"/>
      <c r="L6" s="8"/>
      <c r="M6" s="8"/>
      <c r="N6" s="8"/>
      <c r="O6" s="8"/>
      <c r="P6" s="8"/>
      <c r="Q6" s="8"/>
      <c r="R6" s="8"/>
      <c r="S6" s="8"/>
      <c r="T6" s="8"/>
      <c r="U6" s="8"/>
      <c r="V6" s="8"/>
      <c r="W6" s="8"/>
      <c r="X6" s="8"/>
      <c r="Y6" s="8"/>
      <c r="Z6" s="8"/>
    </row>
    <row r="7" spans="1:26" ht="73.5" customHeight="1" x14ac:dyDescent="0.35">
      <c r="A7" s="9"/>
      <c r="B7" s="5"/>
      <c r="C7" s="10"/>
      <c r="D7" s="7"/>
      <c r="E7" s="8"/>
      <c r="F7" s="8"/>
      <c r="G7" s="8"/>
      <c r="H7" s="8"/>
      <c r="I7" s="8"/>
      <c r="J7" s="8"/>
      <c r="K7" s="8"/>
      <c r="L7" s="8"/>
      <c r="M7" s="8"/>
      <c r="N7" s="8"/>
      <c r="O7" s="8"/>
      <c r="P7" s="8"/>
      <c r="Q7" s="8"/>
      <c r="R7" s="8"/>
      <c r="S7" s="8"/>
      <c r="T7" s="8"/>
      <c r="U7" s="8"/>
      <c r="V7" s="8"/>
      <c r="W7" s="8"/>
      <c r="X7" s="8"/>
      <c r="Y7" s="8"/>
      <c r="Z7" s="8"/>
    </row>
    <row r="8" spans="1:26" ht="71.25" customHeight="1" x14ac:dyDescent="0.35">
      <c r="A8" s="9"/>
      <c r="B8" s="5"/>
      <c r="C8" s="6"/>
      <c r="D8" s="7"/>
      <c r="E8" s="8"/>
      <c r="F8" s="8"/>
      <c r="G8" s="8"/>
      <c r="H8" s="8"/>
      <c r="I8" s="8"/>
      <c r="J8" s="8"/>
      <c r="K8" s="8"/>
      <c r="L8" s="8"/>
      <c r="M8" s="8"/>
      <c r="N8" s="8"/>
      <c r="O8" s="8"/>
      <c r="P8" s="8"/>
      <c r="Q8" s="8"/>
      <c r="R8" s="8"/>
      <c r="S8" s="8"/>
      <c r="T8" s="8"/>
      <c r="U8" s="8"/>
      <c r="V8" s="8"/>
      <c r="W8" s="8"/>
      <c r="X8" s="8"/>
      <c r="Y8" s="8"/>
      <c r="Z8" s="8"/>
    </row>
    <row r="9" spans="1:26" ht="15.75" customHeight="1" x14ac:dyDescent="0.35">
      <c r="A9" s="8"/>
      <c r="B9" s="8"/>
      <c r="C9" s="8"/>
      <c r="D9" s="8"/>
      <c r="E9" s="8"/>
      <c r="F9" s="8"/>
      <c r="G9" s="8"/>
      <c r="H9" s="8"/>
      <c r="I9" s="8"/>
      <c r="J9" s="8"/>
      <c r="K9" s="8"/>
      <c r="L9" s="8"/>
      <c r="M9" s="8"/>
      <c r="N9" s="8"/>
      <c r="O9" s="8"/>
      <c r="P9" s="8"/>
      <c r="Q9" s="8"/>
      <c r="R9" s="8"/>
      <c r="S9" s="8"/>
      <c r="T9" s="8"/>
      <c r="U9" s="8"/>
      <c r="V9" s="8"/>
      <c r="W9" s="8"/>
      <c r="X9" s="8"/>
      <c r="Y9" s="8"/>
      <c r="Z9" s="8"/>
    </row>
    <row r="10" spans="1:26" ht="15.75" customHeight="1" x14ac:dyDescent="0.35">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5.75" customHeight="1" x14ac:dyDescent="0.3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5.75" customHeight="1" x14ac:dyDescent="0.3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5.75" customHeight="1" x14ac:dyDescent="0.3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5.75" customHeight="1" x14ac:dyDescent="0.3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5.75" customHeight="1" x14ac:dyDescent="0.3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5.75" customHeight="1" x14ac:dyDescent="0.3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5.75" customHeight="1" x14ac:dyDescent="0.3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5.75" customHeight="1" x14ac:dyDescent="0.3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5.75" customHeight="1" x14ac:dyDescent="0.3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5.75" customHeight="1" x14ac:dyDescent="0.3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3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3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3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3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3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3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3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3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3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3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3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3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3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3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3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3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3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3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3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3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3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3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3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3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3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3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3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3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3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3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3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3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3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3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3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3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3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3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3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3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3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3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3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3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3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3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3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3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3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3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3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3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3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3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3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3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3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3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3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3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3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3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3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3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3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3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3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3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3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3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3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3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3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3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3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3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3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3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3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3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3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3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3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3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3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3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3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3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3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3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3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3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3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3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3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3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3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3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3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3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3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3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3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3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3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3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3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3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3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3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3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3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3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3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3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3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3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3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3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3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3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3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3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3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3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3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3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3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3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3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3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3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3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3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3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3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3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3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3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3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3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3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3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3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3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3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3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3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3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3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3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3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3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3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3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3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3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3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3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3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3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3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3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3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3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3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3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3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3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3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3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3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3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3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3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3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3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3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3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3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3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3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3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3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3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3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3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3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3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3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3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3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3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3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3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3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3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3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3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3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3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3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3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3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3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3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3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3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3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3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3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3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3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3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3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3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3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3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3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3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3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3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3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3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3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3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3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3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3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3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3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3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3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3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3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3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3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3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3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3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3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3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3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3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3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3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3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3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3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3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3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3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3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3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3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3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3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3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3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3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3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3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3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3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3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3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3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3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3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3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3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3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3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3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3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3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3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3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3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3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3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3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3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3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3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3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3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3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3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3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3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3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3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3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3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3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3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3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3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3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3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3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3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3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3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3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3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3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3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3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3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3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3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3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3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3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3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3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3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3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3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3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3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3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3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3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3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3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3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3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3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3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3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3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3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3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3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3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3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3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3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3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3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3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3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3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3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3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3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3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3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3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3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3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3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3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3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3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3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3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3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3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3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3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3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3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3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3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3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3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3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3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3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3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3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3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3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3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3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3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3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3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3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3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3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3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3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3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3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3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3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3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3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3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3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3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3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3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3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3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3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3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3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3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3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3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3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3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3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3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3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3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3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3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3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3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3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3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3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3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3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3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3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3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3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3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3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3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3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3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3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3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3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3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3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3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3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3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3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3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3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3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3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3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3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3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3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3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3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3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3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3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3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3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3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3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3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3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3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3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3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3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3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3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3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3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3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3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3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3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3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3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3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3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3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3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3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3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3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3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3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3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3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3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3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3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3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3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3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3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3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3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3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3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3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3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3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3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3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3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3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3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3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3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3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3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3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3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3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3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3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3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3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3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3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3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3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3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3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3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3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3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3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3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3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3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3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3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3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3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3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3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3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3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3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3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3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3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3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3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3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3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3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3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3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3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3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3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3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3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3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3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3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3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3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3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3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3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3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3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3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3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3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3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3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3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3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3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3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3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3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3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3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3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3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3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3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3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3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3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3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3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3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3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3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3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3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3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3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3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3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3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3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3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3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3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3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3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3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3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3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3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3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3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3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3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3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3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3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3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3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3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3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3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3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3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3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3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3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3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3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3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3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3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3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3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3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3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3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3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3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3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3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3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3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3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3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3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3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3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3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3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3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3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3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3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3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3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3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3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3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3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3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3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3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3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3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3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3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3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3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3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3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3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3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3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3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3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3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3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3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3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3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3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3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3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3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3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3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3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3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3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3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3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3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3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3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3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3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3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3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3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3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3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3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3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3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3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3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3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3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3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3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3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3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3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3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3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3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3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3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3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3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3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3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3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3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3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3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3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3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3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3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3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3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3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3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3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3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3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3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3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3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3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3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3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3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3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3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3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3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3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3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3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3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3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3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3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3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3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3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3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3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3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3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3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3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3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3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3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3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3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3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3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3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3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3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3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3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3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3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3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3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3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3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3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3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3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3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3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3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3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3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3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3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3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3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3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3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3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3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3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3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3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3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3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3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3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3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3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3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3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3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3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3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3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3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3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3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3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3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3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3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3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3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3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3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3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3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3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3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3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3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3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3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3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3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3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3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3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3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3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3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3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3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3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3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3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3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3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3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3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3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3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3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3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3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3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3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3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3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3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3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3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3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3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3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3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3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3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3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3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3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3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3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3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3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3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3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3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3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3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3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3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3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3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3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3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3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3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3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3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3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3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3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3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3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3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3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3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3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3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3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3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3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3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3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3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3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3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3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3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3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3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3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3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3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3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3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3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3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3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3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3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3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3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3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3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3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3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3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3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3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3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3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3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3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3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3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3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3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3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3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3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3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3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3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3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3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3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3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3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3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3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3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3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3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3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3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3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3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3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3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3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3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3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3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3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3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3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3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3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3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3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3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3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3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3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3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3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3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3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3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3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3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3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3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3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3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3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2:D2"/>
  </mergeCells>
  <printOptions horizontalCentered="1"/>
  <pageMargins left="0.39370078740157483" right="0.39370078740157483" top="0.39370078740157483" bottom="0.39370078740157483" header="0" footer="0"/>
  <pageSetup scale="5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53125" defaultRowHeight="15" customHeight="1" x14ac:dyDescent="0.35"/>
  <cols>
    <col min="1" max="1" width="11.453125" customWidth="1"/>
    <col min="2" max="2" width="13.81640625" customWidth="1"/>
    <col min="3" max="3" width="41.54296875" customWidth="1"/>
    <col min="4" max="4" width="30.54296875" customWidth="1"/>
    <col min="5" max="6" width="12.26953125" customWidth="1"/>
    <col min="7" max="8" width="23.54296875" customWidth="1"/>
    <col min="9" max="9" width="24.81640625" customWidth="1"/>
    <col min="10" max="10" width="59.7265625" customWidth="1"/>
    <col min="11" max="11" width="16.26953125" customWidth="1"/>
    <col min="12" max="12" width="17.1796875" customWidth="1"/>
    <col min="13" max="13" width="19.54296875" customWidth="1"/>
    <col min="14" max="14" width="37.26953125" customWidth="1"/>
    <col min="15" max="15" width="21.453125" customWidth="1"/>
    <col min="16" max="16" width="11.453125" customWidth="1"/>
    <col min="17" max="17" width="16.1796875" customWidth="1"/>
    <col min="18" max="18" width="11.453125" customWidth="1"/>
    <col min="19" max="19" width="17" customWidth="1"/>
    <col min="20" max="20" width="33.453125" customWidth="1"/>
    <col min="21" max="26" width="11.453125" customWidth="1"/>
  </cols>
  <sheetData>
    <row r="1" spans="1:26" ht="14.5" x14ac:dyDescent="0.35">
      <c r="A1" s="29"/>
      <c r="B1" s="29"/>
      <c r="C1" s="29"/>
      <c r="D1" s="29"/>
      <c r="E1" s="29"/>
      <c r="F1" s="29"/>
      <c r="G1" s="29"/>
      <c r="H1" s="29"/>
      <c r="I1" s="157"/>
      <c r="J1" s="157"/>
      <c r="K1" s="29"/>
      <c r="L1" s="29"/>
      <c r="M1" s="29"/>
      <c r="N1" s="29"/>
      <c r="O1" s="29"/>
      <c r="P1" s="29"/>
      <c r="Q1" s="29"/>
      <c r="R1" s="29"/>
      <c r="S1" s="29"/>
      <c r="T1" s="29"/>
      <c r="U1" s="29"/>
      <c r="V1" s="29"/>
      <c r="W1" s="29"/>
      <c r="X1" s="29"/>
      <c r="Y1" s="29"/>
      <c r="Z1" s="29"/>
    </row>
    <row r="2" spans="1:26" ht="14.5" x14ac:dyDescent="0.35">
      <c r="A2" s="29"/>
      <c r="B2" s="158" t="s">
        <v>52</v>
      </c>
      <c r="C2" s="158" t="s">
        <v>52</v>
      </c>
      <c r="D2" s="158" t="s">
        <v>806</v>
      </c>
      <c r="E2" s="158" t="s">
        <v>807</v>
      </c>
      <c r="F2" s="158" t="s">
        <v>808</v>
      </c>
      <c r="G2" s="158" t="s">
        <v>809</v>
      </c>
      <c r="H2" s="158" t="s">
        <v>808</v>
      </c>
      <c r="I2" s="159" t="s">
        <v>810</v>
      </c>
      <c r="J2" s="159" t="s">
        <v>811</v>
      </c>
      <c r="K2" s="158" t="s">
        <v>812</v>
      </c>
      <c r="L2" s="158" t="s">
        <v>807</v>
      </c>
      <c r="M2" s="158" t="s">
        <v>809</v>
      </c>
      <c r="N2" s="158" t="s">
        <v>813</v>
      </c>
      <c r="O2" s="29"/>
      <c r="P2" s="29"/>
      <c r="Q2" s="158" t="s">
        <v>814</v>
      </c>
      <c r="R2" s="29"/>
      <c r="S2" s="29"/>
      <c r="T2" s="29"/>
      <c r="U2" s="29"/>
      <c r="V2" s="29"/>
      <c r="W2" s="29"/>
      <c r="X2" s="29"/>
      <c r="Y2" s="29"/>
      <c r="Z2" s="29"/>
    </row>
    <row r="3" spans="1:26" ht="14.5" x14ac:dyDescent="0.35">
      <c r="A3" s="29"/>
      <c r="B3" s="29" t="s">
        <v>815</v>
      </c>
      <c r="C3" s="29" t="s">
        <v>816</v>
      </c>
      <c r="D3" s="29" t="s">
        <v>817</v>
      </c>
      <c r="E3" s="160" t="s">
        <v>818</v>
      </c>
      <c r="F3" s="161">
        <v>0.2</v>
      </c>
      <c r="G3" s="29" t="s">
        <v>819</v>
      </c>
      <c r="H3" s="161">
        <v>0.2</v>
      </c>
      <c r="I3" s="157" t="s">
        <v>820</v>
      </c>
      <c r="J3" s="157" t="s">
        <v>72</v>
      </c>
      <c r="K3" s="29" t="s">
        <v>61</v>
      </c>
      <c r="L3" s="160" t="s">
        <v>818</v>
      </c>
      <c r="M3" s="29" t="s">
        <v>819</v>
      </c>
      <c r="N3" s="162" t="s">
        <v>821</v>
      </c>
      <c r="O3" s="29" t="s">
        <v>789</v>
      </c>
      <c r="P3" s="29"/>
      <c r="Q3" s="29"/>
      <c r="R3" s="29" t="s">
        <v>263</v>
      </c>
      <c r="S3" s="29"/>
      <c r="T3" s="29"/>
      <c r="U3" s="29"/>
      <c r="V3" s="29"/>
      <c r="W3" s="29"/>
      <c r="X3" s="29"/>
      <c r="Y3" s="29"/>
      <c r="Z3" s="29"/>
    </row>
    <row r="4" spans="1:26" ht="14.5" x14ac:dyDescent="0.35">
      <c r="A4" s="29"/>
      <c r="B4" s="29" t="s">
        <v>822</v>
      </c>
      <c r="C4" s="29" t="s">
        <v>823</v>
      </c>
      <c r="D4" s="29" t="s">
        <v>824</v>
      </c>
      <c r="E4" s="160" t="s">
        <v>789</v>
      </c>
      <c r="F4" s="161">
        <v>0.4</v>
      </c>
      <c r="G4" s="29" t="s">
        <v>825</v>
      </c>
      <c r="H4" s="161">
        <v>0.4</v>
      </c>
      <c r="I4" s="163" t="s">
        <v>826</v>
      </c>
      <c r="J4" s="157" t="s">
        <v>92</v>
      </c>
      <c r="K4" s="29" t="s">
        <v>93</v>
      </c>
      <c r="L4" s="160" t="s">
        <v>789</v>
      </c>
      <c r="M4" s="29" t="s">
        <v>825</v>
      </c>
      <c r="N4" s="162" t="s">
        <v>827</v>
      </c>
      <c r="O4" s="29" t="s">
        <v>789</v>
      </c>
      <c r="P4" s="29"/>
      <c r="Q4" s="29"/>
      <c r="R4" s="29" t="s">
        <v>610</v>
      </c>
      <c r="S4" s="29"/>
      <c r="T4" s="29"/>
      <c r="U4" s="29"/>
      <c r="V4" s="29"/>
      <c r="W4" s="29"/>
      <c r="X4" s="29"/>
      <c r="Y4" s="29"/>
      <c r="Z4" s="29"/>
    </row>
    <row r="5" spans="1:26" ht="14.5" x14ac:dyDescent="0.35">
      <c r="A5" s="29"/>
      <c r="B5" s="29" t="s">
        <v>828</v>
      </c>
      <c r="C5" s="29" t="s">
        <v>829</v>
      </c>
      <c r="D5" s="29" t="s">
        <v>830</v>
      </c>
      <c r="E5" s="160" t="s">
        <v>831</v>
      </c>
      <c r="F5" s="161">
        <v>0.6</v>
      </c>
      <c r="G5" s="29" t="s">
        <v>832</v>
      </c>
      <c r="H5" s="161">
        <v>0.6</v>
      </c>
      <c r="I5" s="157" t="s">
        <v>833</v>
      </c>
      <c r="J5" s="157" t="s">
        <v>60</v>
      </c>
      <c r="K5" s="29"/>
      <c r="L5" s="160" t="s">
        <v>831</v>
      </c>
      <c r="M5" s="29" t="s">
        <v>832</v>
      </c>
      <c r="N5" s="164" t="s">
        <v>834</v>
      </c>
      <c r="O5" s="29" t="s">
        <v>649</v>
      </c>
      <c r="P5" s="29"/>
      <c r="Q5" s="29"/>
      <c r="R5" s="29" t="s">
        <v>499</v>
      </c>
      <c r="S5" s="29"/>
      <c r="T5" s="29"/>
      <c r="U5" s="29"/>
      <c r="V5" s="29"/>
      <c r="W5" s="29"/>
      <c r="X5" s="29"/>
      <c r="Y5" s="29"/>
      <c r="Z5" s="29"/>
    </row>
    <row r="6" spans="1:26" ht="14.5" x14ac:dyDescent="0.35">
      <c r="A6" s="29"/>
      <c r="B6" s="29" t="s">
        <v>835</v>
      </c>
      <c r="C6" s="29" t="s">
        <v>835</v>
      </c>
      <c r="D6" s="29" t="s">
        <v>836</v>
      </c>
      <c r="E6" s="160" t="s">
        <v>752</v>
      </c>
      <c r="F6" s="161">
        <v>0.8</v>
      </c>
      <c r="G6" s="29" t="s">
        <v>837</v>
      </c>
      <c r="H6" s="161">
        <v>0.8</v>
      </c>
      <c r="I6" s="157" t="s">
        <v>66</v>
      </c>
      <c r="J6" s="157" t="s">
        <v>838</v>
      </c>
      <c r="K6" s="29"/>
      <c r="L6" s="160" t="s">
        <v>752</v>
      </c>
      <c r="M6" s="29" t="s">
        <v>837</v>
      </c>
      <c r="N6" s="165" t="s">
        <v>839</v>
      </c>
      <c r="O6" s="29" t="s">
        <v>752</v>
      </c>
      <c r="P6" s="29"/>
      <c r="Q6" s="29"/>
      <c r="R6" s="29" t="s">
        <v>840</v>
      </c>
      <c r="S6" s="29"/>
      <c r="T6" s="29"/>
      <c r="U6" s="29"/>
      <c r="V6" s="29"/>
      <c r="W6" s="29"/>
      <c r="X6" s="29"/>
      <c r="Y6" s="29"/>
      <c r="Z6" s="29"/>
    </row>
    <row r="7" spans="1:26" ht="14.5" x14ac:dyDescent="0.35">
      <c r="A7" s="29"/>
      <c r="B7" s="29" t="s">
        <v>841</v>
      </c>
      <c r="C7" s="29" t="s">
        <v>842</v>
      </c>
      <c r="D7" s="29" t="s">
        <v>843</v>
      </c>
      <c r="E7" s="160" t="s">
        <v>844</v>
      </c>
      <c r="F7" s="161">
        <v>1</v>
      </c>
      <c r="G7" s="29" t="s">
        <v>845</v>
      </c>
      <c r="H7" s="161">
        <v>1</v>
      </c>
      <c r="I7" s="163"/>
      <c r="J7" s="157"/>
      <c r="K7" s="29"/>
      <c r="L7" s="166" t="s">
        <v>844</v>
      </c>
      <c r="M7" s="126" t="s">
        <v>845</v>
      </c>
      <c r="N7" s="167" t="s">
        <v>846</v>
      </c>
      <c r="O7" s="29" t="s">
        <v>728</v>
      </c>
      <c r="P7" s="29"/>
      <c r="Q7" s="29"/>
      <c r="R7" s="29"/>
      <c r="S7" s="29"/>
      <c r="T7" s="29"/>
      <c r="U7" s="29"/>
      <c r="V7" s="29"/>
      <c r="W7" s="29"/>
      <c r="X7" s="29"/>
      <c r="Y7" s="29"/>
      <c r="Z7" s="29"/>
    </row>
    <row r="8" spans="1:26" ht="14.5" x14ac:dyDescent="0.35">
      <c r="A8" s="29"/>
      <c r="B8" s="29" t="s">
        <v>842</v>
      </c>
      <c r="C8" s="29" t="s">
        <v>841</v>
      </c>
      <c r="D8" s="29" t="s">
        <v>847</v>
      </c>
      <c r="E8" s="160" t="s">
        <v>848</v>
      </c>
      <c r="F8" s="160"/>
      <c r="G8" s="160" t="s">
        <v>849</v>
      </c>
      <c r="H8" s="160"/>
      <c r="I8" s="157"/>
      <c r="J8" s="157"/>
      <c r="K8" s="29"/>
      <c r="L8" s="166"/>
      <c r="M8" s="166"/>
      <c r="N8" s="162" t="s">
        <v>850</v>
      </c>
      <c r="O8" s="29" t="s">
        <v>789</v>
      </c>
      <c r="P8" s="29"/>
      <c r="Q8" s="158" t="s">
        <v>851</v>
      </c>
      <c r="R8" s="158" t="s">
        <v>852</v>
      </c>
      <c r="S8" s="158" t="s">
        <v>853</v>
      </c>
      <c r="T8" s="158" t="s">
        <v>854</v>
      </c>
      <c r="U8" s="29"/>
      <c r="V8" s="29"/>
      <c r="W8" s="29"/>
      <c r="X8" s="29"/>
      <c r="Y8" s="29"/>
      <c r="Z8" s="29"/>
    </row>
    <row r="9" spans="1:26" ht="14.5" x14ac:dyDescent="0.35">
      <c r="A9" s="29"/>
      <c r="B9" s="29" t="s">
        <v>823</v>
      </c>
      <c r="C9" s="29" t="s">
        <v>822</v>
      </c>
      <c r="D9" s="29" t="s">
        <v>855</v>
      </c>
      <c r="E9" s="160" t="s">
        <v>856</v>
      </c>
      <c r="F9" s="160"/>
      <c r="G9" s="160" t="s">
        <v>825</v>
      </c>
      <c r="H9" s="160"/>
      <c r="I9" s="157"/>
      <c r="J9" s="157"/>
      <c r="K9" s="29"/>
      <c r="L9" s="166"/>
      <c r="M9" s="166"/>
      <c r="N9" s="164" t="s">
        <v>857</v>
      </c>
      <c r="O9" s="29" t="s">
        <v>649</v>
      </c>
      <c r="P9" s="29"/>
      <c r="Q9" s="29" t="s">
        <v>62</v>
      </c>
      <c r="R9" s="29" t="s">
        <v>63</v>
      </c>
      <c r="S9" s="29" t="s">
        <v>64</v>
      </c>
      <c r="T9" s="168" t="s">
        <v>148</v>
      </c>
      <c r="U9" s="29"/>
      <c r="V9" s="29"/>
      <c r="W9" s="29"/>
      <c r="X9" s="29"/>
      <c r="Y9" s="29"/>
      <c r="Z9" s="29"/>
    </row>
    <row r="10" spans="1:26" ht="14.5" x14ac:dyDescent="0.35">
      <c r="A10" s="29"/>
      <c r="B10" s="29" t="s">
        <v>858</v>
      </c>
      <c r="C10" s="29" t="s">
        <v>859</v>
      </c>
      <c r="D10" s="29"/>
      <c r="E10" s="160" t="s">
        <v>860</v>
      </c>
      <c r="F10" s="160"/>
      <c r="G10" s="160" t="s">
        <v>832</v>
      </c>
      <c r="H10" s="160"/>
      <c r="I10" s="157"/>
      <c r="J10" s="157"/>
      <c r="K10" s="29"/>
      <c r="L10" s="166"/>
      <c r="M10" s="166"/>
      <c r="N10" s="164" t="s">
        <v>861</v>
      </c>
      <c r="O10" s="29" t="s">
        <v>649</v>
      </c>
      <c r="P10" s="29"/>
      <c r="Q10" s="29" t="s">
        <v>279</v>
      </c>
      <c r="R10" s="29" t="s">
        <v>77</v>
      </c>
      <c r="S10" s="29" t="s">
        <v>164</v>
      </c>
      <c r="T10" s="168" t="s">
        <v>862</v>
      </c>
      <c r="U10" s="29"/>
      <c r="V10" s="29"/>
      <c r="W10" s="29"/>
      <c r="X10" s="29"/>
      <c r="Y10" s="29"/>
      <c r="Z10" s="29"/>
    </row>
    <row r="11" spans="1:26" ht="14.5" x14ac:dyDescent="0.35">
      <c r="A11" s="29"/>
      <c r="B11" s="29" t="s">
        <v>816</v>
      </c>
      <c r="C11" s="29" t="s">
        <v>863</v>
      </c>
      <c r="D11" s="29"/>
      <c r="E11" s="160" t="s">
        <v>864</v>
      </c>
      <c r="F11" s="160"/>
      <c r="G11" s="160" t="s">
        <v>837</v>
      </c>
      <c r="H11" s="160"/>
      <c r="I11" s="157"/>
      <c r="J11" s="157"/>
      <c r="K11" s="29"/>
      <c r="L11" s="166"/>
      <c r="M11" s="166"/>
      <c r="N11" s="165" t="s">
        <v>865</v>
      </c>
      <c r="O11" s="29" t="s">
        <v>752</v>
      </c>
      <c r="P11" s="29"/>
      <c r="Q11" s="29"/>
      <c r="R11" s="29"/>
      <c r="S11" s="29"/>
      <c r="T11" s="168" t="s">
        <v>866</v>
      </c>
      <c r="U11" s="29"/>
      <c r="V11" s="29"/>
      <c r="W11" s="29"/>
      <c r="X11" s="29"/>
      <c r="Y11" s="29"/>
      <c r="Z11" s="29"/>
    </row>
    <row r="12" spans="1:26" ht="14.5" x14ac:dyDescent="0.35">
      <c r="A12" s="29"/>
      <c r="B12" s="29" t="s">
        <v>867</v>
      </c>
      <c r="C12" s="29" t="s">
        <v>867</v>
      </c>
      <c r="D12" s="29"/>
      <c r="E12" s="160" t="s">
        <v>868</v>
      </c>
      <c r="F12" s="160"/>
      <c r="G12" s="160" t="s">
        <v>869</v>
      </c>
      <c r="H12" s="160"/>
      <c r="I12" s="157"/>
      <c r="J12" s="157"/>
      <c r="K12" s="29"/>
      <c r="L12" s="166"/>
      <c r="M12" s="166"/>
      <c r="N12" s="167" t="s">
        <v>870</v>
      </c>
      <c r="O12" s="29" t="s">
        <v>728</v>
      </c>
      <c r="P12" s="29"/>
      <c r="Q12" s="29"/>
      <c r="R12" s="29"/>
      <c r="S12" s="29"/>
      <c r="T12" s="168" t="s">
        <v>174</v>
      </c>
      <c r="U12" s="29"/>
      <c r="V12" s="29"/>
      <c r="W12" s="29"/>
      <c r="X12" s="29"/>
      <c r="Y12" s="29"/>
      <c r="Z12" s="29"/>
    </row>
    <row r="13" spans="1:26" ht="14.5" x14ac:dyDescent="0.35">
      <c r="A13" s="29"/>
      <c r="B13" s="29" t="s">
        <v>871</v>
      </c>
      <c r="C13" s="29" t="s">
        <v>872</v>
      </c>
      <c r="D13" s="29"/>
      <c r="E13" s="29"/>
      <c r="F13" s="29"/>
      <c r="G13" s="29"/>
      <c r="H13" s="29"/>
      <c r="I13" s="157"/>
      <c r="J13" s="157"/>
      <c r="K13" s="29"/>
      <c r="L13" s="29"/>
      <c r="M13" s="29"/>
      <c r="N13" s="164" t="s">
        <v>873</v>
      </c>
      <c r="O13" s="29" t="s">
        <v>649</v>
      </c>
      <c r="P13" s="29"/>
      <c r="Q13" s="29"/>
      <c r="R13" s="29"/>
      <c r="S13" s="29"/>
      <c r="T13" s="168" t="s">
        <v>658</v>
      </c>
      <c r="U13" s="29"/>
      <c r="V13" s="29"/>
      <c r="W13" s="29"/>
      <c r="X13" s="29"/>
      <c r="Y13" s="29"/>
      <c r="Z13" s="29"/>
    </row>
    <row r="14" spans="1:26" ht="14.5" x14ac:dyDescent="0.35">
      <c r="A14" s="29"/>
      <c r="B14" s="29" t="s">
        <v>829</v>
      </c>
      <c r="C14" s="29" t="s">
        <v>874</v>
      </c>
      <c r="D14" s="29"/>
      <c r="E14" s="29"/>
      <c r="F14" s="29"/>
      <c r="G14" s="29"/>
      <c r="H14" s="29"/>
      <c r="I14" s="29" t="s">
        <v>875</v>
      </c>
      <c r="J14" s="169"/>
      <c r="K14" s="29"/>
      <c r="L14" s="29"/>
      <c r="M14" s="29"/>
      <c r="N14" s="164" t="s">
        <v>876</v>
      </c>
      <c r="O14" s="29" t="s">
        <v>649</v>
      </c>
      <c r="P14" s="29"/>
      <c r="Q14" s="29"/>
      <c r="R14" s="29"/>
      <c r="S14" s="29"/>
      <c r="T14" s="168" t="s">
        <v>56</v>
      </c>
      <c r="U14" s="29"/>
      <c r="V14" s="29"/>
      <c r="W14" s="29"/>
      <c r="X14" s="29"/>
      <c r="Y14" s="29"/>
      <c r="Z14" s="29"/>
    </row>
    <row r="15" spans="1:26" ht="14.5" x14ac:dyDescent="0.35">
      <c r="A15" s="29"/>
      <c r="B15" s="29" t="s">
        <v>872</v>
      </c>
      <c r="C15" s="29" t="s">
        <v>877</v>
      </c>
      <c r="D15" s="29"/>
      <c r="E15" s="29"/>
      <c r="F15" s="29"/>
      <c r="G15" s="29"/>
      <c r="H15" s="29"/>
      <c r="I15" s="29" t="s">
        <v>659</v>
      </c>
      <c r="J15" s="170"/>
      <c r="K15" s="29"/>
      <c r="L15" s="29"/>
      <c r="M15" s="29"/>
      <c r="N15" s="164" t="s">
        <v>878</v>
      </c>
      <c r="O15" s="29" t="s">
        <v>649</v>
      </c>
      <c r="P15" s="29"/>
      <c r="Q15" s="158" t="s">
        <v>879</v>
      </c>
      <c r="R15" s="29"/>
      <c r="S15" s="29"/>
      <c r="T15" s="168" t="s">
        <v>350</v>
      </c>
      <c r="U15" s="29"/>
      <c r="V15" s="29"/>
      <c r="W15" s="29"/>
      <c r="X15" s="29"/>
      <c r="Y15" s="29"/>
      <c r="Z15" s="29"/>
    </row>
    <row r="16" spans="1:26" ht="14.5" x14ac:dyDescent="0.35">
      <c r="A16" s="29"/>
      <c r="B16" s="29" t="s">
        <v>880</v>
      </c>
      <c r="C16" s="29" t="s">
        <v>881</v>
      </c>
      <c r="D16" s="29"/>
      <c r="E16" s="29"/>
      <c r="F16" s="29"/>
      <c r="G16" s="29"/>
      <c r="H16" s="29"/>
      <c r="I16" s="29" t="s">
        <v>569</v>
      </c>
      <c r="J16" s="170"/>
      <c r="K16" s="29"/>
      <c r="L16" s="29"/>
      <c r="M16" s="29"/>
      <c r="N16" s="165" t="s">
        <v>882</v>
      </c>
      <c r="O16" s="29" t="s">
        <v>752</v>
      </c>
      <c r="P16" s="29"/>
      <c r="Q16" s="171" t="s">
        <v>220</v>
      </c>
      <c r="R16" s="29"/>
      <c r="S16" s="29"/>
      <c r="T16" s="29"/>
      <c r="U16" s="29"/>
      <c r="V16" s="29"/>
      <c r="W16" s="29"/>
      <c r="X16" s="29"/>
      <c r="Y16" s="29"/>
      <c r="Z16" s="29"/>
    </row>
    <row r="17" spans="1:26" ht="14.5" x14ac:dyDescent="0.35">
      <c r="A17" s="29"/>
      <c r="B17" s="29" t="s">
        <v>874</v>
      </c>
      <c r="C17" s="29" t="s">
        <v>883</v>
      </c>
      <c r="D17" s="29"/>
      <c r="E17" s="29"/>
      <c r="F17" s="29"/>
      <c r="G17" s="29"/>
      <c r="H17" s="29"/>
      <c r="I17" s="29" t="s">
        <v>884</v>
      </c>
      <c r="J17" s="170"/>
      <c r="K17" s="29"/>
      <c r="L17" s="29"/>
      <c r="M17" s="29"/>
      <c r="N17" s="167" t="s">
        <v>885</v>
      </c>
      <c r="O17" s="29" t="s">
        <v>728</v>
      </c>
      <c r="P17" s="29"/>
      <c r="Q17" s="171" t="s">
        <v>183</v>
      </c>
      <c r="R17" s="29"/>
      <c r="S17" s="29"/>
      <c r="T17" s="29"/>
      <c r="U17" s="29"/>
      <c r="V17" s="29"/>
      <c r="W17" s="29"/>
      <c r="X17" s="29"/>
      <c r="Y17" s="29"/>
      <c r="Z17" s="29"/>
    </row>
    <row r="18" spans="1:26" ht="14.5" x14ac:dyDescent="0.35">
      <c r="A18" s="29"/>
      <c r="B18" s="29" t="s">
        <v>886</v>
      </c>
      <c r="C18" s="29" t="s">
        <v>886</v>
      </c>
      <c r="D18" s="29"/>
      <c r="E18" s="29"/>
      <c r="F18" s="29"/>
      <c r="G18" s="29"/>
      <c r="H18" s="29"/>
      <c r="I18" s="29" t="s">
        <v>608</v>
      </c>
      <c r="J18" s="170"/>
      <c r="K18" s="29"/>
      <c r="L18" s="29"/>
      <c r="M18" s="29"/>
      <c r="N18" s="164" t="s">
        <v>887</v>
      </c>
      <c r="O18" s="29" t="s">
        <v>649</v>
      </c>
      <c r="P18" s="29"/>
      <c r="Q18" s="171" t="s">
        <v>57</v>
      </c>
      <c r="R18" s="29"/>
      <c r="S18" s="29"/>
      <c r="T18" s="29"/>
      <c r="U18" s="29"/>
      <c r="V18" s="29"/>
      <c r="W18" s="29"/>
      <c r="X18" s="29"/>
      <c r="Y18" s="29"/>
      <c r="Z18" s="29"/>
    </row>
    <row r="19" spans="1:26" ht="14.5" x14ac:dyDescent="0.35">
      <c r="A19" s="29"/>
      <c r="B19" s="29" t="s">
        <v>883</v>
      </c>
      <c r="C19" s="29" t="s">
        <v>828</v>
      </c>
      <c r="D19" s="29"/>
      <c r="E19" s="29"/>
      <c r="F19" s="29"/>
      <c r="G19" s="29"/>
      <c r="H19" s="29"/>
      <c r="I19" s="29" t="s">
        <v>888</v>
      </c>
      <c r="J19" s="157"/>
      <c r="K19" s="29"/>
      <c r="L19" s="29"/>
      <c r="M19" s="29"/>
      <c r="N19" s="164" t="s">
        <v>889</v>
      </c>
      <c r="O19" s="29" t="s">
        <v>649</v>
      </c>
      <c r="P19" s="29"/>
      <c r="Q19" s="171" t="s">
        <v>175</v>
      </c>
      <c r="R19" s="29"/>
      <c r="S19" s="29"/>
      <c r="T19" s="29"/>
      <c r="U19" s="29"/>
      <c r="V19" s="29"/>
      <c r="W19" s="29"/>
      <c r="X19" s="29"/>
      <c r="Y19" s="29"/>
      <c r="Z19" s="29"/>
    </row>
    <row r="20" spans="1:26" ht="14.5" x14ac:dyDescent="0.35">
      <c r="A20" s="29"/>
      <c r="B20" s="29" t="s">
        <v>863</v>
      </c>
      <c r="C20" s="29" t="s">
        <v>880</v>
      </c>
      <c r="D20" s="29"/>
      <c r="E20" s="29"/>
      <c r="F20" s="29"/>
      <c r="G20" s="29"/>
      <c r="H20" s="29"/>
      <c r="I20" s="29" t="s">
        <v>890</v>
      </c>
      <c r="J20" s="157"/>
      <c r="K20" s="29"/>
      <c r="L20" s="29"/>
      <c r="M20" s="29"/>
      <c r="N20" s="165" t="s">
        <v>891</v>
      </c>
      <c r="O20" s="29" t="s">
        <v>752</v>
      </c>
      <c r="P20" s="29"/>
      <c r="Q20" s="171" t="s">
        <v>132</v>
      </c>
      <c r="R20" s="29"/>
      <c r="S20" s="29"/>
      <c r="T20" s="29"/>
      <c r="U20" s="29"/>
      <c r="V20" s="29"/>
      <c r="W20" s="29"/>
      <c r="X20" s="29"/>
      <c r="Y20" s="29"/>
      <c r="Z20" s="29"/>
    </row>
    <row r="21" spans="1:26" ht="15.75" customHeight="1" x14ac:dyDescent="0.35">
      <c r="A21" s="29"/>
      <c r="B21" s="29" t="s">
        <v>877</v>
      </c>
      <c r="C21" s="29" t="s">
        <v>858</v>
      </c>
      <c r="D21" s="29"/>
      <c r="E21" s="29"/>
      <c r="F21" s="29"/>
      <c r="G21" s="29"/>
      <c r="H21" s="29"/>
      <c r="I21" s="29" t="s">
        <v>525</v>
      </c>
      <c r="J21" s="157"/>
      <c r="K21" s="29"/>
      <c r="L21" s="29"/>
      <c r="M21" s="29"/>
      <c r="N21" s="165" t="s">
        <v>892</v>
      </c>
      <c r="O21" s="29" t="s">
        <v>752</v>
      </c>
      <c r="P21" s="29"/>
      <c r="Q21" s="29"/>
      <c r="R21" s="29"/>
      <c r="S21" s="29"/>
      <c r="T21" s="29"/>
      <c r="U21" s="29"/>
      <c r="V21" s="29"/>
      <c r="W21" s="29"/>
      <c r="X21" s="29"/>
      <c r="Y21" s="29"/>
      <c r="Z21" s="29"/>
    </row>
    <row r="22" spans="1:26" ht="15.75" customHeight="1" x14ac:dyDescent="0.35">
      <c r="A22" s="29"/>
      <c r="B22" s="29" t="s">
        <v>881</v>
      </c>
      <c r="C22" s="29" t="s">
        <v>871</v>
      </c>
      <c r="D22" s="29"/>
      <c r="E22" s="29"/>
      <c r="F22" s="29"/>
      <c r="G22" s="29"/>
      <c r="H22" s="29"/>
      <c r="I22" s="29" t="s">
        <v>497</v>
      </c>
      <c r="J22" s="157"/>
      <c r="K22" s="29"/>
      <c r="L22" s="29"/>
      <c r="M22" s="29"/>
      <c r="N22" s="167" t="s">
        <v>893</v>
      </c>
      <c r="O22" s="29" t="s">
        <v>728</v>
      </c>
      <c r="P22" s="29"/>
      <c r="Q22" s="29"/>
      <c r="R22" s="29"/>
      <c r="S22" s="29"/>
      <c r="T22" s="29"/>
      <c r="U22" s="29"/>
      <c r="V22" s="29"/>
      <c r="W22" s="29"/>
      <c r="X22" s="29"/>
      <c r="Y22" s="29"/>
      <c r="Z22" s="29"/>
    </row>
    <row r="23" spans="1:26" ht="15.75" customHeight="1" x14ac:dyDescent="0.35">
      <c r="A23" s="29"/>
      <c r="B23" s="29" t="s">
        <v>859</v>
      </c>
      <c r="C23" s="29" t="s">
        <v>815</v>
      </c>
      <c r="D23" s="29"/>
      <c r="E23" s="29"/>
      <c r="F23" s="29"/>
      <c r="G23" s="29"/>
      <c r="H23" s="29"/>
      <c r="I23" s="29" t="s">
        <v>176</v>
      </c>
      <c r="J23" s="157"/>
      <c r="K23" s="29"/>
      <c r="L23" s="29"/>
      <c r="M23" s="29"/>
      <c r="N23" s="165" t="s">
        <v>894</v>
      </c>
      <c r="O23" s="29" t="s">
        <v>752</v>
      </c>
      <c r="P23" s="29"/>
      <c r="Q23" s="29"/>
      <c r="R23" s="29"/>
      <c r="S23" s="29"/>
      <c r="T23" s="29"/>
      <c r="U23" s="29"/>
      <c r="V23" s="29"/>
      <c r="W23" s="29"/>
      <c r="X23" s="29"/>
      <c r="Y23" s="29"/>
      <c r="Z23" s="29"/>
    </row>
    <row r="24" spans="1:26" ht="15.75" customHeight="1" x14ac:dyDescent="0.35">
      <c r="A24" s="29"/>
      <c r="B24" s="29"/>
      <c r="C24" s="29"/>
      <c r="D24" s="29"/>
      <c r="E24" s="29"/>
      <c r="F24" s="29"/>
      <c r="G24" s="29"/>
      <c r="H24" s="29"/>
      <c r="I24" s="29" t="s">
        <v>197</v>
      </c>
      <c r="J24" s="157"/>
      <c r="K24" s="29"/>
      <c r="L24" s="29"/>
      <c r="M24" s="29"/>
      <c r="N24" s="165" t="s">
        <v>895</v>
      </c>
      <c r="O24" s="29" t="s">
        <v>752</v>
      </c>
      <c r="P24" s="29"/>
      <c r="Q24" s="29"/>
      <c r="R24" s="29"/>
      <c r="S24" s="29"/>
      <c r="T24" s="29"/>
      <c r="U24" s="29"/>
      <c r="V24" s="29"/>
      <c r="W24" s="29"/>
      <c r="X24" s="29"/>
      <c r="Y24" s="29"/>
      <c r="Z24" s="29"/>
    </row>
    <row r="25" spans="1:26" ht="15.75" customHeight="1" x14ac:dyDescent="0.35">
      <c r="A25" s="29"/>
      <c r="B25" s="158" t="s">
        <v>896</v>
      </c>
      <c r="C25" s="29"/>
      <c r="D25" s="158" t="s">
        <v>897</v>
      </c>
      <c r="E25" s="29"/>
      <c r="F25" s="29"/>
      <c r="G25" s="29"/>
      <c r="H25" s="29"/>
      <c r="I25" s="29" t="s">
        <v>58</v>
      </c>
      <c r="J25" s="157"/>
      <c r="K25" s="29"/>
      <c r="L25" s="29"/>
      <c r="M25" s="29"/>
      <c r="N25" s="165" t="s">
        <v>898</v>
      </c>
      <c r="O25" s="29" t="s">
        <v>752</v>
      </c>
      <c r="P25" s="29"/>
      <c r="Q25" s="29"/>
      <c r="R25" s="29"/>
      <c r="S25" s="29"/>
      <c r="T25" s="29"/>
      <c r="U25" s="29"/>
      <c r="V25" s="29"/>
      <c r="W25" s="29"/>
      <c r="X25" s="29"/>
      <c r="Y25" s="29"/>
      <c r="Z25" s="29"/>
    </row>
    <row r="26" spans="1:26" ht="15.75" customHeight="1" x14ac:dyDescent="0.35">
      <c r="A26" s="29"/>
      <c r="B26" s="29" t="s">
        <v>899</v>
      </c>
      <c r="C26" s="29"/>
      <c r="D26" s="29" t="s">
        <v>900</v>
      </c>
      <c r="E26" s="29"/>
      <c r="F26" s="29"/>
      <c r="G26" s="29"/>
      <c r="H26" s="29"/>
      <c r="I26" s="157"/>
      <c r="J26" s="157"/>
      <c r="K26" s="29"/>
      <c r="L26" s="29"/>
      <c r="M26" s="29"/>
      <c r="N26" s="165" t="s">
        <v>901</v>
      </c>
      <c r="O26" s="29" t="s">
        <v>752</v>
      </c>
      <c r="P26" s="29"/>
      <c r="Q26" s="29"/>
      <c r="R26" s="29"/>
      <c r="S26" s="29"/>
      <c r="T26" s="29"/>
      <c r="U26" s="29"/>
      <c r="V26" s="29"/>
      <c r="W26" s="29"/>
      <c r="X26" s="29"/>
      <c r="Y26" s="29"/>
      <c r="Z26" s="29"/>
    </row>
    <row r="27" spans="1:26" ht="15.75" customHeight="1" x14ac:dyDescent="0.35">
      <c r="A27" s="29"/>
      <c r="B27" s="29" t="s">
        <v>902</v>
      </c>
      <c r="C27" s="29"/>
      <c r="D27" s="29" t="s">
        <v>832</v>
      </c>
      <c r="E27" s="29"/>
      <c r="F27" s="29"/>
      <c r="G27" s="29"/>
      <c r="H27" s="29"/>
      <c r="I27" s="157"/>
      <c r="J27" s="157"/>
      <c r="K27" s="29"/>
      <c r="L27" s="29"/>
      <c r="M27" s="29"/>
      <c r="N27" s="167" t="s">
        <v>903</v>
      </c>
      <c r="O27" s="29" t="s">
        <v>728</v>
      </c>
      <c r="P27" s="29"/>
      <c r="Q27" s="29"/>
      <c r="R27" s="29"/>
      <c r="S27" s="29"/>
      <c r="T27" s="29"/>
      <c r="U27" s="29"/>
      <c r="V27" s="29"/>
      <c r="W27" s="29"/>
      <c r="X27" s="29"/>
      <c r="Y27" s="29"/>
      <c r="Z27" s="29"/>
    </row>
    <row r="28" spans="1:26" ht="15.75" customHeight="1" x14ac:dyDescent="0.35">
      <c r="A28" s="29"/>
      <c r="B28" s="29"/>
      <c r="C28" s="29"/>
      <c r="D28" s="29" t="s">
        <v>904</v>
      </c>
      <c r="E28" s="29"/>
      <c r="F28" s="29"/>
      <c r="G28" s="29"/>
      <c r="H28" s="29"/>
      <c r="I28" s="157"/>
      <c r="J28" s="157"/>
      <c r="K28" s="29"/>
      <c r="L28" s="29"/>
      <c r="M28" s="29"/>
      <c r="N28" s="29"/>
      <c r="O28" s="29"/>
      <c r="P28" s="29"/>
      <c r="Q28" s="29"/>
      <c r="R28" s="29"/>
      <c r="S28" s="29"/>
      <c r="T28" s="29"/>
      <c r="U28" s="29"/>
      <c r="V28" s="29"/>
      <c r="W28" s="29"/>
      <c r="X28" s="29"/>
      <c r="Y28" s="29"/>
      <c r="Z28" s="29"/>
    </row>
    <row r="29" spans="1:26" ht="15.75" customHeight="1" x14ac:dyDescent="0.35">
      <c r="A29" s="29"/>
      <c r="B29" s="29"/>
      <c r="C29" s="29"/>
      <c r="D29" s="29"/>
      <c r="E29" s="29"/>
      <c r="F29" s="29"/>
      <c r="G29" s="29"/>
      <c r="H29" s="29"/>
      <c r="I29" s="157"/>
      <c r="J29" s="159" t="s">
        <v>905</v>
      </c>
      <c r="K29" s="29"/>
      <c r="L29" s="29"/>
      <c r="M29" s="29"/>
      <c r="N29" s="29"/>
      <c r="O29" s="29"/>
      <c r="P29" s="29"/>
      <c r="Q29" s="29"/>
      <c r="R29" s="29"/>
      <c r="S29" s="29"/>
      <c r="T29" s="29"/>
      <c r="U29" s="29"/>
      <c r="V29" s="29"/>
      <c r="W29" s="29"/>
      <c r="X29" s="29"/>
      <c r="Y29" s="29"/>
      <c r="Z29" s="29"/>
    </row>
    <row r="30" spans="1:26" ht="15.75" customHeight="1" x14ac:dyDescent="0.35">
      <c r="A30" s="29"/>
      <c r="B30" s="29"/>
      <c r="C30" s="29"/>
      <c r="D30" s="29"/>
      <c r="E30" s="29"/>
      <c r="F30" s="29"/>
      <c r="G30" s="29"/>
      <c r="H30" s="29"/>
      <c r="I30" s="157"/>
      <c r="J30" s="157" t="s">
        <v>52</v>
      </c>
      <c r="K30" s="29"/>
      <c r="L30" s="29"/>
      <c r="M30" s="29"/>
      <c r="N30" s="29"/>
      <c r="O30" s="29"/>
      <c r="P30" s="29"/>
      <c r="Q30" s="29"/>
      <c r="R30" s="29"/>
      <c r="S30" s="29"/>
      <c r="T30" s="29"/>
      <c r="U30" s="29"/>
      <c r="V30" s="29"/>
      <c r="W30" s="29"/>
      <c r="X30" s="29"/>
      <c r="Y30" s="29"/>
      <c r="Z30" s="29"/>
    </row>
    <row r="31" spans="1:26" ht="15.75" customHeight="1" x14ac:dyDescent="0.35">
      <c r="A31" s="29"/>
      <c r="B31" s="29"/>
      <c r="C31" s="29"/>
      <c r="D31" s="29"/>
      <c r="E31" s="29"/>
      <c r="F31" s="29"/>
      <c r="G31" s="29"/>
      <c r="H31" s="29"/>
      <c r="I31" s="157"/>
      <c r="J31" s="157" t="s">
        <v>88</v>
      </c>
      <c r="K31" s="29"/>
      <c r="L31" s="29"/>
      <c r="M31" s="29"/>
      <c r="N31" s="29"/>
      <c r="O31" s="29"/>
      <c r="P31" s="29"/>
      <c r="Q31" s="29"/>
      <c r="R31" s="29"/>
      <c r="S31" s="29"/>
      <c r="T31" s="29"/>
      <c r="U31" s="29"/>
      <c r="V31" s="29"/>
      <c r="W31" s="29"/>
      <c r="X31" s="29"/>
      <c r="Y31" s="29"/>
      <c r="Z31" s="29"/>
    </row>
    <row r="32" spans="1:26" ht="15.75" customHeight="1" x14ac:dyDescent="0.35">
      <c r="A32" s="29"/>
      <c r="B32" s="29"/>
      <c r="C32" s="29"/>
      <c r="D32" s="29"/>
      <c r="E32" s="29"/>
      <c r="F32" s="29"/>
      <c r="G32" s="29"/>
      <c r="H32" s="29"/>
      <c r="I32" s="157"/>
      <c r="J32" s="157" t="s">
        <v>906</v>
      </c>
      <c r="K32" s="29"/>
      <c r="L32" s="29"/>
      <c r="M32" s="29"/>
      <c r="N32" s="29"/>
      <c r="O32" s="29"/>
      <c r="P32" s="29"/>
      <c r="Q32" s="29"/>
      <c r="R32" s="29"/>
      <c r="S32" s="29"/>
      <c r="T32" s="29"/>
      <c r="U32" s="29"/>
      <c r="V32" s="29"/>
      <c r="W32" s="29"/>
      <c r="X32" s="29"/>
      <c r="Y32" s="29"/>
      <c r="Z32" s="29"/>
    </row>
    <row r="33" spans="1:26" ht="15.75" customHeight="1" x14ac:dyDescent="0.35">
      <c r="A33" s="29"/>
      <c r="B33" s="29"/>
      <c r="C33" s="29"/>
      <c r="D33" s="29"/>
      <c r="E33" s="29"/>
      <c r="F33" s="29"/>
      <c r="G33" s="29"/>
      <c r="H33" s="29"/>
      <c r="I33" s="157"/>
      <c r="J33" s="157" t="s">
        <v>907</v>
      </c>
      <c r="K33" s="29"/>
      <c r="L33" s="29"/>
      <c r="M33" s="29"/>
      <c r="N33" s="29"/>
      <c r="O33" s="29"/>
      <c r="P33" s="29"/>
      <c r="Q33" s="29"/>
      <c r="R33" s="29"/>
      <c r="S33" s="29"/>
      <c r="T33" s="29"/>
      <c r="U33" s="29"/>
      <c r="V33" s="29"/>
      <c r="W33" s="29"/>
      <c r="X33" s="29"/>
      <c r="Y33" s="29"/>
      <c r="Z33" s="29"/>
    </row>
    <row r="34" spans="1:26" ht="15.75" customHeight="1" x14ac:dyDescent="0.35">
      <c r="A34" s="29"/>
      <c r="B34" s="29"/>
      <c r="C34" s="29"/>
      <c r="D34" s="29"/>
      <c r="E34" s="29"/>
      <c r="F34" s="29"/>
      <c r="G34" s="29"/>
      <c r="H34" s="29"/>
      <c r="I34" s="157"/>
      <c r="J34" s="157" t="s">
        <v>74</v>
      </c>
      <c r="K34" s="29"/>
      <c r="L34" s="29"/>
      <c r="M34" s="29"/>
      <c r="N34" s="29"/>
      <c r="O34" s="29"/>
      <c r="P34" s="29"/>
      <c r="Q34" s="29"/>
      <c r="R34" s="29"/>
      <c r="S34" s="29"/>
      <c r="T34" s="29"/>
      <c r="U34" s="29"/>
      <c r="V34" s="29"/>
      <c r="W34" s="29"/>
      <c r="X34" s="29"/>
      <c r="Y34" s="29"/>
      <c r="Z34" s="29"/>
    </row>
    <row r="35" spans="1:26" ht="15.75" customHeight="1" x14ac:dyDescent="0.35">
      <c r="A35" s="29"/>
      <c r="B35" s="29"/>
      <c r="C35" s="29"/>
      <c r="D35" s="29"/>
      <c r="E35" s="29"/>
      <c r="F35" s="29"/>
      <c r="G35" s="29"/>
      <c r="H35" s="29"/>
      <c r="I35" s="157"/>
      <c r="J35" s="157" t="s">
        <v>339</v>
      </c>
      <c r="K35" s="29"/>
      <c r="L35" s="29"/>
      <c r="M35" s="29"/>
      <c r="N35" s="29"/>
      <c r="O35" s="29"/>
      <c r="P35" s="29"/>
      <c r="Q35" s="29"/>
      <c r="R35" s="29"/>
      <c r="S35" s="29"/>
      <c r="T35" s="29"/>
      <c r="U35" s="29"/>
      <c r="V35" s="29"/>
      <c r="W35" s="29"/>
      <c r="X35" s="29"/>
      <c r="Y35" s="29"/>
      <c r="Z35" s="29"/>
    </row>
    <row r="36" spans="1:26" ht="15.75" customHeight="1" x14ac:dyDescent="0.35">
      <c r="A36" s="29"/>
      <c r="B36" s="29"/>
      <c r="C36" s="29"/>
      <c r="D36" s="29"/>
      <c r="E36" s="29"/>
      <c r="F36" s="29"/>
      <c r="G36" s="29"/>
      <c r="H36" s="29"/>
      <c r="I36" s="157"/>
      <c r="J36" s="157"/>
      <c r="K36" s="29"/>
      <c r="L36" s="29"/>
      <c r="M36" s="29"/>
      <c r="N36" s="29"/>
      <c r="O36" s="29"/>
      <c r="P36" s="29"/>
      <c r="Q36" s="29"/>
      <c r="R36" s="29"/>
      <c r="S36" s="29"/>
      <c r="T36" s="29"/>
      <c r="U36" s="29"/>
      <c r="V36" s="29"/>
      <c r="W36" s="29"/>
      <c r="X36" s="29"/>
      <c r="Y36" s="29"/>
      <c r="Z36" s="29"/>
    </row>
    <row r="37" spans="1:26" ht="15.75" customHeight="1" x14ac:dyDescent="0.35">
      <c r="A37" s="29"/>
      <c r="B37" s="29"/>
      <c r="C37" s="29"/>
      <c r="D37" s="29"/>
      <c r="E37" s="29"/>
      <c r="F37" s="29"/>
      <c r="G37" s="29"/>
      <c r="H37" s="29"/>
      <c r="I37" s="157"/>
      <c r="J37" s="157"/>
      <c r="K37" s="29"/>
      <c r="L37" s="29"/>
      <c r="M37" s="29"/>
      <c r="N37" s="29"/>
      <c r="O37" s="29"/>
      <c r="P37" s="29"/>
      <c r="Q37" s="29"/>
      <c r="R37" s="29"/>
      <c r="S37" s="29"/>
      <c r="T37" s="29"/>
      <c r="U37" s="29"/>
      <c r="V37" s="29"/>
      <c r="W37" s="29"/>
      <c r="X37" s="29"/>
      <c r="Y37" s="29"/>
      <c r="Z37" s="29"/>
    </row>
    <row r="38" spans="1:26" ht="15.75" customHeight="1" x14ac:dyDescent="0.35">
      <c r="A38" s="29"/>
      <c r="B38" s="29"/>
      <c r="C38" s="29"/>
      <c r="D38" s="29"/>
      <c r="E38" s="29"/>
      <c r="F38" s="29"/>
      <c r="G38" s="29"/>
      <c r="H38" s="29"/>
      <c r="I38" s="157"/>
      <c r="J38" s="157"/>
      <c r="K38" s="29"/>
      <c r="L38" s="29"/>
      <c r="M38" s="29"/>
      <c r="N38" s="29"/>
      <c r="O38" s="29"/>
      <c r="P38" s="29"/>
      <c r="Q38" s="29"/>
      <c r="R38" s="29"/>
      <c r="S38" s="29"/>
      <c r="T38" s="29"/>
      <c r="U38" s="29"/>
      <c r="V38" s="29"/>
      <c r="W38" s="29"/>
      <c r="X38" s="29"/>
      <c r="Y38" s="29"/>
      <c r="Z38" s="29"/>
    </row>
    <row r="39" spans="1:26" ht="15.75" customHeight="1" x14ac:dyDescent="0.35">
      <c r="A39" s="29"/>
      <c r="B39" s="29"/>
      <c r="C39" s="29"/>
      <c r="D39" s="29"/>
      <c r="E39" s="29"/>
      <c r="F39" s="29"/>
      <c r="G39" s="29"/>
      <c r="H39" s="29"/>
      <c r="I39" s="157"/>
      <c r="J39" s="157"/>
      <c r="K39" s="29"/>
      <c r="L39" s="29"/>
      <c r="M39" s="29"/>
      <c r="N39" s="29"/>
      <c r="O39" s="29"/>
      <c r="P39" s="29"/>
      <c r="Q39" s="29"/>
      <c r="R39" s="29"/>
      <c r="S39" s="29"/>
      <c r="T39" s="29"/>
      <c r="U39" s="29"/>
      <c r="V39" s="29"/>
      <c r="W39" s="29"/>
      <c r="X39" s="29"/>
      <c r="Y39" s="29"/>
      <c r="Z39" s="29"/>
    </row>
    <row r="40" spans="1:26" ht="15.75" customHeight="1" x14ac:dyDescent="0.35">
      <c r="A40" s="29"/>
      <c r="B40" s="29"/>
      <c r="C40" s="29"/>
      <c r="D40" s="29"/>
      <c r="E40" s="29"/>
      <c r="F40" s="29"/>
      <c r="G40" s="29"/>
      <c r="H40" s="29"/>
      <c r="I40" s="157"/>
      <c r="J40" s="157"/>
      <c r="K40" s="29"/>
      <c r="L40" s="29"/>
      <c r="M40" s="29"/>
      <c r="N40" s="29"/>
      <c r="O40" s="29"/>
      <c r="P40" s="29"/>
      <c r="Q40" s="29"/>
      <c r="R40" s="29"/>
      <c r="S40" s="29"/>
      <c r="T40" s="29"/>
      <c r="U40" s="29"/>
      <c r="V40" s="29"/>
      <c r="W40" s="29"/>
      <c r="X40" s="29"/>
      <c r="Y40" s="29"/>
      <c r="Z40" s="29"/>
    </row>
    <row r="41" spans="1:26" ht="15.75" customHeight="1" x14ac:dyDescent="0.35">
      <c r="A41" s="29"/>
      <c r="B41" s="29"/>
      <c r="C41" s="29"/>
      <c r="D41" s="29"/>
      <c r="E41" s="29"/>
      <c r="F41" s="29"/>
      <c r="G41" s="29"/>
      <c r="H41" s="29"/>
      <c r="I41" s="157"/>
      <c r="J41" s="157"/>
      <c r="K41" s="29"/>
      <c r="L41" s="29"/>
      <c r="M41" s="29"/>
      <c r="N41" s="29"/>
      <c r="O41" s="29"/>
      <c r="P41" s="29"/>
      <c r="Q41" s="29"/>
      <c r="R41" s="29"/>
      <c r="S41" s="29"/>
      <c r="T41" s="29"/>
      <c r="U41" s="29"/>
      <c r="V41" s="29"/>
      <c r="W41" s="29"/>
      <c r="X41" s="29"/>
      <c r="Y41" s="29"/>
      <c r="Z41" s="29"/>
    </row>
    <row r="42" spans="1:26" ht="15.75" customHeight="1" x14ac:dyDescent="0.35">
      <c r="A42" s="29"/>
      <c r="B42" s="29"/>
      <c r="C42" s="29"/>
      <c r="D42" s="29"/>
      <c r="E42" s="29"/>
      <c r="F42" s="29"/>
      <c r="G42" s="29"/>
      <c r="H42" s="29"/>
      <c r="I42" s="157"/>
      <c r="J42" s="157"/>
      <c r="K42" s="29"/>
      <c r="L42" s="29"/>
      <c r="M42" s="29"/>
      <c r="N42" s="29"/>
      <c r="O42" s="29"/>
      <c r="P42" s="29"/>
      <c r="Q42" s="29"/>
      <c r="R42" s="29"/>
      <c r="S42" s="29"/>
      <c r="T42" s="29"/>
      <c r="U42" s="29"/>
      <c r="V42" s="29"/>
      <c r="W42" s="29"/>
      <c r="X42" s="29"/>
      <c r="Y42" s="29"/>
      <c r="Z42" s="29"/>
    </row>
    <row r="43" spans="1:26" ht="15.75" customHeight="1" x14ac:dyDescent="0.35">
      <c r="A43" s="29"/>
      <c r="B43" s="29"/>
      <c r="C43" s="29"/>
      <c r="D43" s="29"/>
      <c r="E43" s="29"/>
      <c r="F43" s="29"/>
      <c r="G43" s="29"/>
      <c r="H43" s="29"/>
      <c r="I43" s="157"/>
      <c r="J43" s="157"/>
      <c r="K43" s="29"/>
      <c r="L43" s="29"/>
      <c r="M43" s="29"/>
      <c r="N43" s="29"/>
      <c r="O43" s="29"/>
      <c r="P43" s="29"/>
      <c r="Q43" s="29"/>
      <c r="R43" s="29"/>
      <c r="S43" s="29"/>
      <c r="T43" s="29"/>
      <c r="U43" s="29"/>
      <c r="V43" s="29"/>
      <c r="W43" s="29"/>
      <c r="X43" s="29"/>
      <c r="Y43" s="29"/>
      <c r="Z43" s="29"/>
    </row>
    <row r="44" spans="1:26" ht="15.75" customHeight="1" x14ac:dyDescent="0.35">
      <c r="A44" s="29"/>
      <c r="B44" s="29"/>
      <c r="C44" s="29"/>
      <c r="D44" s="29"/>
      <c r="E44" s="29"/>
      <c r="F44" s="29"/>
      <c r="G44" s="29"/>
      <c r="H44" s="29"/>
      <c r="I44" s="157"/>
      <c r="J44" s="157"/>
      <c r="K44" s="29"/>
      <c r="L44" s="29"/>
      <c r="M44" s="29"/>
      <c r="N44" s="29"/>
      <c r="O44" s="29"/>
      <c r="P44" s="29"/>
      <c r="Q44" s="29"/>
      <c r="R44" s="29"/>
      <c r="S44" s="29"/>
      <c r="T44" s="29"/>
      <c r="U44" s="29"/>
      <c r="V44" s="29"/>
      <c r="W44" s="29"/>
      <c r="X44" s="29"/>
      <c r="Y44" s="29"/>
      <c r="Z44" s="29"/>
    </row>
    <row r="45" spans="1:26" ht="15.75" customHeight="1" x14ac:dyDescent="0.35">
      <c r="A45" s="29"/>
      <c r="B45" s="29"/>
      <c r="C45" s="29"/>
      <c r="D45" s="29"/>
      <c r="E45" s="29"/>
      <c r="F45" s="29"/>
      <c r="G45" s="29"/>
      <c r="H45" s="29"/>
      <c r="I45" s="157"/>
      <c r="J45" s="157"/>
      <c r="K45" s="29"/>
      <c r="L45" s="29"/>
      <c r="M45" s="29"/>
      <c r="N45" s="29"/>
      <c r="O45" s="29"/>
      <c r="P45" s="29"/>
      <c r="Q45" s="29"/>
      <c r="R45" s="29"/>
      <c r="S45" s="29"/>
      <c r="T45" s="29"/>
      <c r="U45" s="29"/>
      <c r="V45" s="29"/>
      <c r="W45" s="29"/>
      <c r="X45" s="29"/>
      <c r="Y45" s="29"/>
      <c r="Z45" s="29"/>
    </row>
    <row r="46" spans="1:26" ht="15.75" customHeight="1" x14ac:dyDescent="0.35">
      <c r="A46" s="29"/>
      <c r="B46" s="29"/>
      <c r="C46" s="29"/>
      <c r="D46" s="29"/>
      <c r="E46" s="29"/>
      <c r="F46" s="29"/>
      <c r="G46" s="29"/>
      <c r="H46" s="29"/>
      <c r="I46" s="157"/>
      <c r="J46" s="157"/>
      <c r="K46" s="29"/>
      <c r="L46" s="29"/>
      <c r="M46" s="29"/>
      <c r="N46" s="29"/>
      <c r="O46" s="29"/>
      <c r="P46" s="29"/>
      <c r="Q46" s="29"/>
      <c r="R46" s="29"/>
      <c r="S46" s="29"/>
      <c r="T46" s="29"/>
      <c r="U46" s="29"/>
      <c r="V46" s="29"/>
      <c r="W46" s="29"/>
      <c r="X46" s="29"/>
      <c r="Y46" s="29"/>
      <c r="Z46" s="29"/>
    </row>
    <row r="47" spans="1:26" ht="15.75" customHeight="1" x14ac:dyDescent="0.35">
      <c r="A47" s="29"/>
      <c r="B47" s="29"/>
      <c r="C47" s="29"/>
      <c r="D47" s="29"/>
      <c r="E47" s="29"/>
      <c r="F47" s="29"/>
      <c r="G47" s="29"/>
      <c r="H47" s="29"/>
      <c r="I47" s="157"/>
      <c r="J47" s="157"/>
      <c r="K47" s="29"/>
      <c r="L47" s="29"/>
      <c r="M47" s="29"/>
      <c r="N47" s="29"/>
      <c r="O47" s="29"/>
      <c r="P47" s="29"/>
      <c r="Q47" s="29"/>
      <c r="R47" s="29"/>
      <c r="S47" s="29"/>
      <c r="T47" s="29"/>
      <c r="U47" s="29"/>
      <c r="V47" s="29"/>
      <c r="W47" s="29"/>
      <c r="X47" s="29"/>
      <c r="Y47" s="29"/>
      <c r="Z47" s="29"/>
    </row>
    <row r="48" spans="1:26" ht="15.75" customHeight="1" x14ac:dyDescent="0.35">
      <c r="A48" s="29"/>
      <c r="B48" s="29"/>
      <c r="C48" s="29"/>
      <c r="D48" s="29"/>
      <c r="E48" s="29"/>
      <c r="F48" s="29"/>
      <c r="G48" s="29"/>
      <c r="H48" s="29"/>
      <c r="I48" s="157"/>
      <c r="J48" s="157"/>
      <c r="K48" s="29"/>
      <c r="L48" s="29"/>
      <c r="M48" s="29"/>
      <c r="N48" s="29"/>
      <c r="O48" s="29"/>
      <c r="P48" s="29"/>
      <c r="Q48" s="29"/>
      <c r="R48" s="29"/>
      <c r="S48" s="29"/>
      <c r="T48" s="29"/>
      <c r="U48" s="29"/>
      <c r="V48" s="29"/>
      <c r="W48" s="29"/>
      <c r="X48" s="29"/>
      <c r="Y48" s="29"/>
      <c r="Z48" s="29"/>
    </row>
    <row r="49" spans="1:26" ht="15.75" customHeight="1" x14ac:dyDescent="0.35">
      <c r="A49" s="29"/>
      <c r="B49" s="29"/>
      <c r="C49" s="29"/>
      <c r="D49" s="29"/>
      <c r="E49" s="29"/>
      <c r="F49" s="29"/>
      <c r="G49" s="29"/>
      <c r="H49" s="29"/>
      <c r="I49" s="157"/>
      <c r="J49" s="157"/>
      <c r="K49" s="29"/>
      <c r="L49" s="29"/>
      <c r="M49" s="29"/>
      <c r="N49" s="29"/>
      <c r="O49" s="29"/>
      <c r="P49" s="29"/>
      <c r="Q49" s="29"/>
      <c r="R49" s="29"/>
      <c r="S49" s="29"/>
      <c r="T49" s="29"/>
      <c r="U49" s="29"/>
      <c r="V49" s="29"/>
      <c r="W49" s="29"/>
      <c r="X49" s="29"/>
      <c r="Y49" s="29"/>
      <c r="Z49" s="29"/>
    </row>
    <row r="50" spans="1:26" ht="15.75" customHeight="1" x14ac:dyDescent="0.35">
      <c r="A50" s="29"/>
      <c r="B50" s="29"/>
      <c r="C50" s="29"/>
      <c r="D50" s="29"/>
      <c r="E50" s="29"/>
      <c r="F50" s="29"/>
      <c r="G50" s="29"/>
      <c r="H50" s="29"/>
      <c r="I50" s="157"/>
      <c r="J50" s="157"/>
      <c r="K50" s="29"/>
      <c r="L50" s="29"/>
      <c r="M50" s="29"/>
      <c r="N50" s="29"/>
      <c r="O50" s="29"/>
      <c r="P50" s="29"/>
      <c r="Q50" s="29"/>
      <c r="R50" s="29"/>
      <c r="S50" s="29"/>
      <c r="T50" s="29"/>
      <c r="U50" s="29"/>
      <c r="V50" s="29"/>
      <c r="W50" s="29"/>
      <c r="X50" s="29"/>
      <c r="Y50" s="29"/>
      <c r="Z50" s="29"/>
    </row>
    <row r="51" spans="1:26" ht="15.75" customHeight="1" x14ac:dyDescent="0.35">
      <c r="A51" s="29"/>
      <c r="B51" s="29"/>
      <c r="C51" s="29"/>
      <c r="D51" s="29"/>
      <c r="E51" s="29"/>
      <c r="F51" s="29"/>
      <c r="G51" s="29"/>
      <c r="H51" s="29"/>
      <c r="I51" s="157"/>
      <c r="J51" s="157"/>
      <c r="K51" s="29"/>
      <c r="L51" s="29"/>
      <c r="M51" s="29"/>
      <c r="N51" s="29"/>
      <c r="O51" s="29"/>
      <c r="P51" s="29"/>
      <c r="Q51" s="29"/>
      <c r="R51" s="29"/>
      <c r="S51" s="29"/>
      <c r="T51" s="29"/>
      <c r="U51" s="29"/>
      <c r="V51" s="29"/>
      <c r="W51" s="29"/>
      <c r="X51" s="29"/>
      <c r="Y51" s="29"/>
      <c r="Z51" s="29"/>
    </row>
    <row r="52" spans="1:26" ht="15.75" customHeight="1" x14ac:dyDescent="0.35">
      <c r="A52" s="29"/>
      <c r="B52" s="29"/>
      <c r="C52" s="29"/>
      <c r="D52" s="29"/>
      <c r="E52" s="29"/>
      <c r="F52" s="29"/>
      <c r="G52" s="29"/>
      <c r="H52" s="29"/>
      <c r="I52" s="157"/>
      <c r="J52" s="157"/>
      <c r="K52" s="29"/>
      <c r="L52" s="29"/>
      <c r="M52" s="29"/>
      <c r="N52" s="29"/>
      <c r="O52" s="29"/>
      <c r="P52" s="29"/>
      <c r="Q52" s="29"/>
      <c r="R52" s="29"/>
      <c r="S52" s="29"/>
      <c r="T52" s="29"/>
      <c r="U52" s="29"/>
      <c r="V52" s="29"/>
      <c r="W52" s="29"/>
      <c r="X52" s="29"/>
      <c r="Y52" s="29"/>
      <c r="Z52" s="29"/>
    </row>
    <row r="53" spans="1:26" ht="15.75" customHeight="1" x14ac:dyDescent="0.35">
      <c r="A53" s="29"/>
      <c r="B53" s="29"/>
      <c r="C53" s="29"/>
      <c r="D53" s="29"/>
      <c r="E53" s="29"/>
      <c r="F53" s="29"/>
      <c r="G53" s="29"/>
      <c r="H53" s="29"/>
      <c r="I53" s="157"/>
      <c r="J53" s="157"/>
      <c r="K53" s="29"/>
      <c r="L53" s="29"/>
      <c r="M53" s="29"/>
      <c r="N53" s="29"/>
      <c r="O53" s="29"/>
      <c r="P53" s="29"/>
      <c r="Q53" s="29"/>
      <c r="R53" s="29"/>
      <c r="S53" s="29"/>
      <c r="T53" s="29"/>
      <c r="U53" s="29"/>
      <c r="V53" s="29"/>
      <c r="W53" s="29"/>
      <c r="X53" s="29"/>
      <c r="Y53" s="29"/>
      <c r="Z53" s="29"/>
    </row>
    <row r="54" spans="1:26" ht="15.75" customHeight="1" x14ac:dyDescent="0.35">
      <c r="A54" s="29"/>
      <c r="B54" s="29"/>
      <c r="C54" s="29"/>
      <c r="D54" s="29"/>
      <c r="E54" s="29"/>
      <c r="F54" s="29"/>
      <c r="G54" s="29"/>
      <c r="H54" s="29"/>
      <c r="I54" s="157"/>
      <c r="J54" s="157"/>
      <c r="K54" s="29"/>
      <c r="L54" s="29"/>
      <c r="M54" s="29"/>
      <c r="N54" s="29"/>
      <c r="O54" s="29"/>
      <c r="P54" s="29"/>
      <c r="Q54" s="29"/>
      <c r="R54" s="29"/>
      <c r="S54" s="29"/>
      <c r="T54" s="29"/>
      <c r="U54" s="29"/>
      <c r="V54" s="29"/>
      <c r="W54" s="29"/>
      <c r="X54" s="29"/>
      <c r="Y54" s="29"/>
      <c r="Z54" s="29"/>
    </row>
    <row r="55" spans="1:26" ht="15.75" customHeight="1" x14ac:dyDescent="0.35">
      <c r="A55" s="29"/>
      <c r="B55" s="29"/>
      <c r="C55" s="29"/>
      <c r="D55" s="29"/>
      <c r="E55" s="29"/>
      <c r="F55" s="29"/>
      <c r="G55" s="29"/>
      <c r="H55" s="29"/>
      <c r="I55" s="157"/>
      <c r="J55" s="157"/>
      <c r="K55" s="29"/>
      <c r="L55" s="29"/>
      <c r="M55" s="29"/>
      <c r="N55" s="29"/>
      <c r="O55" s="29"/>
      <c r="P55" s="29"/>
      <c r="Q55" s="29"/>
      <c r="R55" s="29"/>
      <c r="S55" s="29"/>
      <c r="T55" s="29"/>
      <c r="U55" s="29"/>
      <c r="V55" s="29"/>
      <c r="W55" s="29"/>
      <c r="X55" s="29"/>
      <c r="Y55" s="29"/>
      <c r="Z55" s="29"/>
    </row>
    <row r="56" spans="1:26" ht="15.75" customHeight="1" x14ac:dyDescent="0.35">
      <c r="A56" s="29"/>
      <c r="B56" s="29"/>
      <c r="C56" s="29"/>
      <c r="D56" s="29"/>
      <c r="E56" s="29"/>
      <c r="F56" s="29"/>
      <c r="G56" s="29"/>
      <c r="H56" s="29"/>
      <c r="I56" s="157"/>
      <c r="J56" s="157"/>
      <c r="K56" s="29"/>
      <c r="L56" s="29"/>
      <c r="M56" s="29"/>
      <c r="N56" s="29"/>
      <c r="O56" s="29"/>
      <c r="P56" s="29"/>
      <c r="Q56" s="29"/>
      <c r="R56" s="29"/>
      <c r="S56" s="29"/>
      <c r="T56" s="29"/>
      <c r="U56" s="29"/>
      <c r="V56" s="29"/>
      <c r="W56" s="29"/>
      <c r="X56" s="29"/>
      <c r="Y56" s="29"/>
      <c r="Z56" s="29"/>
    </row>
    <row r="57" spans="1:26" ht="15.75" customHeight="1" x14ac:dyDescent="0.35">
      <c r="A57" s="29"/>
      <c r="B57" s="29"/>
      <c r="C57" s="29"/>
      <c r="D57" s="29"/>
      <c r="E57" s="29"/>
      <c r="F57" s="29"/>
      <c r="G57" s="29"/>
      <c r="H57" s="29"/>
      <c r="I57" s="157"/>
      <c r="J57" s="157"/>
      <c r="K57" s="29"/>
      <c r="L57" s="29"/>
      <c r="M57" s="29"/>
      <c r="N57" s="29"/>
      <c r="O57" s="29"/>
      <c r="P57" s="29"/>
      <c r="Q57" s="29"/>
      <c r="R57" s="29"/>
      <c r="S57" s="29"/>
      <c r="T57" s="29"/>
      <c r="U57" s="29"/>
      <c r="V57" s="29"/>
      <c r="W57" s="29"/>
      <c r="X57" s="29"/>
      <c r="Y57" s="29"/>
      <c r="Z57" s="29"/>
    </row>
    <row r="58" spans="1:26" ht="15.75" customHeight="1" x14ac:dyDescent="0.35">
      <c r="A58" s="29"/>
      <c r="B58" s="29"/>
      <c r="C58" s="29"/>
      <c r="D58" s="29"/>
      <c r="E58" s="29"/>
      <c r="F58" s="29"/>
      <c r="G58" s="29"/>
      <c r="H58" s="29"/>
      <c r="I58" s="157"/>
      <c r="J58" s="157"/>
      <c r="K58" s="29"/>
      <c r="L58" s="29"/>
      <c r="M58" s="29"/>
      <c r="N58" s="29"/>
      <c r="O58" s="29"/>
      <c r="P58" s="29"/>
      <c r="Q58" s="29"/>
      <c r="R58" s="29"/>
      <c r="S58" s="29"/>
      <c r="T58" s="29"/>
      <c r="U58" s="29"/>
      <c r="V58" s="29"/>
      <c r="W58" s="29"/>
      <c r="X58" s="29"/>
      <c r="Y58" s="29"/>
      <c r="Z58" s="29"/>
    </row>
    <row r="59" spans="1:26" ht="15.75" customHeight="1" x14ac:dyDescent="0.35">
      <c r="A59" s="29"/>
      <c r="B59" s="29"/>
      <c r="C59" s="29"/>
      <c r="D59" s="29"/>
      <c r="E59" s="29"/>
      <c r="F59" s="29"/>
      <c r="G59" s="29"/>
      <c r="H59" s="29"/>
      <c r="I59" s="157"/>
      <c r="J59" s="157"/>
      <c r="K59" s="29"/>
      <c r="L59" s="29"/>
      <c r="M59" s="29"/>
      <c r="N59" s="29"/>
      <c r="O59" s="29"/>
      <c r="P59" s="29"/>
      <c r="Q59" s="29"/>
      <c r="R59" s="29"/>
      <c r="S59" s="29"/>
      <c r="T59" s="29"/>
      <c r="U59" s="29"/>
      <c r="V59" s="29"/>
      <c r="W59" s="29"/>
      <c r="X59" s="29"/>
      <c r="Y59" s="29"/>
      <c r="Z59" s="29"/>
    </row>
    <row r="60" spans="1:26" ht="15.75" customHeight="1" x14ac:dyDescent="0.35">
      <c r="A60" s="29"/>
      <c r="B60" s="29"/>
      <c r="C60" s="29"/>
      <c r="D60" s="29"/>
      <c r="E60" s="29"/>
      <c r="F60" s="29"/>
      <c r="G60" s="29"/>
      <c r="H60" s="29"/>
      <c r="I60" s="157"/>
      <c r="J60" s="157"/>
      <c r="K60" s="29"/>
      <c r="L60" s="29"/>
      <c r="M60" s="29"/>
      <c r="N60" s="29"/>
      <c r="O60" s="29"/>
      <c r="P60" s="29"/>
      <c r="Q60" s="29"/>
      <c r="R60" s="29"/>
      <c r="S60" s="29"/>
      <c r="T60" s="29"/>
      <c r="U60" s="29"/>
      <c r="V60" s="29"/>
      <c r="W60" s="29"/>
      <c r="X60" s="29"/>
      <c r="Y60" s="29"/>
      <c r="Z60" s="29"/>
    </row>
    <row r="61" spans="1:26" ht="15.75" customHeight="1" x14ac:dyDescent="0.35">
      <c r="A61" s="29"/>
      <c r="B61" s="29"/>
      <c r="C61" s="29"/>
      <c r="D61" s="29"/>
      <c r="E61" s="29"/>
      <c r="F61" s="29"/>
      <c r="G61" s="29"/>
      <c r="H61" s="29"/>
      <c r="I61" s="157"/>
      <c r="J61" s="157"/>
      <c r="K61" s="29"/>
      <c r="L61" s="29"/>
      <c r="M61" s="29"/>
      <c r="N61" s="29"/>
      <c r="O61" s="29"/>
      <c r="P61" s="29"/>
      <c r="Q61" s="29"/>
      <c r="R61" s="29"/>
      <c r="S61" s="29"/>
      <c r="T61" s="29"/>
      <c r="U61" s="29"/>
      <c r="V61" s="29"/>
      <c r="W61" s="29"/>
      <c r="X61" s="29"/>
      <c r="Y61" s="29"/>
      <c r="Z61" s="29"/>
    </row>
    <row r="62" spans="1:26" ht="15.75" customHeight="1" x14ac:dyDescent="0.35">
      <c r="A62" s="29"/>
      <c r="B62" s="29"/>
      <c r="C62" s="29"/>
      <c r="D62" s="29"/>
      <c r="E62" s="29"/>
      <c r="F62" s="29"/>
      <c r="G62" s="29"/>
      <c r="H62" s="29"/>
      <c r="I62" s="157"/>
      <c r="J62" s="157"/>
      <c r="K62" s="29"/>
      <c r="L62" s="29"/>
      <c r="M62" s="29"/>
      <c r="N62" s="29"/>
      <c r="O62" s="29"/>
      <c r="P62" s="29"/>
      <c r="Q62" s="29"/>
      <c r="R62" s="29"/>
      <c r="S62" s="29"/>
      <c r="T62" s="29"/>
      <c r="U62" s="29"/>
      <c r="V62" s="29"/>
      <c r="W62" s="29"/>
      <c r="X62" s="29"/>
      <c r="Y62" s="29"/>
      <c r="Z62" s="29"/>
    </row>
    <row r="63" spans="1:26" ht="15.75" customHeight="1" x14ac:dyDescent="0.35">
      <c r="A63" s="29"/>
      <c r="B63" s="29"/>
      <c r="C63" s="29"/>
      <c r="D63" s="29"/>
      <c r="E63" s="29"/>
      <c r="F63" s="29"/>
      <c r="G63" s="29"/>
      <c r="H63" s="29"/>
      <c r="I63" s="157"/>
      <c r="J63" s="157"/>
      <c r="K63" s="29"/>
      <c r="L63" s="29"/>
      <c r="M63" s="29"/>
      <c r="N63" s="29"/>
      <c r="O63" s="29"/>
      <c r="P63" s="29"/>
      <c r="Q63" s="29"/>
      <c r="R63" s="29"/>
      <c r="S63" s="29"/>
      <c r="T63" s="29"/>
      <c r="U63" s="29"/>
      <c r="V63" s="29"/>
      <c r="W63" s="29"/>
      <c r="X63" s="29"/>
      <c r="Y63" s="29"/>
      <c r="Z63" s="29"/>
    </row>
    <row r="64" spans="1:26" ht="15.75" customHeight="1" x14ac:dyDescent="0.35">
      <c r="A64" s="29"/>
      <c r="B64" s="29"/>
      <c r="C64" s="29"/>
      <c r="D64" s="29"/>
      <c r="E64" s="29"/>
      <c r="F64" s="29"/>
      <c r="G64" s="29"/>
      <c r="H64" s="29"/>
      <c r="I64" s="157"/>
      <c r="J64" s="157"/>
      <c r="K64" s="29"/>
      <c r="L64" s="29"/>
      <c r="M64" s="29"/>
      <c r="N64" s="29"/>
      <c r="O64" s="29"/>
      <c r="P64" s="29"/>
      <c r="Q64" s="29"/>
      <c r="R64" s="29"/>
      <c r="S64" s="29"/>
      <c r="T64" s="29"/>
      <c r="U64" s="29"/>
      <c r="V64" s="29"/>
      <c r="W64" s="29"/>
      <c r="X64" s="29"/>
      <c r="Y64" s="29"/>
      <c r="Z64" s="29"/>
    </row>
    <row r="65" spans="1:26" ht="15.75" customHeight="1" x14ac:dyDescent="0.35">
      <c r="A65" s="29"/>
      <c r="B65" s="29"/>
      <c r="C65" s="29"/>
      <c r="D65" s="29"/>
      <c r="E65" s="29"/>
      <c r="F65" s="29"/>
      <c r="G65" s="29"/>
      <c r="H65" s="29"/>
      <c r="I65" s="157"/>
      <c r="J65" s="157"/>
      <c r="K65" s="29"/>
      <c r="L65" s="29"/>
      <c r="M65" s="29"/>
      <c r="N65" s="29"/>
      <c r="O65" s="29"/>
      <c r="P65" s="29"/>
      <c r="Q65" s="29"/>
      <c r="R65" s="29"/>
      <c r="S65" s="29"/>
      <c r="T65" s="29"/>
      <c r="U65" s="29"/>
      <c r="V65" s="29"/>
      <c r="W65" s="29"/>
      <c r="X65" s="29"/>
      <c r="Y65" s="29"/>
      <c r="Z65" s="29"/>
    </row>
    <row r="66" spans="1:26" ht="15.75" customHeight="1" x14ac:dyDescent="0.35">
      <c r="A66" s="29"/>
      <c r="B66" s="29"/>
      <c r="C66" s="29"/>
      <c r="D66" s="29"/>
      <c r="E66" s="29"/>
      <c r="F66" s="29"/>
      <c r="G66" s="29"/>
      <c r="H66" s="29"/>
      <c r="I66" s="157"/>
      <c r="J66" s="157"/>
      <c r="K66" s="29"/>
      <c r="L66" s="29"/>
      <c r="M66" s="29"/>
      <c r="N66" s="29"/>
      <c r="O66" s="29"/>
      <c r="P66" s="29"/>
      <c r="Q66" s="29"/>
      <c r="R66" s="29"/>
      <c r="S66" s="29"/>
      <c r="T66" s="29"/>
      <c r="U66" s="29"/>
      <c r="V66" s="29"/>
      <c r="W66" s="29"/>
      <c r="X66" s="29"/>
      <c r="Y66" s="29"/>
      <c r="Z66" s="29"/>
    </row>
    <row r="67" spans="1:26" ht="15.75" customHeight="1" x14ac:dyDescent="0.35">
      <c r="A67" s="29"/>
      <c r="B67" s="29"/>
      <c r="C67" s="29"/>
      <c r="D67" s="29"/>
      <c r="E67" s="29"/>
      <c r="F67" s="29"/>
      <c r="G67" s="29"/>
      <c r="H67" s="29"/>
      <c r="I67" s="157"/>
      <c r="J67" s="157"/>
      <c r="K67" s="29"/>
      <c r="L67" s="29"/>
      <c r="M67" s="29"/>
      <c r="N67" s="29"/>
      <c r="O67" s="29"/>
      <c r="P67" s="29"/>
      <c r="Q67" s="29"/>
      <c r="R67" s="29"/>
      <c r="S67" s="29"/>
      <c r="T67" s="29"/>
      <c r="U67" s="29"/>
      <c r="V67" s="29"/>
      <c r="W67" s="29"/>
      <c r="X67" s="29"/>
      <c r="Y67" s="29"/>
      <c r="Z67" s="29"/>
    </row>
    <row r="68" spans="1:26" ht="15.75" customHeight="1" x14ac:dyDescent="0.35">
      <c r="A68" s="29"/>
      <c r="B68" s="29"/>
      <c r="C68" s="29"/>
      <c r="D68" s="29"/>
      <c r="E68" s="29"/>
      <c r="F68" s="29"/>
      <c r="G68" s="29"/>
      <c r="H68" s="29"/>
      <c r="I68" s="157"/>
      <c r="J68" s="157"/>
      <c r="K68" s="29"/>
      <c r="L68" s="29"/>
      <c r="M68" s="29"/>
      <c r="N68" s="29"/>
      <c r="O68" s="29"/>
      <c r="P68" s="29"/>
      <c r="Q68" s="29"/>
      <c r="R68" s="29"/>
      <c r="S68" s="29"/>
      <c r="T68" s="29"/>
      <c r="U68" s="29"/>
      <c r="V68" s="29"/>
      <c r="W68" s="29"/>
      <c r="X68" s="29"/>
      <c r="Y68" s="29"/>
      <c r="Z68" s="29"/>
    </row>
    <row r="69" spans="1:26" ht="15.75" customHeight="1" x14ac:dyDescent="0.35">
      <c r="A69" s="29"/>
      <c r="B69" s="29"/>
      <c r="C69" s="29"/>
      <c r="D69" s="29"/>
      <c r="E69" s="29"/>
      <c r="F69" s="29"/>
      <c r="G69" s="29"/>
      <c r="H69" s="29"/>
      <c r="I69" s="157"/>
      <c r="J69" s="157"/>
      <c r="K69" s="29"/>
      <c r="L69" s="29"/>
      <c r="M69" s="29"/>
      <c r="N69" s="29"/>
      <c r="O69" s="29"/>
      <c r="P69" s="29"/>
      <c r="Q69" s="29"/>
      <c r="R69" s="29"/>
      <c r="S69" s="29"/>
      <c r="T69" s="29"/>
      <c r="U69" s="29"/>
      <c r="V69" s="29"/>
      <c r="W69" s="29"/>
      <c r="X69" s="29"/>
      <c r="Y69" s="29"/>
      <c r="Z69" s="29"/>
    </row>
    <row r="70" spans="1:26" ht="15.75" customHeight="1" x14ac:dyDescent="0.35">
      <c r="A70" s="29"/>
      <c r="B70" s="29"/>
      <c r="C70" s="29"/>
      <c r="D70" s="29"/>
      <c r="E70" s="29"/>
      <c r="F70" s="29"/>
      <c r="G70" s="29"/>
      <c r="H70" s="29"/>
      <c r="I70" s="157"/>
      <c r="J70" s="157"/>
      <c r="K70" s="29"/>
      <c r="L70" s="29"/>
      <c r="M70" s="29"/>
      <c r="N70" s="29"/>
      <c r="O70" s="29"/>
      <c r="P70" s="29"/>
      <c r="Q70" s="29"/>
      <c r="R70" s="29"/>
      <c r="S70" s="29"/>
      <c r="T70" s="29"/>
      <c r="U70" s="29"/>
      <c r="V70" s="29"/>
      <c r="W70" s="29"/>
      <c r="X70" s="29"/>
      <c r="Y70" s="29"/>
      <c r="Z70" s="29"/>
    </row>
    <row r="71" spans="1:26" ht="15.75" customHeight="1" x14ac:dyDescent="0.35">
      <c r="A71" s="29"/>
      <c r="B71" s="29"/>
      <c r="C71" s="29"/>
      <c r="D71" s="29"/>
      <c r="E71" s="29"/>
      <c r="F71" s="29"/>
      <c r="G71" s="29"/>
      <c r="H71" s="29"/>
      <c r="I71" s="157"/>
      <c r="J71" s="157"/>
      <c r="K71" s="29"/>
      <c r="L71" s="29"/>
      <c r="M71" s="29"/>
      <c r="N71" s="29"/>
      <c r="O71" s="29"/>
      <c r="P71" s="29"/>
      <c r="Q71" s="29"/>
      <c r="R71" s="29"/>
      <c r="S71" s="29"/>
      <c r="T71" s="29"/>
      <c r="U71" s="29"/>
      <c r="V71" s="29"/>
      <c r="W71" s="29"/>
      <c r="X71" s="29"/>
      <c r="Y71" s="29"/>
      <c r="Z71" s="29"/>
    </row>
    <row r="72" spans="1:26" ht="15.75" customHeight="1" x14ac:dyDescent="0.35">
      <c r="A72" s="29"/>
      <c r="B72" s="29"/>
      <c r="C72" s="29"/>
      <c r="D72" s="29"/>
      <c r="E72" s="29"/>
      <c r="F72" s="29"/>
      <c r="G72" s="29"/>
      <c r="H72" s="29"/>
      <c r="I72" s="157"/>
      <c r="J72" s="157"/>
      <c r="K72" s="29"/>
      <c r="L72" s="29"/>
      <c r="M72" s="29"/>
      <c r="N72" s="29"/>
      <c r="O72" s="29"/>
      <c r="P72" s="29"/>
      <c r="Q72" s="29"/>
      <c r="R72" s="29"/>
      <c r="S72" s="29"/>
      <c r="T72" s="29"/>
      <c r="U72" s="29"/>
      <c r="V72" s="29"/>
      <c r="W72" s="29"/>
      <c r="X72" s="29"/>
      <c r="Y72" s="29"/>
      <c r="Z72" s="29"/>
    </row>
    <row r="73" spans="1:26" ht="15.75" customHeight="1" x14ac:dyDescent="0.35">
      <c r="A73" s="29"/>
      <c r="B73" s="29"/>
      <c r="C73" s="29"/>
      <c r="D73" s="29"/>
      <c r="E73" s="29"/>
      <c r="F73" s="29"/>
      <c r="G73" s="29"/>
      <c r="H73" s="29"/>
      <c r="I73" s="157"/>
      <c r="J73" s="157"/>
      <c r="K73" s="29"/>
      <c r="L73" s="29"/>
      <c r="M73" s="29"/>
      <c r="N73" s="29"/>
      <c r="O73" s="29"/>
      <c r="P73" s="29"/>
      <c r="Q73" s="29"/>
      <c r="R73" s="29"/>
      <c r="S73" s="29"/>
      <c r="T73" s="29"/>
      <c r="U73" s="29"/>
      <c r="V73" s="29"/>
      <c r="W73" s="29"/>
      <c r="X73" s="29"/>
      <c r="Y73" s="29"/>
      <c r="Z73" s="29"/>
    </row>
    <row r="74" spans="1:26" ht="15.75" customHeight="1" x14ac:dyDescent="0.35">
      <c r="A74" s="29"/>
      <c r="B74" s="29"/>
      <c r="C74" s="29"/>
      <c r="D74" s="29"/>
      <c r="E74" s="29"/>
      <c r="F74" s="29"/>
      <c r="G74" s="29"/>
      <c r="H74" s="29"/>
      <c r="I74" s="157"/>
      <c r="J74" s="157"/>
      <c r="K74" s="29"/>
      <c r="L74" s="29"/>
      <c r="M74" s="29"/>
      <c r="N74" s="29"/>
      <c r="O74" s="29"/>
      <c r="P74" s="29"/>
      <c r="Q74" s="29"/>
      <c r="R74" s="29"/>
      <c r="S74" s="29"/>
      <c r="T74" s="29"/>
      <c r="U74" s="29"/>
      <c r="V74" s="29"/>
      <c r="W74" s="29"/>
      <c r="X74" s="29"/>
      <c r="Y74" s="29"/>
      <c r="Z74" s="29"/>
    </row>
    <row r="75" spans="1:26" ht="15.75" customHeight="1" x14ac:dyDescent="0.35">
      <c r="A75" s="29"/>
      <c r="B75" s="29"/>
      <c r="C75" s="29"/>
      <c r="D75" s="29"/>
      <c r="E75" s="29"/>
      <c r="F75" s="29"/>
      <c r="G75" s="29"/>
      <c r="H75" s="29"/>
      <c r="I75" s="157"/>
      <c r="J75" s="157"/>
      <c r="K75" s="29"/>
      <c r="L75" s="29"/>
      <c r="M75" s="29"/>
      <c r="N75" s="29"/>
      <c r="O75" s="29"/>
      <c r="P75" s="29"/>
      <c r="Q75" s="29"/>
      <c r="R75" s="29"/>
      <c r="S75" s="29"/>
      <c r="T75" s="29"/>
      <c r="U75" s="29"/>
      <c r="V75" s="29"/>
      <c r="W75" s="29"/>
      <c r="X75" s="29"/>
      <c r="Y75" s="29"/>
      <c r="Z75" s="29"/>
    </row>
    <row r="76" spans="1:26" ht="15.75" customHeight="1" x14ac:dyDescent="0.35">
      <c r="A76" s="29"/>
      <c r="B76" s="29"/>
      <c r="C76" s="29"/>
      <c r="D76" s="29"/>
      <c r="E76" s="29"/>
      <c r="F76" s="29"/>
      <c r="G76" s="29"/>
      <c r="H76" s="29"/>
      <c r="I76" s="157"/>
      <c r="J76" s="157"/>
      <c r="K76" s="29"/>
      <c r="L76" s="29"/>
      <c r="M76" s="29"/>
      <c r="N76" s="29"/>
      <c r="O76" s="29"/>
      <c r="P76" s="29"/>
      <c r="Q76" s="29"/>
      <c r="R76" s="29"/>
      <c r="S76" s="29"/>
      <c r="T76" s="29"/>
      <c r="U76" s="29"/>
      <c r="V76" s="29"/>
      <c r="W76" s="29"/>
      <c r="X76" s="29"/>
      <c r="Y76" s="29"/>
      <c r="Z76" s="29"/>
    </row>
    <row r="77" spans="1:26" ht="15.75" customHeight="1" x14ac:dyDescent="0.35">
      <c r="A77" s="29"/>
      <c r="B77" s="29"/>
      <c r="C77" s="29"/>
      <c r="D77" s="29"/>
      <c r="E77" s="29"/>
      <c r="F77" s="29"/>
      <c r="G77" s="29"/>
      <c r="H77" s="29"/>
      <c r="I77" s="157"/>
      <c r="J77" s="157"/>
      <c r="K77" s="29"/>
      <c r="L77" s="29"/>
      <c r="M77" s="29"/>
      <c r="N77" s="29"/>
      <c r="O77" s="29"/>
      <c r="P77" s="29"/>
      <c r="Q77" s="29"/>
      <c r="R77" s="29"/>
      <c r="S77" s="29"/>
      <c r="T77" s="29"/>
      <c r="U77" s="29"/>
      <c r="V77" s="29"/>
      <c r="W77" s="29"/>
      <c r="X77" s="29"/>
      <c r="Y77" s="29"/>
      <c r="Z77" s="29"/>
    </row>
    <row r="78" spans="1:26" ht="15.75" customHeight="1" x14ac:dyDescent="0.35">
      <c r="A78" s="29"/>
      <c r="B78" s="29"/>
      <c r="C78" s="29"/>
      <c r="D78" s="29"/>
      <c r="E78" s="29"/>
      <c r="F78" s="29"/>
      <c r="G78" s="29"/>
      <c r="H78" s="29"/>
      <c r="I78" s="157"/>
      <c r="J78" s="157"/>
      <c r="K78" s="29"/>
      <c r="L78" s="29"/>
      <c r="M78" s="29"/>
      <c r="N78" s="29"/>
      <c r="O78" s="29"/>
      <c r="P78" s="29"/>
      <c r="Q78" s="29"/>
      <c r="R78" s="29"/>
      <c r="S78" s="29"/>
      <c r="T78" s="29"/>
      <c r="U78" s="29"/>
      <c r="V78" s="29"/>
      <c r="W78" s="29"/>
      <c r="X78" s="29"/>
      <c r="Y78" s="29"/>
      <c r="Z78" s="29"/>
    </row>
    <row r="79" spans="1:26" ht="15.75" customHeight="1" x14ac:dyDescent="0.35">
      <c r="A79" s="29"/>
      <c r="B79" s="29"/>
      <c r="C79" s="29"/>
      <c r="D79" s="29"/>
      <c r="E79" s="29"/>
      <c r="F79" s="29"/>
      <c r="G79" s="29"/>
      <c r="H79" s="29"/>
      <c r="I79" s="157"/>
      <c r="J79" s="157"/>
      <c r="K79" s="29"/>
      <c r="L79" s="29"/>
      <c r="M79" s="29"/>
      <c r="N79" s="29"/>
      <c r="O79" s="29"/>
      <c r="P79" s="29"/>
      <c r="Q79" s="29"/>
      <c r="R79" s="29"/>
      <c r="S79" s="29"/>
      <c r="T79" s="29"/>
      <c r="U79" s="29"/>
      <c r="V79" s="29"/>
      <c r="W79" s="29"/>
      <c r="X79" s="29"/>
      <c r="Y79" s="29"/>
      <c r="Z79" s="29"/>
    </row>
    <row r="80" spans="1:26" ht="15.75" customHeight="1" x14ac:dyDescent="0.35">
      <c r="A80" s="29"/>
      <c r="B80" s="29"/>
      <c r="C80" s="29"/>
      <c r="D80" s="29"/>
      <c r="E80" s="29"/>
      <c r="F80" s="29"/>
      <c r="G80" s="29"/>
      <c r="H80" s="29"/>
      <c r="I80" s="157"/>
      <c r="J80" s="157"/>
      <c r="K80" s="29"/>
      <c r="L80" s="29"/>
      <c r="M80" s="29"/>
      <c r="N80" s="29"/>
      <c r="O80" s="29"/>
      <c r="P80" s="29"/>
      <c r="Q80" s="29"/>
      <c r="R80" s="29"/>
      <c r="S80" s="29"/>
      <c r="T80" s="29"/>
      <c r="U80" s="29"/>
      <c r="V80" s="29"/>
      <c r="W80" s="29"/>
      <c r="X80" s="29"/>
      <c r="Y80" s="29"/>
      <c r="Z80" s="29"/>
    </row>
    <row r="81" spans="1:26" ht="15.75" customHeight="1" x14ac:dyDescent="0.35">
      <c r="A81" s="29"/>
      <c r="B81" s="29"/>
      <c r="C81" s="29"/>
      <c r="D81" s="29"/>
      <c r="E81" s="29"/>
      <c r="F81" s="29"/>
      <c r="G81" s="29"/>
      <c r="H81" s="29"/>
      <c r="I81" s="157"/>
      <c r="J81" s="157"/>
      <c r="K81" s="29"/>
      <c r="L81" s="29"/>
      <c r="M81" s="29"/>
      <c r="N81" s="29"/>
      <c r="O81" s="29"/>
      <c r="P81" s="29"/>
      <c r="Q81" s="29"/>
      <c r="R81" s="29"/>
      <c r="S81" s="29"/>
      <c r="T81" s="29"/>
      <c r="U81" s="29"/>
      <c r="V81" s="29"/>
      <c r="W81" s="29"/>
      <c r="X81" s="29"/>
      <c r="Y81" s="29"/>
      <c r="Z81" s="29"/>
    </row>
    <row r="82" spans="1:26" ht="15.75" customHeight="1" x14ac:dyDescent="0.35">
      <c r="A82" s="29"/>
      <c r="B82" s="29"/>
      <c r="C82" s="29"/>
      <c r="D82" s="29"/>
      <c r="E82" s="29"/>
      <c r="F82" s="29"/>
      <c r="G82" s="29"/>
      <c r="H82" s="29"/>
      <c r="I82" s="157"/>
      <c r="J82" s="157"/>
      <c r="K82" s="29"/>
      <c r="L82" s="29"/>
      <c r="M82" s="29"/>
      <c r="N82" s="29"/>
      <c r="O82" s="29"/>
      <c r="P82" s="29"/>
      <c r="Q82" s="29"/>
      <c r="R82" s="29"/>
      <c r="S82" s="29"/>
      <c r="T82" s="29"/>
      <c r="U82" s="29"/>
      <c r="V82" s="29"/>
      <c r="W82" s="29"/>
      <c r="X82" s="29"/>
      <c r="Y82" s="29"/>
      <c r="Z82" s="29"/>
    </row>
    <row r="83" spans="1:26" ht="15.75" customHeight="1" x14ac:dyDescent="0.35">
      <c r="A83" s="29"/>
      <c r="B83" s="29"/>
      <c r="C83" s="29"/>
      <c r="D83" s="29"/>
      <c r="E83" s="29"/>
      <c r="F83" s="29"/>
      <c r="G83" s="29"/>
      <c r="H83" s="29"/>
      <c r="I83" s="157"/>
      <c r="J83" s="157"/>
      <c r="K83" s="29"/>
      <c r="L83" s="29"/>
      <c r="M83" s="29"/>
      <c r="N83" s="29"/>
      <c r="O83" s="29"/>
      <c r="P83" s="29"/>
      <c r="Q83" s="29"/>
      <c r="R83" s="29"/>
      <c r="S83" s="29"/>
      <c r="T83" s="29"/>
      <c r="U83" s="29"/>
      <c r="V83" s="29"/>
      <c r="W83" s="29"/>
      <c r="X83" s="29"/>
      <c r="Y83" s="29"/>
      <c r="Z83" s="29"/>
    </row>
    <row r="84" spans="1:26" ht="15.75" customHeight="1" x14ac:dyDescent="0.35">
      <c r="A84" s="29"/>
      <c r="B84" s="29"/>
      <c r="C84" s="29"/>
      <c r="D84" s="29"/>
      <c r="E84" s="29"/>
      <c r="F84" s="29"/>
      <c r="G84" s="29"/>
      <c r="H84" s="29"/>
      <c r="I84" s="157"/>
      <c r="J84" s="157"/>
      <c r="K84" s="29"/>
      <c r="L84" s="29"/>
      <c r="M84" s="29"/>
      <c r="N84" s="29"/>
      <c r="O84" s="29"/>
      <c r="P84" s="29"/>
      <c r="Q84" s="29"/>
      <c r="R84" s="29"/>
      <c r="S84" s="29"/>
      <c r="T84" s="29"/>
      <c r="U84" s="29"/>
      <c r="V84" s="29"/>
      <c r="W84" s="29"/>
      <c r="X84" s="29"/>
      <c r="Y84" s="29"/>
      <c r="Z84" s="29"/>
    </row>
    <row r="85" spans="1:26" ht="15.75" customHeight="1" x14ac:dyDescent="0.35">
      <c r="A85" s="29"/>
      <c r="B85" s="29"/>
      <c r="C85" s="29"/>
      <c r="D85" s="29"/>
      <c r="E85" s="29"/>
      <c r="F85" s="29"/>
      <c r="G85" s="29"/>
      <c r="H85" s="29"/>
      <c r="I85" s="157"/>
      <c r="J85" s="157"/>
      <c r="K85" s="29"/>
      <c r="L85" s="29"/>
      <c r="M85" s="29"/>
      <c r="N85" s="29"/>
      <c r="O85" s="29"/>
      <c r="P85" s="29"/>
      <c r="Q85" s="29"/>
      <c r="R85" s="29"/>
      <c r="S85" s="29"/>
      <c r="T85" s="29"/>
      <c r="U85" s="29"/>
      <c r="V85" s="29"/>
      <c r="W85" s="29"/>
      <c r="X85" s="29"/>
      <c r="Y85" s="29"/>
      <c r="Z85" s="29"/>
    </row>
    <row r="86" spans="1:26" ht="15.75" customHeight="1" x14ac:dyDescent="0.35">
      <c r="A86" s="29"/>
      <c r="B86" s="29"/>
      <c r="C86" s="29"/>
      <c r="D86" s="29"/>
      <c r="E86" s="29"/>
      <c r="F86" s="29"/>
      <c r="G86" s="29"/>
      <c r="H86" s="29"/>
      <c r="I86" s="157"/>
      <c r="J86" s="157"/>
      <c r="K86" s="29"/>
      <c r="L86" s="29"/>
      <c r="M86" s="29"/>
      <c r="N86" s="29"/>
      <c r="O86" s="29"/>
      <c r="P86" s="29"/>
      <c r="Q86" s="29"/>
      <c r="R86" s="29"/>
      <c r="S86" s="29"/>
      <c r="T86" s="29"/>
      <c r="U86" s="29"/>
      <c r="V86" s="29"/>
      <c r="W86" s="29"/>
      <c r="X86" s="29"/>
      <c r="Y86" s="29"/>
      <c r="Z86" s="29"/>
    </row>
    <row r="87" spans="1:26" ht="15.75" customHeight="1" x14ac:dyDescent="0.35">
      <c r="A87" s="29"/>
      <c r="B87" s="29"/>
      <c r="C87" s="29"/>
      <c r="D87" s="29"/>
      <c r="E87" s="29"/>
      <c r="F87" s="29"/>
      <c r="G87" s="29"/>
      <c r="H87" s="29"/>
      <c r="I87" s="157"/>
      <c r="J87" s="157"/>
      <c r="K87" s="29"/>
      <c r="L87" s="29"/>
      <c r="M87" s="29"/>
      <c r="N87" s="29"/>
      <c r="O87" s="29"/>
      <c r="P87" s="29"/>
      <c r="Q87" s="29"/>
      <c r="R87" s="29"/>
      <c r="S87" s="29"/>
      <c r="T87" s="29"/>
      <c r="U87" s="29"/>
      <c r="V87" s="29"/>
      <c r="W87" s="29"/>
      <c r="X87" s="29"/>
      <c r="Y87" s="29"/>
      <c r="Z87" s="29"/>
    </row>
    <row r="88" spans="1:26" ht="15.75" customHeight="1" x14ac:dyDescent="0.35">
      <c r="A88" s="29"/>
      <c r="B88" s="29"/>
      <c r="C88" s="29"/>
      <c r="D88" s="29"/>
      <c r="E88" s="29"/>
      <c r="F88" s="29"/>
      <c r="G88" s="29"/>
      <c r="H88" s="29"/>
      <c r="I88" s="157"/>
      <c r="J88" s="157"/>
      <c r="K88" s="29"/>
      <c r="L88" s="29"/>
      <c r="M88" s="29"/>
      <c r="N88" s="29"/>
      <c r="O88" s="29"/>
      <c r="P88" s="29"/>
      <c r="Q88" s="29"/>
      <c r="R88" s="29"/>
      <c r="S88" s="29"/>
      <c r="T88" s="29"/>
      <c r="U88" s="29"/>
      <c r="V88" s="29"/>
      <c r="W88" s="29"/>
      <c r="X88" s="29"/>
      <c r="Y88" s="29"/>
      <c r="Z88" s="29"/>
    </row>
    <row r="89" spans="1:26" ht="15.75" customHeight="1" x14ac:dyDescent="0.35">
      <c r="A89" s="29"/>
      <c r="B89" s="29"/>
      <c r="C89" s="29"/>
      <c r="D89" s="29"/>
      <c r="E89" s="29"/>
      <c r="F89" s="29"/>
      <c r="G89" s="29"/>
      <c r="H89" s="29"/>
      <c r="I89" s="157"/>
      <c r="J89" s="157"/>
      <c r="K89" s="29"/>
      <c r="L89" s="29"/>
      <c r="M89" s="29"/>
      <c r="N89" s="29"/>
      <c r="O89" s="29"/>
      <c r="P89" s="29"/>
      <c r="Q89" s="29"/>
      <c r="R89" s="29"/>
      <c r="S89" s="29"/>
      <c r="T89" s="29"/>
      <c r="U89" s="29"/>
      <c r="V89" s="29"/>
      <c r="W89" s="29"/>
      <c r="X89" s="29"/>
      <c r="Y89" s="29"/>
      <c r="Z89" s="29"/>
    </row>
    <row r="90" spans="1:26" ht="15.75" customHeight="1" x14ac:dyDescent="0.35">
      <c r="A90" s="29"/>
      <c r="B90" s="29"/>
      <c r="C90" s="29"/>
      <c r="D90" s="29"/>
      <c r="E90" s="29"/>
      <c r="F90" s="29"/>
      <c r="G90" s="29"/>
      <c r="H90" s="29"/>
      <c r="I90" s="157"/>
      <c r="J90" s="157"/>
      <c r="K90" s="29"/>
      <c r="L90" s="29"/>
      <c r="M90" s="29"/>
      <c r="N90" s="29"/>
      <c r="O90" s="29"/>
      <c r="P90" s="29"/>
      <c r="Q90" s="29"/>
      <c r="R90" s="29"/>
      <c r="S90" s="29"/>
      <c r="T90" s="29"/>
      <c r="U90" s="29"/>
      <c r="V90" s="29"/>
      <c r="W90" s="29"/>
      <c r="X90" s="29"/>
      <c r="Y90" s="29"/>
      <c r="Z90" s="29"/>
    </row>
    <row r="91" spans="1:26" ht="15.75" customHeight="1" x14ac:dyDescent="0.35">
      <c r="A91" s="29"/>
      <c r="B91" s="29"/>
      <c r="C91" s="29"/>
      <c r="D91" s="29"/>
      <c r="E91" s="29"/>
      <c r="F91" s="29"/>
      <c r="G91" s="29"/>
      <c r="H91" s="29"/>
      <c r="I91" s="157"/>
      <c r="J91" s="157"/>
      <c r="K91" s="29"/>
      <c r="L91" s="29"/>
      <c r="M91" s="29"/>
      <c r="N91" s="29"/>
      <c r="O91" s="29"/>
      <c r="P91" s="29"/>
      <c r="Q91" s="29"/>
      <c r="R91" s="29"/>
      <c r="S91" s="29"/>
      <c r="T91" s="29"/>
      <c r="U91" s="29"/>
      <c r="V91" s="29"/>
      <c r="W91" s="29"/>
      <c r="X91" s="29"/>
      <c r="Y91" s="29"/>
      <c r="Z91" s="29"/>
    </row>
    <row r="92" spans="1:26" ht="15.75" customHeight="1" x14ac:dyDescent="0.35">
      <c r="A92" s="29"/>
      <c r="B92" s="29"/>
      <c r="C92" s="29"/>
      <c r="D92" s="29"/>
      <c r="E92" s="29"/>
      <c r="F92" s="29"/>
      <c r="G92" s="29"/>
      <c r="H92" s="29"/>
      <c r="I92" s="157"/>
      <c r="J92" s="157"/>
      <c r="K92" s="29"/>
      <c r="L92" s="29"/>
      <c r="M92" s="29"/>
      <c r="N92" s="29"/>
      <c r="O92" s="29"/>
      <c r="P92" s="29"/>
      <c r="Q92" s="29"/>
      <c r="R92" s="29"/>
      <c r="S92" s="29"/>
      <c r="T92" s="29"/>
      <c r="U92" s="29"/>
      <c r="V92" s="29"/>
      <c r="W92" s="29"/>
      <c r="X92" s="29"/>
      <c r="Y92" s="29"/>
      <c r="Z92" s="29"/>
    </row>
    <row r="93" spans="1:26" ht="15.75" customHeight="1" x14ac:dyDescent="0.35">
      <c r="A93" s="29"/>
      <c r="B93" s="29"/>
      <c r="C93" s="29"/>
      <c r="D93" s="29"/>
      <c r="E93" s="29"/>
      <c r="F93" s="29"/>
      <c r="G93" s="29"/>
      <c r="H93" s="29"/>
      <c r="I93" s="157"/>
      <c r="J93" s="157"/>
      <c r="K93" s="29"/>
      <c r="L93" s="29"/>
      <c r="M93" s="29"/>
      <c r="N93" s="29"/>
      <c r="O93" s="29"/>
      <c r="P93" s="29"/>
      <c r="Q93" s="29"/>
      <c r="R93" s="29"/>
      <c r="S93" s="29"/>
      <c r="T93" s="29"/>
      <c r="U93" s="29"/>
      <c r="V93" s="29"/>
      <c r="W93" s="29"/>
      <c r="X93" s="29"/>
      <c r="Y93" s="29"/>
      <c r="Z93" s="29"/>
    </row>
    <row r="94" spans="1:26" ht="15.75" customHeight="1" x14ac:dyDescent="0.35">
      <c r="A94" s="29"/>
      <c r="B94" s="29"/>
      <c r="C94" s="29"/>
      <c r="D94" s="29"/>
      <c r="E94" s="29"/>
      <c r="F94" s="29"/>
      <c r="G94" s="29"/>
      <c r="H94" s="29"/>
      <c r="I94" s="157"/>
      <c r="J94" s="157"/>
      <c r="K94" s="29"/>
      <c r="L94" s="29"/>
      <c r="M94" s="29"/>
      <c r="N94" s="29"/>
      <c r="O94" s="29"/>
      <c r="P94" s="29"/>
      <c r="Q94" s="29"/>
      <c r="R94" s="29"/>
      <c r="S94" s="29"/>
      <c r="T94" s="29"/>
      <c r="U94" s="29"/>
      <c r="V94" s="29"/>
      <c r="W94" s="29"/>
      <c r="X94" s="29"/>
      <c r="Y94" s="29"/>
      <c r="Z94" s="29"/>
    </row>
    <row r="95" spans="1:26" ht="15.75" customHeight="1" x14ac:dyDescent="0.35">
      <c r="A95" s="29"/>
      <c r="B95" s="29"/>
      <c r="C95" s="29"/>
      <c r="D95" s="29"/>
      <c r="E95" s="29"/>
      <c r="F95" s="29"/>
      <c r="G95" s="29"/>
      <c r="H95" s="29"/>
      <c r="I95" s="157"/>
      <c r="J95" s="157"/>
      <c r="K95" s="29"/>
      <c r="L95" s="29"/>
      <c r="M95" s="29"/>
      <c r="N95" s="29"/>
      <c r="O95" s="29"/>
      <c r="P95" s="29"/>
      <c r="Q95" s="29"/>
      <c r="R95" s="29"/>
      <c r="S95" s="29"/>
      <c r="T95" s="29"/>
      <c r="U95" s="29"/>
      <c r="V95" s="29"/>
      <c r="W95" s="29"/>
      <c r="X95" s="29"/>
      <c r="Y95" s="29"/>
      <c r="Z95" s="29"/>
    </row>
    <row r="96" spans="1:26" ht="15.75" customHeight="1" x14ac:dyDescent="0.35">
      <c r="A96" s="29"/>
      <c r="B96" s="29"/>
      <c r="C96" s="29"/>
      <c r="D96" s="29"/>
      <c r="E96" s="29"/>
      <c r="F96" s="29"/>
      <c r="G96" s="29"/>
      <c r="H96" s="29"/>
      <c r="I96" s="157"/>
      <c r="J96" s="157"/>
      <c r="K96" s="29"/>
      <c r="L96" s="29"/>
      <c r="M96" s="29"/>
      <c r="N96" s="29"/>
      <c r="O96" s="29"/>
      <c r="P96" s="29"/>
      <c r="Q96" s="29"/>
      <c r="R96" s="29"/>
      <c r="S96" s="29"/>
      <c r="T96" s="29"/>
      <c r="U96" s="29"/>
      <c r="V96" s="29"/>
      <c r="W96" s="29"/>
      <c r="X96" s="29"/>
      <c r="Y96" s="29"/>
      <c r="Z96" s="29"/>
    </row>
    <row r="97" spans="1:26" ht="15.75" customHeight="1" x14ac:dyDescent="0.35">
      <c r="A97" s="29"/>
      <c r="B97" s="29"/>
      <c r="C97" s="29"/>
      <c r="D97" s="29"/>
      <c r="E97" s="29"/>
      <c r="F97" s="29"/>
      <c r="G97" s="29"/>
      <c r="H97" s="29"/>
      <c r="I97" s="157"/>
      <c r="J97" s="157"/>
      <c r="K97" s="29"/>
      <c r="L97" s="29"/>
      <c r="M97" s="29"/>
      <c r="N97" s="29"/>
      <c r="O97" s="29"/>
      <c r="P97" s="29"/>
      <c r="Q97" s="29"/>
      <c r="R97" s="29"/>
      <c r="S97" s="29"/>
      <c r="T97" s="29"/>
      <c r="U97" s="29"/>
      <c r="V97" s="29"/>
      <c r="W97" s="29"/>
      <c r="X97" s="29"/>
      <c r="Y97" s="29"/>
      <c r="Z97" s="29"/>
    </row>
    <row r="98" spans="1:26" ht="15.75" customHeight="1" x14ac:dyDescent="0.35">
      <c r="A98" s="29"/>
      <c r="B98" s="29"/>
      <c r="C98" s="29"/>
      <c r="D98" s="29"/>
      <c r="E98" s="29"/>
      <c r="F98" s="29"/>
      <c r="G98" s="29"/>
      <c r="H98" s="29"/>
      <c r="I98" s="157"/>
      <c r="J98" s="157"/>
      <c r="K98" s="29"/>
      <c r="L98" s="29"/>
      <c r="M98" s="29"/>
      <c r="N98" s="29"/>
      <c r="O98" s="29"/>
      <c r="P98" s="29"/>
      <c r="Q98" s="29"/>
      <c r="R98" s="29"/>
      <c r="S98" s="29"/>
      <c r="T98" s="29"/>
      <c r="U98" s="29"/>
      <c r="V98" s="29"/>
      <c r="W98" s="29"/>
      <c r="X98" s="29"/>
      <c r="Y98" s="29"/>
      <c r="Z98" s="29"/>
    </row>
    <row r="99" spans="1:26" ht="15.75" customHeight="1" x14ac:dyDescent="0.35">
      <c r="A99" s="29"/>
      <c r="B99" s="29"/>
      <c r="C99" s="29"/>
      <c r="D99" s="29"/>
      <c r="E99" s="29"/>
      <c r="F99" s="29"/>
      <c r="G99" s="29"/>
      <c r="H99" s="29"/>
      <c r="I99" s="157"/>
      <c r="J99" s="157"/>
      <c r="K99" s="29"/>
      <c r="L99" s="29"/>
      <c r="M99" s="29"/>
      <c r="N99" s="29"/>
      <c r="O99" s="29"/>
      <c r="P99" s="29"/>
      <c r="Q99" s="29"/>
      <c r="R99" s="29"/>
      <c r="S99" s="29"/>
      <c r="T99" s="29"/>
      <c r="U99" s="29"/>
      <c r="V99" s="29"/>
      <c r="W99" s="29"/>
      <c r="X99" s="29"/>
      <c r="Y99" s="29"/>
      <c r="Z99" s="29"/>
    </row>
    <row r="100" spans="1:26" ht="15.75" customHeight="1" x14ac:dyDescent="0.35">
      <c r="A100" s="29"/>
      <c r="B100" s="29"/>
      <c r="C100" s="29"/>
      <c r="D100" s="29"/>
      <c r="E100" s="29"/>
      <c r="F100" s="29"/>
      <c r="G100" s="29"/>
      <c r="H100" s="29"/>
      <c r="I100" s="157"/>
      <c r="J100" s="157"/>
      <c r="K100" s="29"/>
      <c r="L100" s="29"/>
      <c r="M100" s="29"/>
      <c r="N100" s="29"/>
      <c r="O100" s="29"/>
      <c r="P100" s="29"/>
      <c r="Q100" s="29"/>
      <c r="R100" s="29"/>
      <c r="S100" s="29"/>
      <c r="T100" s="29"/>
      <c r="U100" s="29"/>
      <c r="V100" s="29"/>
      <c r="W100" s="29"/>
      <c r="X100" s="29"/>
      <c r="Y100" s="29"/>
      <c r="Z100" s="29"/>
    </row>
    <row r="101" spans="1:26" ht="15.75" customHeight="1" x14ac:dyDescent="0.35">
      <c r="A101" s="29"/>
      <c r="B101" s="29"/>
      <c r="C101" s="29"/>
      <c r="D101" s="29"/>
      <c r="E101" s="29"/>
      <c r="F101" s="29"/>
      <c r="G101" s="29"/>
      <c r="H101" s="29"/>
      <c r="I101" s="157"/>
      <c r="J101" s="157"/>
      <c r="K101" s="29"/>
      <c r="L101" s="29"/>
      <c r="M101" s="29"/>
      <c r="N101" s="29"/>
      <c r="O101" s="29"/>
      <c r="P101" s="29"/>
      <c r="Q101" s="29"/>
      <c r="R101" s="29"/>
      <c r="S101" s="29"/>
      <c r="T101" s="29"/>
      <c r="U101" s="29"/>
      <c r="V101" s="29"/>
      <c r="W101" s="29"/>
      <c r="X101" s="29"/>
      <c r="Y101" s="29"/>
      <c r="Z101" s="29"/>
    </row>
    <row r="102" spans="1:26" ht="15.75" customHeight="1" x14ac:dyDescent="0.35">
      <c r="A102" s="29"/>
      <c r="B102" s="29"/>
      <c r="C102" s="29"/>
      <c r="D102" s="29"/>
      <c r="E102" s="29"/>
      <c r="F102" s="29"/>
      <c r="G102" s="29"/>
      <c r="H102" s="29"/>
      <c r="I102" s="157"/>
      <c r="J102" s="157"/>
      <c r="K102" s="29"/>
      <c r="L102" s="29"/>
      <c r="M102" s="29"/>
      <c r="N102" s="29"/>
      <c r="O102" s="29"/>
      <c r="P102" s="29"/>
      <c r="Q102" s="29"/>
      <c r="R102" s="29"/>
      <c r="S102" s="29"/>
      <c r="T102" s="29"/>
      <c r="U102" s="29"/>
      <c r="V102" s="29"/>
      <c r="W102" s="29"/>
      <c r="X102" s="29"/>
      <c r="Y102" s="29"/>
      <c r="Z102" s="29"/>
    </row>
    <row r="103" spans="1:26" ht="15.75" customHeight="1" x14ac:dyDescent="0.35">
      <c r="A103" s="29"/>
      <c r="B103" s="29"/>
      <c r="C103" s="29"/>
      <c r="D103" s="29"/>
      <c r="E103" s="29"/>
      <c r="F103" s="29"/>
      <c r="G103" s="29"/>
      <c r="H103" s="29"/>
      <c r="I103" s="157"/>
      <c r="J103" s="157"/>
      <c r="K103" s="29"/>
      <c r="L103" s="29"/>
      <c r="M103" s="29"/>
      <c r="N103" s="29"/>
      <c r="O103" s="29"/>
      <c r="P103" s="29"/>
      <c r="Q103" s="29"/>
      <c r="R103" s="29"/>
      <c r="S103" s="29"/>
      <c r="T103" s="29"/>
      <c r="U103" s="29"/>
      <c r="V103" s="29"/>
      <c r="W103" s="29"/>
      <c r="X103" s="29"/>
      <c r="Y103" s="29"/>
      <c r="Z103" s="29"/>
    </row>
    <row r="104" spans="1:26" ht="15.75" customHeight="1" x14ac:dyDescent="0.35">
      <c r="A104" s="29"/>
      <c r="B104" s="29"/>
      <c r="C104" s="29"/>
      <c r="D104" s="29"/>
      <c r="E104" s="29"/>
      <c r="F104" s="29"/>
      <c r="G104" s="29"/>
      <c r="H104" s="29"/>
      <c r="I104" s="157"/>
      <c r="J104" s="157"/>
      <c r="K104" s="29"/>
      <c r="L104" s="29"/>
      <c r="M104" s="29"/>
      <c r="N104" s="29"/>
      <c r="O104" s="29"/>
      <c r="P104" s="29"/>
      <c r="Q104" s="29"/>
      <c r="R104" s="29"/>
      <c r="S104" s="29"/>
      <c r="T104" s="29"/>
      <c r="U104" s="29"/>
      <c r="V104" s="29"/>
      <c r="W104" s="29"/>
      <c r="X104" s="29"/>
      <c r="Y104" s="29"/>
      <c r="Z104" s="29"/>
    </row>
    <row r="105" spans="1:26" ht="15.75" customHeight="1" x14ac:dyDescent="0.35">
      <c r="A105" s="29"/>
      <c r="B105" s="29"/>
      <c r="C105" s="29"/>
      <c r="D105" s="29"/>
      <c r="E105" s="29"/>
      <c r="F105" s="29"/>
      <c r="G105" s="29"/>
      <c r="H105" s="29"/>
      <c r="I105" s="157"/>
      <c r="J105" s="157"/>
      <c r="K105" s="29"/>
      <c r="L105" s="29"/>
      <c r="M105" s="29"/>
      <c r="N105" s="29"/>
      <c r="O105" s="29"/>
      <c r="P105" s="29"/>
      <c r="Q105" s="29"/>
      <c r="R105" s="29"/>
      <c r="S105" s="29"/>
      <c r="T105" s="29"/>
      <c r="U105" s="29"/>
      <c r="V105" s="29"/>
      <c r="W105" s="29"/>
      <c r="X105" s="29"/>
      <c r="Y105" s="29"/>
      <c r="Z105" s="29"/>
    </row>
    <row r="106" spans="1:26" ht="15.75" customHeight="1" x14ac:dyDescent="0.35">
      <c r="A106" s="29"/>
      <c r="B106" s="29"/>
      <c r="C106" s="29"/>
      <c r="D106" s="29"/>
      <c r="E106" s="29"/>
      <c r="F106" s="29"/>
      <c r="G106" s="29"/>
      <c r="H106" s="29"/>
      <c r="I106" s="157"/>
      <c r="J106" s="157"/>
      <c r="K106" s="29"/>
      <c r="L106" s="29"/>
      <c r="M106" s="29"/>
      <c r="N106" s="29"/>
      <c r="O106" s="29"/>
      <c r="P106" s="29"/>
      <c r="Q106" s="29"/>
      <c r="R106" s="29"/>
      <c r="S106" s="29"/>
      <c r="T106" s="29"/>
      <c r="U106" s="29"/>
      <c r="V106" s="29"/>
      <c r="W106" s="29"/>
      <c r="X106" s="29"/>
      <c r="Y106" s="29"/>
      <c r="Z106" s="29"/>
    </row>
    <row r="107" spans="1:26" ht="15.75" customHeight="1" x14ac:dyDescent="0.35">
      <c r="A107" s="29"/>
      <c r="B107" s="29"/>
      <c r="C107" s="29"/>
      <c r="D107" s="29"/>
      <c r="E107" s="29"/>
      <c r="F107" s="29"/>
      <c r="G107" s="29"/>
      <c r="H107" s="29"/>
      <c r="I107" s="157"/>
      <c r="J107" s="157"/>
      <c r="K107" s="29"/>
      <c r="L107" s="29"/>
      <c r="M107" s="29"/>
      <c r="N107" s="29"/>
      <c r="O107" s="29"/>
      <c r="P107" s="29"/>
      <c r="Q107" s="29"/>
      <c r="R107" s="29"/>
      <c r="S107" s="29"/>
      <c r="T107" s="29"/>
      <c r="U107" s="29"/>
      <c r="V107" s="29"/>
      <c r="W107" s="29"/>
      <c r="X107" s="29"/>
      <c r="Y107" s="29"/>
      <c r="Z107" s="29"/>
    </row>
    <row r="108" spans="1:26" ht="15.75" customHeight="1" x14ac:dyDescent="0.35">
      <c r="A108" s="29"/>
      <c r="B108" s="29"/>
      <c r="C108" s="29"/>
      <c r="D108" s="29"/>
      <c r="E108" s="29"/>
      <c r="F108" s="29"/>
      <c r="G108" s="29"/>
      <c r="H108" s="29"/>
      <c r="I108" s="157"/>
      <c r="J108" s="157"/>
      <c r="K108" s="29"/>
      <c r="L108" s="29"/>
      <c r="M108" s="29"/>
      <c r="N108" s="29"/>
      <c r="O108" s="29"/>
      <c r="P108" s="29"/>
      <c r="Q108" s="29"/>
      <c r="R108" s="29"/>
      <c r="S108" s="29"/>
      <c r="T108" s="29"/>
      <c r="U108" s="29"/>
      <c r="V108" s="29"/>
      <c r="W108" s="29"/>
      <c r="X108" s="29"/>
      <c r="Y108" s="29"/>
      <c r="Z108" s="29"/>
    </row>
    <row r="109" spans="1:26" ht="15.75" customHeight="1" x14ac:dyDescent="0.35">
      <c r="A109" s="29"/>
      <c r="B109" s="29"/>
      <c r="C109" s="29"/>
      <c r="D109" s="29"/>
      <c r="E109" s="29"/>
      <c r="F109" s="29"/>
      <c r="G109" s="29"/>
      <c r="H109" s="29"/>
      <c r="I109" s="157"/>
      <c r="J109" s="157"/>
      <c r="K109" s="29"/>
      <c r="L109" s="29"/>
      <c r="M109" s="29"/>
      <c r="N109" s="29"/>
      <c r="O109" s="29"/>
      <c r="P109" s="29"/>
      <c r="Q109" s="29"/>
      <c r="R109" s="29"/>
      <c r="S109" s="29"/>
      <c r="T109" s="29"/>
      <c r="U109" s="29"/>
      <c r="V109" s="29"/>
      <c r="W109" s="29"/>
      <c r="X109" s="29"/>
      <c r="Y109" s="29"/>
      <c r="Z109" s="29"/>
    </row>
    <row r="110" spans="1:26" ht="15.75" customHeight="1" x14ac:dyDescent="0.35">
      <c r="A110" s="29"/>
      <c r="B110" s="29"/>
      <c r="C110" s="29"/>
      <c r="D110" s="29"/>
      <c r="E110" s="29"/>
      <c r="F110" s="29"/>
      <c r="G110" s="29"/>
      <c r="H110" s="29"/>
      <c r="I110" s="157"/>
      <c r="J110" s="157"/>
      <c r="K110" s="29"/>
      <c r="L110" s="29"/>
      <c r="M110" s="29"/>
      <c r="N110" s="29"/>
      <c r="O110" s="29"/>
      <c r="P110" s="29"/>
      <c r="Q110" s="29"/>
      <c r="R110" s="29"/>
      <c r="S110" s="29"/>
      <c r="T110" s="29"/>
      <c r="U110" s="29"/>
      <c r="V110" s="29"/>
      <c r="W110" s="29"/>
      <c r="X110" s="29"/>
      <c r="Y110" s="29"/>
      <c r="Z110" s="29"/>
    </row>
    <row r="111" spans="1:26" ht="15.75" customHeight="1" x14ac:dyDescent="0.35">
      <c r="A111" s="29"/>
      <c r="B111" s="29"/>
      <c r="C111" s="29"/>
      <c r="D111" s="29"/>
      <c r="E111" s="29"/>
      <c r="F111" s="29"/>
      <c r="G111" s="29"/>
      <c r="H111" s="29"/>
      <c r="I111" s="157"/>
      <c r="J111" s="157"/>
      <c r="K111" s="29"/>
      <c r="L111" s="29"/>
      <c r="M111" s="29"/>
      <c r="N111" s="29"/>
      <c r="O111" s="29"/>
      <c r="P111" s="29"/>
      <c r="Q111" s="29"/>
      <c r="R111" s="29"/>
      <c r="S111" s="29"/>
      <c r="T111" s="29"/>
      <c r="U111" s="29"/>
      <c r="V111" s="29"/>
      <c r="W111" s="29"/>
      <c r="X111" s="29"/>
      <c r="Y111" s="29"/>
      <c r="Z111" s="29"/>
    </row>
    <row r="112" spans="1:26" ht="15.75" customHeight="1" x14ac:dyDescent="0.35">
      <c r="A112" s="29"/>
      <c r="B112" s="29"/>
      <c r="C112" s="29"/>
      <c r="D112" s="29"/>
      <c r="E112" s="29"/>
      <c r="F112" s="29"/>
      <c r="G112" s="29"/>
      <c r="H112" s="29"/>
      <c r="I112" s="157"/>
      <c r="J112" s="157"/>
      <c r="K112" s="29"/>
      <c r="L112" s="29"/>
      <c r="M112" s="29"/>
      <c r="N112" s="29"/>
      <c r="O112" s="29"/>
      <c r="P112" s="29"/>
      <c r="Q112" s="29"/>
      <c r="R112" s="29"/>
      <c r="S112" s="29"/>
      <c r="T112" s="29"/>
      <c r="U112" s="29"/>
      <c r="V112" s="29"/>
      <c r="W112" s="29"/>
      <c r="X112" s="29"/>
      <c r="Y112" s="29"/>
      <c r="Z112" s="29"/>
    </row>
    <row r="113" spans="1:26" ht="15.75" customHeight="1" x14ac:dyDescent="0.35">
      <c r="A113" s="29"/>
      <c r="B113" s="29"/>
      <c r="C113" s="29"/>
      <c r="D113" s="29"/>
      <c r="E113" s="29"/>
      <c r="F113" s="29"/>
      <c r="G113" s="29"/>
      <c r="H113" s="29"/>
      <c r="I113" s="157"/>
      <c r="J113" s="157"/>
      <c r="K113" s="29"/>
      <c r="L113" s="29"/>
      <c r="M113" s="29"/>
      <c r="N113" s="29"/>
      <c r="O113" s="29"/>
      <c r="P113" s="29"/>
      <c r="Q113" s="29"/>
      <c r="R113" s="29"/>
      <c r="S113" s="29"/>
      <c r="T113" s="29"/>
      <c r="U113" s="29"/>
      <c r="V113" s="29"/>
      <c r="W113" s="29"/>
      <c r="X113" s="29"/>
      <c r="Y113" s="29"/>
      <c r="Z113" s="29"/>
    </row>
    <row r="114" spans="1:26" ht="15.75" customHeight="1" x14ac:dyDescent="0.35">
      <c r="A114" s="29"/>
      <c r="B114" s="29"/>
      <c r="C114" s="29"/>
      <c r="D114" s="29"/>
      <c r="E114" s="29"/>
      <c r="F114" s="29"/>
      <c r="G114" s="29"/>
      <c r="H114" s="29"/>
      <c r="I114" s="157"/>
      <c r="J114" s="157"/>
      <c r="K114" s="29"/>
      <c r="L114" s="29"/>
      <c r="M114" s="29"/>
      <c r="N114" s="29"/>
      <c r="O114" s="29"/>
      <c r="P114" s="29"/>
      <c r="Q114" s="29"/>
      <c r="R114" s="29"/>
      <c r="S114" s="29"/>
      <c r="T114" s="29"/>
      <c r="U114" s="29"/>
      <c r="V114" s="29"/>
      <c r="W114" s="29"/>
      <c r="X114" s="29"/>
      <c r="Y114" s="29"/>
      <c r="Z114" s="29"/>
    </row>
    <row r="115" spans="1:26" ht="15.75" customHeight="1" x14ac:dyDescent="0.35">
      <c r="A115" s="29"/>
      <c r="B115" s="29"/>
      <c r="C115" s="29"/>
      <c r="D115" s="29"/>
      <c r="E115" s="29"/>
      <c r="F115" s="29"/>
      <c r="G115" s="29"/>
      <c r="H115" s="29"/>
      <c r="I115" s="157"/>
      <c r="J115" s="157"/>
      <c r="K115" s="29"/>
      <c r="L115" s="29"/>
      <c r="M115" s="29"/>
      <c r="N115" s="29"/>
      <c r="O115" s="29"/>
      <c r="P115" s="29"/>
      <c r="Q115" s="29"/>
      <c r="R115" s="29"/>
      <c r="S115" s="29"/>
      <c r="T115" s="29"/>
      <c r="U115" s="29"/>
      <c r="V115" s="29"/>
      <c r="W115" s="29"/>
      <c r="X115" s="29"/>
      <c r="Y115" s="29"/>
      <c r="Z115" s="29"/>
    </row>
    <row r="116" spans="1:26" ht="15.75" customHeight="1" x14ac:dyDescent="0.35">
      <c r="A116" s="29"/>
      <c r="B116" s="29"/>
      <c r="C116" s="29"/>
      <c r="D116" s="29"/>
      <c r="E116" s="29"/>
      <c r="F116" s="29"/>
      <c r="G116" s="29"/>
      <c r="H116" s="29"/>
      <c r="I116" s="157"/>
      <c r="J116" s="157"/>
      <c r="K116" s="29"/>
      <c r="L116" s="29"/>
      <c r="M116" s="29"/>
      <c r="N116" s="29"/>
      <c r="O116" s="29"/>
      <c r="P116" s="29"/>
      <c r="Q116" s="29"/>
      <c r="R116" s="29"/>
      <c r="S116" s="29"/>
      <c r="T116" s="29"/>
      <c r="U116" s="29"/>
      <c r="V116" s="29"/>
      <c r="W116" s="29"/>
      <c r="X116" s="29"/>
      <c r="Y116" s="29"/>
      <c r="Z116" s="29"/>
    </row>
    <row r="117" spans="1:26" ht="15.75" customHeight="1" x14ac:dyDescent="0.35">
      <c r="A117" s="29"/>
      <c r="B117" s="29"/>
      <c r="C117" s="29"/>
      <c r="D117" s="29"/>
      <c r="E117" s="29"/>
      <c r="F117" s="29"/>
      <c r="G117" s="29"/>
      <c r="H117" s="29"/>
      <c r="I117" s="157"/>
      <c r="J117" s="157"/>
      <c r="K117" s="29"/>
      <c r="L117" s="29"/>
      <c r="M117" s="29"/>
      <c r="N117" s="29"/>
      <c r="O117" s="29"/>
      <c r="P117" s="29"/>
      <c r="Q117" s="29"/>
      <c r="R117" s="29"/>
      <c r="S117" s="29"/>
      <c r="T117" s="29"/>
      <c r="U117" s="29"/>
      <c r="V117" s="29"/>
      <c r="W117" s="29"/>
      <c r="X117" s="29"/>
      <c r="Y117" s="29"/>
      <c r="Z117" s="29"/>
    </row>
    <row r="118" spans="1:26" ht="15.75" customHeight="1" x14ac:dyDescent="0.35">
      <c r="A118" s="29"/>
      <c r="B118" s="29"/>
      <c r="C118" s="29"/>
      <c r="D118" s="29"/>
      <c r="E118" s="29"/>
      <c r="F118" s="29"/>
      <c r="G118" s="29"/>
      <c r="H118" s="29"/>
      <c r="I118" s="157"/>
      <c r="J118" s="157"/>
      <c r="K118" s="29"/>
      <c r="L118" s="29"/>
      <c r="M118" s="29"/>
      <c r="N118" s="29"/>
      <c r="O118" s="29"/>
      <c r="P118" s="29"/>
      <c r="Q118" s="29"/>
      <c r="R118" s="29"/>
      <c r="S118" s="29"/>
      <c r="T118" s="29"/>
      <c r="U118" s="29"/>
      <c r="V118" s="29"/>
      <c r="W118" s="29"/>
      <c r="X118" s="29"/>
      <c r="Y118" s="29"/>
      <c r="Z118" s="29"/>
    </row>
    <row r="119" spans="1:26" ht="15.75" customHeight="1" x14ac:dyDescent="0.35">
      <c r="A119" s="29"/>
      <c r="B119" s="29"/>
      <c r="C119" s="29"/>
      <c r="D119" s="29"/>
      <c r="E119" s="29"/>
      <c r="F119" s="29"/>
      <c r="G119" s="29"/>
      <c r="H119" s="29"/>
      <c r="I119" s="157"/>
      <c r="J119" s="157"/>
      <c r="K119" s="29"/>
      <c r="L119" s="29"/>
      <c r="M119" s="29"/>
      <c r="N119" s="29"/>
      <c r="O119" s="29"/>
      <c r="P119" s="29"/>
      <c r="Q119" s="29"/>
      <c r="R119" s="29"/>
      <c r="S119" s="29"/>
      <c r="T119" s="29"/>
      <c r="U119" s="29"/>
      <c r="V119" s="29"/>
      <c r="W119" s="29"/>
      <c r="X119" s="29"/>
      <c r="Y119" s="29"/>
      <c r="Z119" s="29"/>
    </row>
    <row r="120" spans="1:26" ht="15.75" customHeight="1" x14ac:dyDescent="0.35">
      <c r="A120" s="29"/>
      <c r="B120" s="29"/>
      <c r="C120" s="29"/>
      <c r="D120" s="29"/>
      <c r="E120" s="29"/>
      <c r="F120" s="29"/>
      <c r="G120" s="29"/>
      <c r="H120" s="29"/>
      <c r="I120" s="157"/>
      <c r="J120" s="157"/>
      <c r="K120" s="29"/>
      <c r="L120" s="29"/>
      <c r="M120" s="29"/>
      <c r="N120" s="29"/>
      <c r="O120" s="29"/>
      <c r="P120" s="29"/>
      <c r="Q120" s="29"/>
      <c r="R120" s="29"/>
      <c r="S120" s="29"/>
      <c r="T120" s="29"/>
      <c r="U120" s="29"/>
      <c r="V120" s="29"/>
      <c r="W120" s="29"/>
      <c r="X120" s="29"/>
      <c r="Y120" s="29"/>
      <c r="Z120" s="29"/>
    </row>
    <row r="121" spans="1:26" ht="15.75" customHeight="1" x14ac:dyDescent="0.35">
      <c r="A121" s="29"/>
      <c r="B121" s="29"/>
      <c r="C121" s="29"/>
      <c r="D121" s="29"/>
      <c r="E121" s="29"/>
      <c r="F121" s="29"/>
      <c r="G121" s="29"/>
      <c r="H121" s="29"/>
      <c r="I121" s="157"/>
      <c r="J121" s="157"/>
      <c r="K121" s="29"/>
      <c r="L121" s="29"/>
      <c r="M121" s="29"/>
      <c r="N121" s="29"/>
      <c r="O121" s="29"/>
      <c r="P121" s="29"/>
      <c r="Q121" s="29"/>
      <c r="R121" s="29"/>
      <c r="S121" s="29"/>
      <c r="T121" s="29"/>
      <c r="U121" s="29"/>
      <c r="V121" s="29"/>
      <c r="W121" s="29"/>
      <c r="X121" s="29"/>
      <c r="Y121" s="29"/>
      <c r="Z121" s="29"/>
    </row>
    <row r="122" spans="1:26" ht="15.75" customHeight="1" x14ac:dyDescent="0.35">
      <c r="A122" s="29"/>
      <c r="B122" s="29"/>
      <c r="C122" s="29"/>
      <c r="D122" s="29"/>
      <c r="E122" s="29"/>
      <c r="F122" s="29"/>
      <c r="G122" s="29"/>
      <c r="H122" s="29"/>
      <c r="I122" s="157"/>
      <c r="J122" s="157"/>
      <c r="K122" s="29"/>
      <c r="L122" s="29"/>
      <c r="M122" s="29"/>
      <c r="N122" s="29"/>
      <c r="O122" s="29"/>
      <c r="P122" s="29"/>
      <c r="Q122" s="29"/>
      <c r="R122" s="29"/>
      <c r="S122" s="29"/>
      <c r="T122" s="29"/>
      <c r="U122" s="29"/>
      <c r="V122" s="29"/>
      <c r="W122" s="29"/>
      <c r="X122" s="29"/>
      <c r="Y122" s="29"/>
      <c r="Z122" s="29"/>
    </row>
    <row r="123" spans="1:26" ht="15.75" customHeight="1" x14ac:dyDescent="0.35">
      <c r="A123" s="29"/>
      <c r="B123" s="29"/>
      <c r="C123" s="29"/>
      <c r="D123" s="29"/>
      <c r="E123" s="29"/>
      <c r="F123" s="29"/>
      <c r="G123" s="29"/>
      <c r="H123" s="29"/>
      <c r="I123" s="157"/>
      <c r="J123" s="157"/>
      <c r="K123" s="29"/>
      <c r="L123" s="29"/>
      <c r="M123" s="29"/>
      <c r="N123" s="29"/>
      <c r="O123" s="29"/>
      <c r="P123" s="29"/>
      <c r="Q123" s="29"/>
      <c r="R123" s="29"/>
      <c r="S123" s="29"/>
      <c r="T123" s="29"/>
      <c r="U123" s="29"/>
      <c r="V123" s="29"/>
      <c r="W123" s="29"/>
      <c r="X123" s="29"/>
      <c r="Y123" s="29"/>
      <c r="Z123" s="29"/>
    </row>
    <row r="124" spans="1:26" ht="15.75" customHeight="1" x14ac:dyDescent="0.35">
      <c r="A124" s="29"/>
      <c r="B124" s="29"/>
      <c r="C124" s="29"/>
      <c r="D124" s="29"/>
      <c r="E124" s="29"/>
      <c r="F124" s="29"/>
      <c r="G124" s="29"/>
      <c r="H124" s="29"/>
      <c r="I124" s="157"/>
      <c r="J124" s="157"/>
      <c r="K124" s="29"/>
      <c r="L124" s="29"/>
      <c r="M124" s="29"/>
      <c r="N124" s="29"/>
      <c r="O124" s="29"/>
      <c r="P124" s="29"/>
      <c r="Q124" s="29"/>
      <c r="R124" s="29"/>
      <c r="S124" s="29"/>
      <c r="T124" s="29"/>
      <c r="U124" s="29"/>
      <c r="V124" s="29"/>
      <c r="W124" s="29"/>
      <c r="X124" s="29"/>
      <c r="Y124" s="29"/>
      <c r="Z124" s="29"/>
    </row>
    <row r="125" spans="1:26" ht="15.75" customHeight="1" x14ac:dyDescent="0.35">
      <c r="A125" s="29"/>
      <c r="B125" s="29"/>
      <c r="C125" s="29"/>
      <c r="D125" s="29"/>
      <c r="E125" s="29"/>
      <c r="F125" s="29"/>
      <c r="G125" s="29"/>
      <c r="H125" s="29"/>
      <c r="I125" s="157"/>
      <c r="J125" s="157"/>
      <c r="K125" s="29"/>
      <c r="L125" s="29"/>
      <c r="M125" s="29"/>
      <c r="N125" s="29"/>
      <c r="O125" s="29"/>
      <c r="P125" s="29"/>
      <c r="Q125" s="29"/>
      <c r="R125" s="29"/>
      <c r="S125" s="29"/>
      <c r="T125" s="29"/>
      <c r="U125" s="29"/>
      <c r="V125" s="29"/>
      <c r="W125" s="29"/>
      <c r="X125" s="29"/>
      <c r="Y125" s="29"/>
      <c r="Z125" s="29"/>
    </row>
    <row r="126" spans="1:26" ht="15.75" customHeight="1" x14ac:dyDescent="0.35">
      <c r="A126" s="29"/>
      <c r="B126" s="29"/>
      <c r="C126" s="29"/>
      <c r="D126" s="29"/>
      <c r="E126" s="29"/>
      <c r="F126" s="29"/>
      <c r="G126" s="29"/>
      <c r="H126" s="29"/>
      <c r="I126" s="157"/>
      <c r="J126" s="157"/>
      <c r="K126" s="29"/>
      <c r="L126" s="29"/>
      <c r="M126" s="29"/>
      <c r="N126" s="29"/>
      <c r="O126" s="29"/>
      <c r="P126" s="29"/>
      <c r="Q126" s="29"/>
      <c r="R126" s="29"/>
      <c r="S126" s="29"/>
      <c r="T126" s="29"/>
      <c r="U126" s="29"/>
      <c r="V126" s="29"/>
      <c r="W126" s="29"/>
      <c r="X126" s="29"/>
      <c r="Y126" s="29"/>
      <c r="Z126" s="29"/>
    </row>
    <row r="127" spans="1:26" ht="15.75" customHeight="1" x14ac:dyDescent="0.35">
      <c r="A127" s="29"/>
      <c r="B127" s="29"/>
      <c r="C127" s="29"/>
      <c r="D127" s="29"/>
      <c r="E127" s="29"/>
      <c r="F127" s="29"/>
      <c r="G127" s="29"/>
      <c r="H127" s="29"/>
      <c r="I127" s="157"/>
      <c r="J127" s="157"/>
      <c r="K127" s="29"/>
      <c r="L127" s="29"/>
      <c r="M127" s="29"/>
      <c r="N127" s="29"/>
      <c r="O127" s="29"/>
      <c r="P127" s="29"/>
      <c r="Q127" s="29"/>
      <c r="R127" s="29"/>
      <c r="S127" s="29"/>
      <c r="T127" s="29"/>
      <c r="U127" s="29"/>
      <c r="V127" s="29"/>
      <c r="W127" s="29"/>
      <c r="X127" s="29"/>
      <c r="Y127" s="29"/>
      <c r="Z127" s="29"/>
    </row>
    <row r="128" spans="1:26" ht="15.75" customHeight="1" x14ac:dyDescent="0.35">
      <c r="A128" s="29"/>
      <c r="B128" s="29"/>
      <c r="C128" s="29"/>
      <c r="D128" s="29"/>
      <c r="E128" s="29"/>
      <c r="F128" s="29"/>
      <c r="G128" s="29"/>
      <c r="H128" s="29"/>
      <c r="I128" s="157"/>
      <c r="J128" s="157"/>
      <c r="K128" s="29"/>
      <c r="L128" s="29"/>
      <c r="M128" s="29"/>
      <c r="N128" s="29"/>
      <c r="O128" s="29"/>
      <c r="P128" s="29"/>
      <c r="Q128" s="29"/>
      <c r="R128" s="29"/>
      <c r="S128" s="29"/>
      <c r="T128" s="29"/>
      <c r="U128" s="29"/>
      <c r="V128" s="29"/>
      <c r="W128" s="29"/>
      <c r="X128" s="29"/>
      <c r="Y128" s="29"/>
      <c r="Z128" s="29"/>
    </row>
    <row r="129" spans="1:26" ht="15.75" customHeight="1" x14ac:dyDescent="0.35">
      <c r="A129" s="29"/>
      <c r="B129" s="29"/>
      <c r="C129" s="29"/>
      <c r="D129" s="29"/>
      <c r="E129" s="29"/>
      <c r="F129" s="29"/>
      <c r="G129" s="29"/>
      <c r="H129" s="29"/>
      <c r="I129" s="157"/>
      <c r="J129" s="157"/>
      <c r="K129" s="29"/>
      <c r="L129" s="29"/>
      <c r="M129" s="29"/>
      <c r="N129" s="29"/>
      <c r="O129" s="29"/>
      <c r="P129" s="29"/>
      <c r="Q129" s="29"/>
      <c r="R129" s="29"/>
      <c r="S129" s="29"/>
      <c r="T129" s="29"/>
      <c r="U129" s="29"/>
      <c r="V129" s="29"/>
      <c r="W129" s="29"/>
      <c r="X129" s="29"/>
      <c r="Y129" s="29"/>
      <c r="Z129" s="29"/>
    </row>
    <row r="130" spans="1:26" ht="15.75" customHeight="1" x14ac:dyDescent="0.35">
      <c r="A130" s="29"/>
      <c r="B130" s="29"/>
      <c r="C130" s="29"/>
      <c r="D130" s="29"/>
      <c r="E130" s="29"/>
      <c r="F130" s="29"/>
      <c r="G130" s="29"/>
      <c r="H130" s="29"/>
      <c r="I130" s="157"/>
      <c r="J130" s="157"/>
      <c r="K130" s="29"/>
      <c r="L130" s="29"/>
      <c r="M130" s="29"/>
      <c r="N130" s="29"/>
      <c r="O130" s="29"/>
      <c r="P130" s="29"/>
      <c r="Q130" s="29"/>
      <c r="R130" s="29"/>
      <c r="S130" s="29"/>
      <c r="T130" s="29"/>
      <c r="U130" s="29"/>
      <c r="V130" s="29"/>
      <c r="W130" s="29"/>
      <c r="X130" s="29"/>
      <c r="Y130" s="29"/>
      <c r="Z130" s="29"/>
    </row>
    <row r="131" spans="1:26" ht="15.75" customHeight="1" x14ac:dyDescent="0.35">
      <c r="A131" s="29"/>
      <c r="B131" s="29"/>
      <c r="C131" s="29"/>
      <c r="D131" s="29"/>
      <c r="E131" s="29"/>
      <c r="F131" s="29"/>
      <c r="G131" s="29"/>
      <c r="H131" s="29"/>
      <c r="I131" s="157"/>
      <c r="J131" s="157"/>
      <c r="K131" s="29"/>
      <c r="L131" s="29"/>
      <c r="M131" s="29"/>
      <c r="N131" s="29"/>
      <c r="O131" s="29"/>
      <c r="P131" s="29"/>
      <c r="Q131" s="29"/>
      <c r="R131" s="29"/>
      <c r="S131" s="29"/>
      <c r="T131" s="29"/>
      <c r="U131" s="29"/>
      <c r="V131" s="29"/>
      <c r="W131" s="29"/>
      <c r="X131" s="29"/>
      <c r="Y131" s="29"/>
      <c r="Z131" s="29"/>
    </row>
    <row r="132" spans="1:26" ht="15.75" customHeight="1" x14ac:dyDescent="0.35">
      <c r="A132" s="29"/>
      <c r="B132" s="29"/>
      <c r="C132" s="29"/>
      <c r="D132" s="29"/>
      <c r="E132" s="29"/>
      <c r="F132" s="29"/>
      <c r="G132" s="29"/>
      <c r="H132" s="29"/>
      <c r="I132" s="157"/>
      <c r="J132" s="157"/>
      <c r="K132" s="29"/>
      <c r="L132" s="29"/>
      <c r="M132" s="29"/>
      <c r="N132" s="29"/>
      <c r="O132" s="29"/>
      <c r="P132" s="29"/>
      <c r="Q132" s="29"/>
      <c r="R132" s="29"/>
      <c r="S132" s="29"/>
      <c r="T132" s="29"/>
      <c r="U132" s="29"/>
      <c r="V132" s="29"/>
      <c r="W132" s="29"/>
      <c r="X132" s="29"/>
      <c r="Y132" s="29"/>
      <c r="Z132" s="29"/>
    </row>
    <row r="133" spans="1:26" ht="15.75" customHeight="1" x14ac:dyDescent="0.35">
      <c r="A133" s="29"/>
      <c r="B133" s="29"/>
      <c r="C133" s="29"/>
      <c r="D133" s="29"/>
      <c r="E133" s="29"/>
      <c r="F133" s="29"/>
      <c r="G133" s="29"/>
      <c r="H133" s="29"/>
      <c r="I133" s="157"/>
      <c r="J133" s="157"/>
      <c r="K133" s="29"/>
      <c r="L133" s="29"/>
      <c r="M133" s="29"/>
      <c r="N133" s="29"/>
      <c r="O133" s="29"/>
      <c r="P133" s="29"/>
      <c r="Q133" s="29"/>
      <c r="R133" s="29"/>
      <c r="S133" s="29"/>
      <c r="T133" s="29"/>
      <c r="U133" s="29"/>
      <c r="V133" s="29"/>
      <c r="W133" s="29"/>
      <c r="X133" s="29"/>
      <c r="Y133" s="29"/>
      <c r="Z133" s="29"/>
    </row>
    <row r="134" spans="1:26" ht="15.75" customHeight="1" x14ac:dyDescent="0.35">
      <c r="A134" s="29"/>
      <c r="B134" s="29"/>
      <c r="C134" s="29"/>
      <c r="D134" s="29"/>
      <c r="E134" s="29"/>
      <c r="F134" s="29"/>
      <c r="G134" s="29"/>
      <c r="H134" s="29"/>
      <c r="I134" s="157"/>
      <c r="J134" s="157"/>
      <c r="K134" s="29"/>
      <c r="L134" s="29"/>
      <c r="M134" s="29"/>
      <c r="N134" s="29"/>
      <c r="O134" s="29"/>
      <c r="P134" s="29"/>
      <c r="Q134" s="29"/>
      <c r="R134" s="29"/>
      <c r="S134" s="29"/>
      <c r="T134" s="29"/>
      <c r="U134" s="29"/>
      <c r="V134" s="29"/>
      <c r="W134" s="29"/>
      <c r="X134" s="29"/>
      <c r="Y134" s="29"/>
      <c r="Z134" s="29"/>
    </row>
    <row r="135" spans="1:26" ht="15.75" customHeight="1" x14ac:dyDescent="0.35">
      <c r="A135" s="29"/>
      <c r="B135" s="29"/>
      <c r="C135" s="29"/>
      <c r="D135" s="29"/>
      <c r="E135" s="29"/>
      <c r="F135" s="29"/>
      <c r="G135" s="29"/>
      <c r="H135" s="29"/>
      <c r="I135" s="157"/>
      <c r="J135" s="157"/>
      <c r="K135" s="29"/>
      <c r="L135" s="29"/>
      <c r="M135" s="29"/>
      <c r="N135" s="29"/>
      <c r="O135" s="29"/>
      <c r="P135" s="29"/>
      <c r="Q135" s="29"/>
      <c r="R135" s="29"/>
      <c r="S135" s="29"/>
      <c r="T135" s="29"/>
      <c r="U135" s="29"/>
      <c r="V135" s="29"/>
      <c r="W135" s="29"/>
      <c r="X135" s="29"/>
      <c r="Y135" s="29"/>
      <c r="Z135" s="29"/>
    </row>
    <row r="136" spans="1:26" ht="15.75" customHeight="1" x14ac:dyDescent="0.35">
      <c r="A136" s="29"/>
      <c r="B136" s="29"/>
      <c r="C136" s="29"/>
      <c r="D136" s="29"/>
      <c r="E136" s="29"/>
      <c r="F136" s="29"/>
      <c r="G136" s="29"/>
      <c r="H136" s="29"/>
      <c r="I136" s="157"/>
      <c r="J136" s="157"/>
      <c r="K136" s="29"/>
      <c r="L136" s="29"/>
      <c r="M136" s="29"/>
      <c r="N136" s="29"/>
      <c r="O136" s="29"/>
      <c r="P136" s="29"/>
      <c r="Q136" s="29"/>
      <c r="R136" s="29"/>
      <c r="S136" s="29"/>
      <c r="T136" s="29"/>
      <c r="U136" s="29"/>
      <c r="V136" s="29"/>
      <c r="W136" s="29"/>
      <c r="X136" s="29"/>
      <c r="Y136" s="29"/>
      <c r="Z136" s="29"/>
    </row>
    <row r="137" spans="1:26" ht="15.75" customHeight="1" x14ac:dyDescent="0.35">
      <c r="A137" s="29"/>
      <c r="B137" s="29"/>
      <c r="C137" s="29"/>
      <c r="D137" s="29"/>
      <c r="E137" s="29"/>
      <c r="F137" s="29"/>
      <c r="G137" s="29"/>
      <c r="H137" s="29"/>
      <c r="I137" s="157"/>
      <c r="J137" s="157"/>
      <c r="K137" s="29"/>
      <c r="L137" s="29"/>
      <c r="M137" s="29"/>
      <c r="N137" s="29"/>
      <c r="O137" s="29"/>
      <c r="P137" s="29"/>
      <c r="Q137" s="29"/>
      <c r="R137" s="29"/>
      <c r="S137" s="29"/>
      <c r="T137" s="29"/>
      <c r="U137" s="29"/>
      <c r="V137" s="29"/>
      <c r="W137" s="29"/>
      <c r="X137" s="29"/>
      <c r="Y137" s="29"/>
      <c r="Z137" s="29"/>
    </row>
    <row r="138" spans="1:26" ht="15.75" customHeight="1" x14ac:dyDescent="0.35">
      <c r="A138" s="29"/>
      <c r="B138" s="29"/>
      <c r="C138" s="29"/>
      <c r="D138" s="29"/>
      <c r="E138" s="29"/>
      <c r="F138" s="29"/>
      <c r="G138" s="29"/>
      <c r="H138" s="29"/>
      <c r="I138" s="157"/>
      <c r="J138" s="157"/>
      <c r="K138" s="29"/>
      <c r="L138" s="29"/>
      <c r="M138" s="29"/>
      <c r="N138" s="29"/>
      <c r="O138" s="29"/>
      <c r="P138" s="29"/>
      <c r="Q138" s="29"/>
      <c r="R138" s="29"/>
      <c r="S138" s="29"/>
      <c r="T138" s="29"/>
      <c r="U138" s="29"/>
      <c r="V138" s="29"/>
      <c r="W138" s="29"/>
      <c r="X138" s="29"/>
      <c r="Y138" s="29"/>
      <c r="Z138" s="29"/>
    </row>
    <row r="139" spans="1:26" ht="15.75" customHeight="1" x14ac:dyDescent="0.35">
      <c r="A139" s="29"/>
      <c r="B139" s="29"/>
      <c r="C139" s="29"/>
      <c r="D139" s="29"/>
      <c r="E139" s="29"/>
      <c r="F139" s="29"/>
      <c r="G139" s="29"/>
      <c r="H139" s="29"/>
      <c r="I139" s="157"/>
      <c r="J139" s="157"/>
      <c r="K139" s="29"/>
      <c r="L139" s="29"/>
      <c r="M139" s="29"/>
      <c r="N139" s="29"/>
      <c r="O139" s="29"/>
      <c r="P139" s="29"/>
      <c r="Q139" s="29"/>
      <c r="R139" s="29"/>
      <c r="S139" s="29"/>
      <c r="T139" s="29"/>
      <c r="U139" s="29"/>
      <c r="V139" s="29"/>
      <c r="W139" s="29"/>
      <c r="X139" s="29"/>
      <c r="Y139" s="29"/>
      <c r="Z139" s="29"/>
    </row>
    <row r="140" spans="1:26" ht="15.75" customHeight="1" x14ac:dyDescent="0.35">
      <c r="A140" s="29"/>
      <c r="B140" s="29"/>
      <c r="C140" s="29"/>
      <c r="D140" s="29"/>
      <c r="E140" s="29"/>
      <c r="F140" s="29"/>
      <c r="G140" s="29"/>
      <c r="H140" s="29"/>
      <c r="I140" s="157"/>
      <c r="J140" s="157"/>
      <c r="K140" s="29"/>
      <c r="L140" s="29"/>
      <c r="M140" s="29"/>
      <c r="N140" s="29"/>
      <c r="O140" s="29"/>
      <c r="P140" s="29"/>
      <c r="Q140" s="29"/>
      <c r="R140" s="29"/>
      <c r="S140" s="29"/>
      <c r="T140" s="29"/>
      <c r="U140" s="29"/>
      <c r="V140" s="29"/>
      <c r="W140" s="29"/>
      <c r="X140" s="29"/>
      <c r="Y140" s="29"/>
      <c r="Z140" s="29"/>
    </row>
    <row r="141" spans="1:26" ht="15.75" customHeight="1" x14ac:dyDescent="0.35">
      <c r="A141" s="29"/>
      <c r="B141" s="29"/>
      <c r="C141" s="29"/>
      <c r="D141" s="29"/>
      <c r="E141" s="29"/>
      <c r="F141" s="29"/>
      <c r="G141" s="29"/>
      <c r="H141" s="29"/>
      <c r="I141" s="157"/>
      <c r="J141" s="157"/>
      <c r="K141" s="29"/>
      <c r="L141" s="29"/>
      <c r="M141" s="29"/>
      <c r="N141" s="29"/>
      <c r="O141" s="29"/>
      <c r="P141" s="29"/>
      <c r="Q141" s="29"/>
      <c r="R141" s="29"/>
      <c r="S141" s="29"/>
      <c r="T141" s="29"/>
      <c r="U141" s="29"/>
      <c r="V141" s="29"/>
      <c r="W141" s="29"/>
      <c r="X141" s="29"/>
      <c r="Y141" s="29"/>
      <c r="Z141" s="29"/>
    </row>
    <row r="142" spans="1:26" ht="15.75" customHeight="1" x14ac:dyDescent="0.35">
      <c r="A142" s="29"/>
      <c r="B142" s="29"/>
      <c r="C142" s="29"/>
      <c r="D142" s="29"/>
      <c r="E142" s="29"/>
      <c r="F142" s="29"/>
      <c r="G142" s="29"/>
      <c r="H142" s="29"/>
      <c r="I142" s="157"/>
      <c r="J142" s="157"/>
      <c r="K142" s="29"/>
      <c r="L142" s="29"/>
      <c r="M142" s="29"/>
      <c r="N142" s="29"/>
      <c r="O142" s="29"/>
      <c r="P142" s="29"/>
      <c r="Q142" s="29"/>
      <c r="R142" s="29"/>
      <c r="S142" s="29"/>
      <c r="T142" s="29"/>
      <c r="U142" s="29"/>
      <c r="V142" s="29"/>
      <c r="W142" s="29"/>
      <c r="X142" s="29"/>
      <c r="Y142" s="29"/>
      <c r="Z142" s="29"/>
    </row>
    <row r="143" spans="1:26" ht="15.75" customHeight="1" x14ac:dyDescent="0.35">
      <c r="A143" s="29"/>
      <c r="B143" s="29"/>
      <c r="C143" s="29"/>
      <c r="D143" s="29"/>
      <c r="E143" s="29"/>
      <c r="F143" s="29"/>
      <c r="G143" s="29"/>
      <c r="H143" s="29"/>
      <c r="I143" s="157"/>
      <c r="J143" s="157"/>
      <c r="K143" s="29"/>
      <c r="L143" s="29"/>
      <c r="M143" s="29"/>
      <c r="N143" s="29"/>
      <c r="O143" s="29"/>
      <c r="P143" s="29"/>
      <c r="Q143" s="29"/>
      <c r="R143" s="29"/>
      <c r="S143" s="29"/>
      <c r="T143" s="29"/>
      <c r="U143" s="29"/>
      <c r="V143" s="29"/>
      <c r="W143" s="29"/>
      <c r="X143" s="29"/>
      <c r="Y143" s="29"/>
      <c r="Z143" s="29"/>
    </row>
    <row r="144" spans="1:26" ht="15.75" customHeight="1" x14ac:dyDescent="0.35">
      <c r="A144" s="29"/>
      <c r="B144" s="29"/>
      <c r="C144" s="29"/>
      <c r="D144" s="29"/>
      <c r="E144" s="29"/>
      <c r="F144" s="29"/>
      <c r="G144" s="29"/>
      <c r="H144" s="29"/>
      <c r="I144" s="157"/>
      <c r="J144" s="157"/>
      <c r="K144" s="29"/>
      <c r="L144" s="29"/>
      <c r="M144" s="29"/>
      <c r="N144" s="29"/>
      <c r="O144" s="29"/>
      <c r="P144" s="29"/>
      <c r="Q144" s="29"/>
      <c r="R144" s="29"/>
      <c r="S144" s="29"/>
      <c r="T144" s="29"/>
      <c r="U144" s="29"/>
      <c r="V144" s="29"/>
      <c r="W144" s="29"/>
      <c r="X144" s="29"/>
      <c r="Y144" s="29"/>
      <c r="Z144" s="29"/>
    </row>
    <row r="145" spans="1:26" ht="15.75" customHeight="1" x14ac:dyDescent="0.35">
      <c r="A145" s="29"/>
      <c r="B145" s="29"/>
      <c r="C145" s="29"/>
      <c r="D145" s="29"/>
      <c r="E145" s="29"/>
      <c r="F145" s="29"/>
      <c r="G145" s="29"/>
      <c r="H145" s="29"/>
      <c r="I145" s="157"/>
      <c r="J145" s="157"/>
      <c r="K145" s="29"/>
      <c r="L145" s="29"/>
      <c r="M145" s="29"/>
      <c r="N145" s="29"/>
      <c r="O145" s="29"/>
      <c r="P145" s="29"/>
      <c r="Q145" s="29"/>
      <c r="R145" s="29"/>
      <c r="S145" s="29"/>
      <c r="T145" s="29"/>
      <c r="U145" s="29"/>
      <c r="V145" s="29"/>
      <c r="W145" s="29"/>
      <c r="X145" s="29"/>
      <c r="Y145" s="29"/>
      <c r="Z145" s="29"/>
    </row>
    <row r="146" spans="1:26" ht="15.75" customHeight="1" x14ac:dyDescent="0.35">
      <c r="A146" s="29"/>
      <c r="B146" s="29"/>
      <c r="C146" s="29"/>
      <c r="D146" s="29"/>
      <c r="E146" s="29"/>
      <c r="F146" s="29"/>
      <c r="G146" s="29"/>
      <c r="H146" s="29"/>
      <c r="I146" s="157"/>
      <c r="J146" s="157"/>
      <c r="K146" s="29"/>
      <c r="L146" s="29"/>
      <c r="M146" s="29"/>
      <c r="N146" s="29"/>
      <c r="O146" s="29"/>
      <c r="P146" s="29"/>
      <c r="Q146" s="29"/>
      <c r="R146" s="29"/>
      <c r="S146" s="29"/>
      <c r="T146" s="29"/>
      <c r="U146" s="29"/>
      <c r="V146" s="29"/>
      <c r="W146" s="29"/>
      <c r="X146" s="29"/>
      <c r="Y146" s="29"/>
      <c r="Z146" s="29"/>
    </row>
    <row r="147" spans="1:26" ht="15.75" customHeight="1" x14ac:dyDescent="0.35">
      <c r="A147" s="29"/>
      <c r="B147" s="29"/>
      <c r="C147" s="29"/>
      <c r="D147" s="29"/>
      <c r="E147" s="29"/>
      <c r="F147" s="29"/>
      <c r="G147" s="29"/>
      <c r="H147" s="29"/>
      <c r="I147" s="157"/>
      <c r="J147" s="157"/>
      <c r="K147" s="29"/>
      <c r="L147" s="29"/>
      <c r="M147" s="29"/>
      <c r="N147" s="29"/>
      <c r="O147" s="29"/>
      <c r="P147" s="29"/>
      <c r="Q147" s="29"/>
      <c r="R147" s="29"/>
      <c r="S147" s="29"/>
      <c r="T147" s="29"/>
      <c r="U147" s="29"/>
      <c r="V147" s="29"/>
      <c r="W147" s="29"/>
      <c r="X147" s="29"/>
      <c r="Y147" s="29"/>
      <c r="Z147" s="29"/>
    </row>
    <row r="148" spans="1:26" ht="15.75" customHeight="1" x14ac:dyDescent="0.35">
      <c r="A148" s="29"/>
      <c r="B148" s="29"/>
      <c r="C148" s="29"/>
      <c r="D148" s="29"/>
      <c r="E148" s="29"/>
      <c r="F148" s="29"/>
      <c r="G148" s="29"/>
      <c r="H148" s="29"/>
      <c r="I148" s="157"/>
      <c r="J148" s="157"/>
      <c r="K148" s="29"/>
      <c r="L148" s="29"/>
      <c r="M148" s="29"/>
      <c r="N148" s="29"/>
      <c r="O148" s="29"/>
      <c r="P148" s="29"/>
      <c r="Q148" s="29"/>
      <c r="R148" s="29"/>
      <c r="S148" s="29"/>
      <c r="T148" s="29"/>
      <c r="U148" s="29"/>
      <c r="V148" s="29"/>
      <c r="W148" s="29"/>
      <c r="X148" s="29"/>
      <c r="Y148" s="29"/>
      <c r="Z148" s="29"/>
    </row>
    <row r="149" spans="1:26" ht="15.75" customHeight="1" x14ac:dyDescent="0.35">
      <c r="A149" s="29"/>
      <c r="B149" s="29"/>
      <c r="C149" s="29"/>
      <c r="D149" s="29"/>
      <c r="E149" s="29"/>
      <c r="F149" s="29"/>
      <c r="G149" s="29"/>
      <c r="H149" s="29"/>
      <c r="I149" s="157"/>
      <c r="J149" s="157"/>
      <c r="K149" s="29"/>
      <c r="L149" s="29"/>
      <c r="M149" s="29"/>
      <c r="N149" s="29"/>
      <c r="O149" s="29"/>
      <c r="P149" s="29"/>
      <c r="Q149" s="29"/>
      <c r="R149" s="29"/>
      <c r="S149" s="29"/>
      <c r="T149" s="29"/>
      <c r="U149" s="29"/>
      <c r="V149" s="29"/>
      <c r="W149" s="29"/>
      <c r="X149" s="29"/>
      <c r="Y149" s="29"/>
      <c r="Z149" s="29"/>
    </row>
    <row r="150" spans="1:26" ht="15.75" customHeight="1" x14ac:dyDescent="0.35">
      <c r="A150" s="29"/>
      <c r="B150" s="29"/>
      <c r="C150" s="29"/>
      <c r="D150" s="29"/>
      <c r="E150" s="29"/>
      <c r="F150" s="29"/>
      <c r="G150" s="29"/>
      <c r="H150" s="29"/>
      <c r="I150" s="157"/>
      <c r="J150" s="157"/>
      <c r="K150" s="29"/>
      <c r="L150" s="29"/>
      <c r="M150" s="29"/>
      <c r="N150" s="29"/>
      <c r="O150" s="29"/>
      <c r="P150" s="29"/>
      <c r="Q150" s="29"/>
      <c r="R150" s="29"/>
      <c r="S150" s="29"/>
      <c r="T150" s="29"/>
      <c r="U150" s="29"/>
      <c r="V150" s="29"/>
      <c r="W150" s="29"/>
      <c r="X150" s="29"/>
      <c r="Y150" s="29"/>
      <c r="Z150" s="29"/>
    </row>
    <row r="151" spans="1:26" ht="15.75" customHeight="1" x14ac:dyDescent="0.35">
      <c r="A151" s="29"/>
      <c r="B151" s="29"/>
      <c r="C151" s="29"/>
      <c r="D151" s="29"/>
      <c r="E151" s="29"/>
      <c r="F151" s="29"/>
      <c r="G151" s="29"/>
      <c r="H151" s="29"/>
      <c r="I151" s="157"/>
      <c r="J151" s="157"/>
      <c r="K151" s="29"/>
      <c r="L151" s="29"/>
      <c r="M151" s="29"/>
      <c r="N151" s="29"/>
      <c r="O151" s="29"/>
      <c r="P151" s="29"/>
      <c r="Q151" s="29"/>
      <c r="R151" s="29"/>
      <c r="S151" s="29"/>
      <c r="T151" s="29"/>
      <c r="U151" s="29"/>
      <c r="V151" s="29"/>
      <c r="W151" s="29"/>
      <c r="X151" s="29"/>
      <c r="Y151" s="29"/>
      <c r="Z151" s="29"/>
    </row>
    <row r="152" spans="1:26" ht="15.75" customHeight="1" x14ac:dyDescent="0.35">
      <c r="A152" s="29"/>
      <c r="B152" s="29"/>
      <c r="C152" s="29"/>
      <c r="D152" s="29"/>
      <c r="E152" s="29"/>
      <c r="F152" s="29"/>
      <c r="G152" s="29"/>
      <c r="H152" s="29"/>
      <c r="I152" s="157"/>
      <c r="J152" s="157"/>
      <c r="K152" s="29"/>
      <c r="L152" s="29"/>
      <c r="M152" s="29"/>
      <c r="N152" s="29"/>
      <c r="O152" s="29"/>
      <c r="P152" s="29"/>
      <c r="Q152" s="29"/>
      <c r="R152" s="29"/>
      <c r="S152" s="29"/>
      <c r="T152" s="29"/>
      <c r="U152" s="29"/>
      <c r="V152" s="29"/>
      <c r="W152" s="29"/>
      <c r="X152" s="29"/>
      <c r="Y152" s="29"/>
      <c r="Z152" s="29"/>
    </row>
    <row r="153" spans="1:26" ht="15.75" customHeight="1" x14ac:dyDescent="0.35">
      <c r="A153" s="29"/>
      <c r="B153" s="29"/>
      <c r="C153" s="29"/>
      <c r="D153" s="29"/>
      <c r="E153" s="29"/>
      <c r="F153" s="29"/>
      <c r="G153" s="29"/>
      <c r="H153" s="29"/>
      <c r="I153" s="157"/>
      <c r="J153" s="157"/>
      <c r="K153" s="29"/>
      <c r="L153" s="29"/>
      <c r="M153" s="29"/>
      <c r="N153" s="29"/>
      <c r="O153" s="29"/>
      <c r="P153" s="29"/>
      <c r="Q153" s="29"/>
      <c r="R153" s="29"/>
      <c r="S153" s="29"/>
      <c r="T153" s="29"/>
      <c r="U153" s="29"/>
      <c r="V153" s="29"/>
      <c r="W153" s="29"/>
      <c r="X153" s="29"/>
      <c r="Y153" s="29"/>
      <c r="Z153" s="29"/>
    </row>
    <row r="154" spans="1:26" ht="15.75" customHeight="1" x14ac:dyDescent="0.35">
      <c r="A154" s="29"/>
      <c r="B154" s="29"/>
      <c r="C154" s="29"/>
      <c r="D154" s="29"/>
      <c r="E154" s="29"/>
      <c r="F154" s="29"/>
      <c r="G154" s="29"/>
      <c r="H154" s="29"/>
      <c r="I154" s="157"/>
      <c r="J154" s="157"/>
      <c r="K154" s="29"/>
      <c r="L154" s="29"/>
      <c r="M154" s="29"/>
      <c r="N154" s="29"/>
      <c r="O154" s="29"/>
      <c r="P154" s="29"/>
      <c r="Q154" s="29"/>
      <c r="R154" s="29"/>
      <c r="S154" s="29"/>
      <c r="T154" s="29"/>
      <c r="U154" s="29"/>
      <c r="V154" s="29"/>
      <c r="W154" s="29"/>
      <c r="X154" s="29"/>
      <c r="Y154" s="29"/>
      <c r="Z154" s="29"/>
    </row>
    <row r="155" spans="1:26" ht="15.75" customHeight="1" x14ac:dyDescent="0.35">
      <c r="A155" s="29"/>
      <c r="B155" s="29"/>
      <c r="C155" s="29"/>
      <c r="D155" s="29"/>
      <c r="E155" s="29"/>
      <c r="F155" s="29"/>
      <c r="G155" s="29"/>
      <c r="H155" s="29"/>
      <c r="I155" s="157"/>
      <c r="J155" s="157"/>
      <c r="K155" s="29"/>
      <c r="L155" s="29"/>
      <c r="M155" s="29"/>
      <c r="N155" s="29"/>
      <c r="O155" s="29"/>
      <c r="P155" s="29"/>
      <c r="Q155" s="29"/>
      <c r="R155" s="29"/>
      <c r="S155" s="29"/>
      <c r="T155" s="29"/>
      <c r="U155" s="29"/>
      <c r="V155" s="29"/>
      <c r="W155" s="29"/>
      <c r="X155" s="29"/>
      <c r="Y155" s="29"/>
      <c r="Z155" s="29"/>
    </row>
    <row r="156" spans="1:26" ht="15.75" customHeight="1" x14ac:dyDescent="0.35">
      <c r="A156" s="29"/>
      <c r="B156" s="29"/>
      <c r="C156" s="29"/>
      <c r="D156" s="29"/>
      <c r="E156" s="29"/>
      <c r="F156" s="29"/>
      <c r="G156" s="29"/>
      <c r="H156" s="29"/>
      <c r="I156" s="157"/>
      <c r="J156" s="157"/>
      <c r="K156" s="29"/>
      <c r="L156" s="29"/>
      <c r="M156" s="29"/>
      <c r="N156" s="29"/>
      <c r="O156" s="29"/>
      <c r="P156" s="29"/>
      <c r="Q156" s="29"/>
      <c r="R156" s="29"/>
      <c r="S156" s="29"/>
      <c r="T156" s="29"/>
      <c r="U156" s="29"/>
      <c r="V156" s="29"/>
      <c r="W156" s="29"/>
      <c r="X156" s="29"/>
      <c r="Y156" s="29"/>
      <c r="Z156" s="29"/>
    </row>
    <row r="157" spans="1:26" ht="15.75" customHeight="1" x14ac:dyDescent="0.35">
      <c r="A157" s="29"/>
      <c r="B157" s="29"/>
      <c r="C157" s="29"/>
      <c r="D157" s="29"/>
      <c r="E157" s="29"/>
      <c r="F157" s="29"/>
      <c r="G157" s="29"/>
      <c r="H157" s="29"/>
      <c r="I157" s="157"/>
      <c r="J157" s="157"/>
      <c r="K157" s="29"/>
      <c r="L157" s="29"/>
      <c r="M157" s="29"/>
      <c r="N157" s="29"/>
      <c r="O157" s="29"/>
      <c r="P157" s="29"/>
      <c r="Q157" s="29"/>
      <c r="R157" s="29"/>
      <c r="S157" s="29"/>
      <c r="T157" s="29"/>
      <c r="U157" s="29"/>
      <c r="V157" s="29"/>
      <c r="W157" s="29"/>
      <c r="X157" s="29"/>
      <c r="Y157" s="29"/>
      <c r="Z157" s="29"/>
    </row>
    <row r="158" spans="1:26" ht="15.75" customHeight="1" x14ac:dyDescent="0.35">
      <c r="A158" s="29"/>
      <c r="B158" s="29"/>
      <c r="C158" s="29"/>
      <c r="D158" s="29"/>
      <c r="E158" s="29"/>
      <c r="F158" s="29"/>
      <c r="G158" s="29"/>
      <c r="H158" s="29"/>
      <c r="I158" s="157"/>
      <c r="J158" s="157"/>
      <c r="K158" s="29"/>
      <c r="L158" s="29"/>
      <c r="M158" s="29"/>
      <c r="N158" s="29"/>
      <c r="O158" s="29"/>
      <c r="P158" s="29"/>
      <c r="Q158" s="29"/>
      <c r="R158" s="29"/>
      <c r="S158" s="29"/>
      <c r="T158" s="29"/>
      <c r="U158" s="29"/>
      <c r="V158" s="29"/>
      <c r="W158" s="29"/>
      <c r="X158" s="29"/>
      <c r="Y158" s="29"/>
      <c r="Z158" s="29"/>
    </row>
    <row r="159" spans="1:26" ht="15.75" customHeight="1" x14ac:dyDescent="0.35">
      <c r="A159" s="29"/>
      <c r="B159" s="29"/>
      <c r="C159" s="29"/>
      <c r="D159" s="29"/>
      <c r="E159" s="29"/>
      <c r="F159" s="29"/>
      <c r="G159" s="29"/>
      <c r="H159" s="29"/>
      <c r="I159" s="157"/>
      <c r="J159" s="157"/>
      <c r="K159" s="29"/>
      <c r="L159" s="29"/>
      <c r="M159" s="29"/>
      <c r="N159" s="29"/>
      <c r="O159" s="29"/>
      <c r="P159" s="29"/>
      <c r="Q159" s="29"/>
      <c r="R159" s="29"/>
      <c r="S159" s="29"/>
      <c r="T159" s="29"/>
      <c r="U159" s="29"/>
      <c r="V159" s="29"/>
      <c r="W159" s="29"/>
      <c r="X159" s="29"/>
      <c r="Y159" s="29"/>
      <c r="Z159" s="29"/>
    </row>
    <row r="160" spans="1:26" ht="15.75" customHeight="1" x14ac:dyDescent="0.35">
      <c r="A160" s="29"/>
      <c r="B160" s="29"/>
      <c r="C160" s="29"/>
      <c r="D160" s="29"/>
      <c r="E160" s="29"/>
      <c r="F160" s="29"/>
      <c r="G160" s="29"/>
      <c r="H160" s="29"/>
      <c r="I160" s="157"/>
      <c r="J160" s="157"/>
      <c r="K160" s="29"/>
      <c r="L160" s="29"/>
      <c r="M160" s="29"/>
      <c r="N160" s="29"/>
      <c r="O160" s="29"/>
      <c r="P160" s="29"/>
      <c r="Q160" s="29"/>
      <c r="R160" s="29"/>
      <c r="S160" s="29"/>
      <c r="T160" s="29"/>
      <c r="U160" s="29"/>
      <c r="V160" s="29"/>
      <c r="W160" s="29"/>
      <c r="X160" s="29"/>
      <c r="Y160" s="29"/>
      <c r="Z160" s="29"/>
    </row>
    <row r="161" spans="1:26" ht="15.75" customHeight="1" x14ac:dyDescent="0.35">
      <c r="A161" s="29"/>
      <c r="B161" s="29"/>
      <c r="C161" s="29"/>
      <c r="D161" s="29"/>
      <c r="E161" s="29"/>
      <c r="F161" s="29"/>
      <c r="G161" s="29"/>
      <c r="H161" s="29"/>
      <c r="I161" s="157"/>
      <c r="J161" s="157"/>
      <c r="K161" s="29"/>
      <c r="L161" s="29"/>
      <c r="M161" s="29"/>
      <c r="N161" s="29"/>
      <c r="O161" s="29"/>
      <c r="P161" s="29"/>
      <c r="Q161" s="29"/>
      <c r="R161" s="29"/>
      <c r="S161" s="29"/>
      <c r="T161" s="29"/>
      <c r="U161" s="29"/>
      <c r="V161" s="29"/>
      <c r="W161" s="29"/>
      <c r="X161" s="29"/>
      <c r="Y161" s="29"/>
      <c r="Z161" s="29"/>
    </row>
    <row r="162" spans="1:26" ht="15.75" customHeight="1" x14ac:dyDescent="0.35">
      <c r="A162" s="29"/>
      <c r="B162" s="29"/>
      <c r="C162" s="29"/>
      <c r="D162" s="29"/>
      <c r="E162" s="29"/>
      <c r="F162" s="29"/>
      <c r="G162" s="29"/>
      <c r="H162" s="29"/>
      <c r="I162" s="157"/>
      <c r="J162" s="157"/>
      <c r="K162" s="29"/>
      <c r="L162" s="29"/>
      <c r="M162" s="29"/>
      <c r="N162" s="29"/>
      <c r="O162" s="29"/>
      <c r="P162" s="29"/>
      <c r="Q162" s="29"/>
      <c r="R162" s="29"/>
      <c r="S162" s="29"/>
      <c r="T162" s="29"/>
      <c r="U162" s="29"/>
      <c r="V162" s="29"/>
      <c r="W162" s="29"/>
      <c r="X162" s="29"/>
      <c r="Y162" s="29"/>
      <c r="Z162" s="29"/>
    </row>
    <row r="163" spans="1:26" ht="15.75" customHeight="1" x14ac:dyDescent="0.35">
      <c r="A163" s="29"/>
      <c r="B163" s="29"/>
      <c r="C163" s="29"/>
      <c r="D163" s="29"/>
      <c r="E163" s="29"/>
      <c r="F163" s="29"/>
      <c r="G163" s="29"/>
      <c r="H163" s="29"/>
      <c r="I163" s="157"/>
      <c r="J163" s="157"/>
      <c r="K163" s="29"/>
      <c r="L163" s="29"/>
      <c r="M163" s="29"/>
      <c r="N163" s="29"/>
      <c r="O163" s="29"/>
      <c r="P163" s="29"/>
      <c r="Q163" s="29"/>
      <c r="R163" s="29"/>
      <c r="S163" s="29"/>
      <c r="T163" s="29"/>
      <c r="U163" s="29"/>
      <c r="V163" s="29"/>
      <c r="W163" s="29"/>
      <c r="X163" s="29"/>
      <c r="Y163" s="29"/>
      <c r="Z163" s="29"/>
    </row>
    <row r="164" spans="1:26" ht="15.75" customHeight="1" x14ac:dyDescent="0.35">
      <c r="A164" s="29"/>
      <c r="B164" s="29"/>
      <c r="C164" s="29"/>
      <c r="D164" s="29"/>
      <c r="E164" s="29"/>
      <c r="F164" s="29"/>
      <c r="G164" s="29"/>
      <c r="H164" s="29"/>
      <c r="I164" s="157"/>
      <c r="J164" s="157"/>
      <c r="K164" s="29"/>
      <c r="L164" s="29"/>
      <c r="M164" s="29"/>
      <c r="N164" s="29"/>
      <c r="O164" s="29"/>
      <c r="P164" s="29"/>
      <c r="Q164" s="29"/>
      <c r="R164" s="29"/>
      <c r="S164" s="29"/>
      <c r="T164" s="29"/>
      <c r="U164" s="29"/>
      <c r="V164" s="29"/>
      <c r="W164" s="29"/>
      <c r="X164" s="29"/>
      <c r="Y164" s="29"/>
      <c r="Z164" s="29"/>
    </row>
    <row r="165" spans="1:26" ht="15.75" customHeight="1" x14ac:dyDescent="0.35">
      <c r="A165" s="29"/>
      <c r="B165" s="29"/>
      <c r="C165" s="29"/>
      <c r="D165" s="29"/>
      <c r="E165" s="29"/>
      <c r="F165" s="29"/>
      <c r="G165" s="29"/>
      <c r="H165" s="29"/>
      <c r="I165" s="157"/>
      <c r="J165" s="157"/>
      <c r="K165" s="29"/>
      <c r="L165" s="29"/>
      <c r="M165" s="29"/>
      <c r="N165" s="29"/>
      <c r="O165" s="29"/>
      <c r="P165" s="29"/>
      <c r="Q165" s="29"/>
      <c r="R165" s="29"/>
      <c r="S165" s="29"/>
      <c r="T165" s="29"/>
      <c r="U165" s="29"/>
      <c r="V165" s="29"/>
      <c r="W165" s="29"/>
      <c r="X165" s="29"/>
      <c r="Y165" s="29"/>
      <c r="Z165" s="29"/>
    </row>
    <row r="166" spans="1:26" ht="15.75" customHeight="1" x14ac:dyDescent="0.35">
      <c r="A166" s="29"/>
      <c r="B166" s="29"/>
      <c r="C166" s="29"/>
      <c r="D166" s="29"/>
      <c r="E166" s="29"/>
      <c r="F166" s="29"/>
      <c r="G166" s="29"/>
      <c r="H166" s="29"/>
      <c r="I166" s="157"/>
      <c r="J166" s="157"/>
      <c r="K166" s="29"/>
      <c r="L166" s="29"/>
      <c r="M166" s="29"/>
      <c r="N166" s="29"/>
      <c r="O166" s="29"/>
      <c r="P166" s="29"/>
      <c r="Q166" s="29"/>
      <c r="R166" s="29"/>
      <c r="S166" s="29"/>
      <c r="T166" s="29"/>
      <c r="U166" s="29"/>
      <c r="V166" s="29"/>
      <c r="W166" s="29"/>
      <c r="X166" s="29"/>
      <c r="Y166" s="29"/>
      <c r="Z166" s="29"/>
    </row>
    <row r="167" spans="1:26" ht="15.75" customHeight="1" x14ac:dyDescent="0.35">
      <c r="A167" s="29"/>
      <c r="B167" s="29"/>
      <c r="C167" s="29"/>
      <c r="D167" s="29"/>
      <c r="E167" s="29"/>
      <c r="F167" s="29"/>
      <c r="G167" s="29"/>
      <c r="H167" s="29"/>
      <c r="I167" s="157"/>
      <c r="J167" s="157"/>
      <c r="K167" s="29"/>
      <c r="L167" s="29"/>
      <c r="M167" s="29"/>
      <c r="N167" s="29"/>
      <c r="O167" s="29"/>
      <c r="P167" s="29"/>
      <c r="Q167" s="29"/>
      <c r="R167" s="29"/>
      <c r="S167" s="29"/>
      <c r="T167" s="29"/>
      <c r="U167" s="29"/>
      <c r="V167" s="29"/>
      <c r="W167" s="29"/>
      <c r="X167" s="29"/>
      <c r="Y167" s="29"/>
      <c r="Z167" s="29"/>
    </row>
    <row r="168" spans="1:26" ht="15.75" customHeight="1" x14ac:dyDescent="0.35">
      <c r="A168" s="29"/>
      <c r="B168" s="29"/>
      <c r="C168" s="29"/>
      <c r="D168" s="29"/>
      <c r="E168" s="29"/>
      <c r="F168" s="29"/>
      <c r="G168" s="29"/>
      <c r="H168" s="29"/>
      <c r="I168" s="157"/>
      <c r="J168" s="157"/>
      <c r="K168" s="29"/>
      <c r="L168" s="29"/>
      <c r="M168" s="29"/>
      <c r="N168" s="29"/>
      <c r="O168" s="29"/>
      <c r="P168" s="29"/>
      <c r="Q168" s="29"/>
      <c r="R168" s="29"/>
      <c r="S168" s="29"/>
      <c r="T168" s="29"/>
      <c r="U168" s="29"/>
      <c r="V168" s="29"/>
      <c r="W168" s="29"/>
      <c r="X168" s="29"/>
      <c r="Y168" s="29"/>
      <c r="Z168" s="29"/>
    </row>
    <row r="169" spans="1:26" ht="15.75" customHeight="1" x14ac:dyDescent="0.35">
      <c r="A169" s="29"/>
      <c r="B169" s="29"/>
      <c r="C169" s="29"/>
      <c r="D169" s="29"/>
      <c r="E169" s="29"/>
      <c r="F169" s="29"/>
      <c r="G169" s="29"/>
      <c r="H169" s="29"/>
      <c r="I169" s="157"/>
      <c r="J169" s="157"/>
      <c r="K169" s="29"/>
      <c r="L169" s="29"/>
      <c r="M169" s="29"/>
      <c r="N169" s="29"/>
      <c r="O169" s="29"/>
      <c r="P169" s="29"/>
      <c r="Q169" s="29"/>
      <c r="R169" s="29"/>
      <c r="S169" s="29"/>
      <c r="T169" s="29"/>
      <c r="U169" s="29"/>
      <c r="V169" s="29"/>
      <c r="W169" s="29"/>
      <c r="X169" s="29"/>
      <c r="Y169" s="29"/>
      <c r="Z169" s="29"/>
    </row>
    <row r="170" spans="1:26" ht="15.75" customHeight="1" x14ac:dyDescent="0.35">
      <c r="A170" s="29"/>
      <c r="B170" s="29"/>
      <c r="C170" s="29"/>
      <c r="D170" s="29"/>
      <c r="E170" s="29"/>
      <c r="F170" s="29"/>
      <c r="G170" s="29"/>
      <c r="H170" s="29"/>
      <c r="I170" s="157"/>
      <c r="J170" s="157"/>
      <c r="K170" s="29"/>
      <c r="L170" s="29"/>
      <c r="M170" s="29"/>
      <c r="N170" s="29"/>
      <c r="O170" s="29"/>
      <c r="P170" s="29"/>
      <c r="Q170" s="29"/>
      <c r="R170" s="29"/>
      <c r="S170" s="29"/>
      <c r="T170" s="29"/>
      <c r="U170" s="29"/>
      <c r="V170" s="29"/>
      <c r="W170" s="29"/>
      <c r="X170" s="29"/>
      <c r="Y170" s="29"/>
      <c r="Z170" s="29"/>
    </row>
    <row r="171" spans="1:26" ht="15.75" customHeight="1" x14ac:dyDescent="0.35">
      <c r="A171" s="29"/>
      <c r="B171" s="29"/>
      <c r="C171" s="29"/>
      <c r="D171" s="29"/>
      <c r="E171" s="29"/>
      <c r="F171" s="29"/>
      <c r="G171" s="29"/>
      <c r="H171" s="29"/>
      <c r="I171" s="157"/>
      <c r="J171" s="157"/>
      <c r="K171" s="29"/>
      <c r="L171" s="29"/>
      <c r="M171" s="29"/>
      <c r="N171" s="29"/>
      <c r="O171" s="29"/>
      <c r="P171" s="29"/>
      <c r="Q171" s="29"/>
      <c r="R171" s="29"/>
      <c r="S171" s="29"/>
      <c r="T171" s="29"/>
      <c r="U171" s="29"/>
      <c r="V171" s="29"/>
      <c r="W171" s="29"/>
      <c r="X171" s="29"/>
      <c r="Y171" s="29"/>
      <c r="Z171" s="29"/>
    </row>
    <row r="172" spans="1:26" ht="15.75" customHeight="1" x14ac:dyDescent="0.35">
      <c r="A172" s="29"/>
      <c r="B172" s="29"/>
      <c r="C172" s="29"/>
      <c r="D172" s="29"/>
      <c r="E172" s="29"/>
      <c r="F172" s="29"/>
      <c r="G172" s="29"/>
      <c r="H172" s="29"/>
      <c r="I172" s="157"/>
      <c r="J172" s="157"/>
      <c r="K172" s="29"/>
      <c r="L172" s="29"/>
      <c r="M172" s="29"/>
      <c r="N172" s="29"/>
      <c r="O172" s="29"/>
      <c r="P172" s="29"/>
      <c r="Q172" s="29"/>
      <c r="R172" s="29"/>
      <c r="S172" s="29"/>
      <c r="T172" s="29"/>
      <c r="U172" s="29"/>
      <c r="V172" s="29"/>
      <c r="W172" s="29"/>
      <c r="X172" s="29"/>
      <c r="Y172" s="29"/>
      <c r="Z172" s="29"/>
    </row>
    <row r="173" spans="1:26" ht="15.75" customHeight="1" x14ac:dyDescent="0.35">
      <c r="A173" s="29"/>
      <c r="B173" s="29"/>
      <c r="C173" s="29"/>
      <c r="D173" s="29"/>
      <c r="E173" s="29"/>
      <c r="F173" s="29"/>
      <c r="G173" s="29"/>
      <c r="H173" s="29"/>
      <c r="I173" s="157"/>
      <c r="J173" s="157"/>
      <c r="K173" s="29"/>
      <c r="L173" s="29"/>
      <c r="M173" s="29"/>
      <c r="N173" s="29"/>
      <c r="O173" s="29"/>
      <c r="P173" s="29"/>
      <c r="Q173" s="29"/>
      <c r="R173" s="29"/>
      <c r="S173" s="29"/>
      <c r="T173" s="29"/>
      <c r="U173" s="29"/>
      <c r="V173" s="29"/>
      <c r="W173" s="29"/>
      <c r="X173" s="29"/>
      <c r="Y173" s="29"/>
      <c r="Z173" s="29"/>
    </row>
    <row r="174" spans="1:26" ht="15.75" customHeight="1" x14ac:dyDescent="0.35">
      <c r="A174" s="29"/>
      <c r="B174" s="29"/>
      <c r="C174" s="29"/>
      <c r="D174" s="29"/>
      <c r="E174" s="29"/>
      <c r="F174" s="29"/>
      <c r="G174" s="29"/>
      <c r="H174" s="29"/>
      <c r="I174" s="157"/>
      <c r="J174" s="157"/>
      <c r="K174" s="29"/>
      <c r="L174" s="29"/>
      <c r="M174" s="29"/>
      <c r="N174" s="29"/>
      <c r="O174" s="29"/>
      <c r="P174" s="29"/>
      <c r="Q174" s="29"/>
      <c r="R174" s="29"/>
      <c r="S174" s="29"/>
      <c r="T174" s="29"/>
      <c r="U174" s="29"/>
      <c r="V174" s="29"/>
      <c r="W174" s="29"/>
      <c r="X174" s="29"/>
      <c r="Y174" s="29"/>
      <c r="Z174" s="29"/>
    </row>
    <row r="175" spans="1:26" ht="15.75" customHeight="1" x14ac:dyDescent="0.35">
      <c r="A175" s="29"/>
      <c r="B175" s="29"/>
      <c r="C175" s="29"/>
      <c r="D175" s="29"/>
      <c r="E175" s="29"/>
      <c r="F175" s="29"/>
      <c r="G175" s="29"/>
      <c r="H175" s="29"/>
      <c r="I175" s="157"/>
      <c r="J175" s="157"/>
      <c r="K175" s="29"/>
      <c r="L175" s="29"/>
      <c r="M175" s="29"/>
      <c r="N175" s="29"/>
      <c r="O175" s="29"/>
      <c r="P175" s="29"/>
      <c r="Q175" s="29"/>
      <c r="R175" s="29"/>
      <c r="S175" s="29"/>
      <c r="T175" s="29"/>
      <c r="U175" s="29"/>
      <c r="V175" s="29"/>
      <c r="W175" s="29"/>
      <c r="X175" s="29"/>
      <c r="Y175" s="29"/>
      <c r="Z175" s="29"/>
    </row>
    <row r="176" spans="1:26" ht="15.75" customHeight="1" x14ac:dyDescent="0.35">
      <c r="A176" s="29"/>
      <c r="B176" s="29"/>
      <c r="C176" s="29"/>
      <c r="D176" s="29"/>
      <c r="E176" s="29"/>
      <c r="F176" s="29"/>
      <c r="G176" s="29"/>
      <c r="H176" s="29"/>
      <c r="I176" s="157"/>
      <c r="J176" s="157"/>
      <c r="K176" s="29"/>
      <c r="L176" s="29"/>
      <c r="M176" s="29"/>
      <c r="N176" s="29"/>
      <c r="O176" s="29"/>
      <c r="P176" s="29"/>
      <c r="Q176" s="29"/>
      <c r="R176" s="29"/>
      <c r="S176" s="29"/>
      <c r="T176" s="29"/>
      <c r="U176" s="29"/>
      <c r="V176" s="29"/>
      <c r="W176" s="29"/>
      <c r="X176" s="29"/>
      <c r="Y176" s="29"/>
      <c r="Z176" s="29"/>
    </row>
    <row r="177" spans="1:26" ht="15.75" customHeight="1" x14ac:dyDescent="0.35">
      <c r="A177" s="29"/>
      <c r="B177" s="29"/>
      <c r="C177" s="29"/>
      <c r="D177" s="29"/>
      <c r="E177" s="29"/>
      <c r="F177" s="29"/>
      <c r="G177" s="29"/>
      <c r="H177" s="29"/>
      <c r="I177" s="157"/>
      <c r="J177" s="157"/>
      <c r="K177" s="29"/>
      <c r="L177" s="29"/>
      <c r="M177" s="29"/>
      <c r="N177" s="29"/>
      <c r="O177" s="29"/>
      <c r="P177" s="29"/>
      <c r="Q177" s="29"/>
      <c r="R177" s="29"/>
      <c r="S177" s="29"/>
      <c r="T177" s="29"/>
      <c r="U177" s="29"/>
      <c r="V177" s="29"/>
      <c r="W177" s="29"/>
      <c r="X177" s="29"/>
      <c r="Y177" s="29"/>
      <c r="Z177" s="29"/>
    </row>
    <row r="178" spans="1:26" ht="15.75" customHeight="1" x14ac:dyDescent="0.35">
      <c r="A178" s="29"/>
      <c r="B178" s="29"/>
      <c r="C178" s="29"/>
      <c r="D178" s="29"/>
      <c r="E178" s="29"/>
      <c r="F178" s="29"/>
      <c r="G178" s="29"/>
      <c r="H178" s="29"/>
      <c r="I178" s="157"/>
      <c r="J178" s="157"/>
      <c r="K178" s="29"/>
      <c r="L178" s="29"/>
      <c r="M178" s="29"/>
      <c r="N178" s="29"/>
      <c r="O178" s="29"/>
      <c r="P178" s="29"/>
      <c r="Q178" s="29"/>
      <c r="R178" s="29"/>
      <c r="S178" s="29"/>
      <c r="T178" s="29"/>
      <c r="U178" s="29"/>
      <c r="V178" s="29"/>
      <c r="W178" s="29"/>
      <c r="X178" s="29"/>
      <c r="Y178" s="29"/>
      <c r="Z178" s="29"/>
    </row>
    <row r="179" spans="1:26" ht="15.75" customHeight="1" x14ac:dyDescent="0.35">
      <c r="A179" s="29"/>
      <c r="B179" s="29"/>
      <c r="C179" s="29"/>
      <c r="D179" s="29"/>
      <c r="E179" s="29"/>
      <c r="F179" s="29"/>
      <c r="G179" s="29"/>
      <c r="H179" s="29"/>
      <c r="I179" s="157"/>
      <c r="J179" s="157"/>
      <c r="K179" s="29"/>
      <c r="L179" s="29"/>
      <c r="M179" s="29"/>
      <c r="N179" s="29"/>
      <c r="O179" s="29"/>
      <c r="P179" s="29"/>
      <c r="Q179" s="29"/>
      <c r="R179" s="29"/>
      <c r="S179" s="29"/>
      <c r="T179" s="29"/>
      <c r="U179" s="29"/>
      <c r="V179" s="29"/>
      <c r="W179" s="29"/>
      <c r="X179" s="29"/>
      <c r="Y179" s="29"/>
      <c r="Z179" s="29"/>
    </row>
    <row r="180" spans="1:26" ht="15.75" customHeight="1" x14ac:dyDescent="0.35">
      <c r="A180" s="29"/>
      <c r="B180" s="29"/>
      <c r="C180" s="29"/>
      <c r="D180" s="29"/>
      <c r="E180" s="29"/>
      <c r="F180" s="29"/>
      <c r="G180" s="29"/>
      <c r="H180" s="29"/>
      <c r="I180" s="157"/>
      <c r="J180" s="157"/>
      <c r="K180" s="29"/>
      <c r="L180" s="29"/>
      <c r="M180" s="29"/>
      <c r="N180" s="29"/>
      <c r="O180" s="29"/>
      <c r="P180" s="29"/>
      <c r="Q180" s="29"/>
      <c r="R180" s="29"/>
      <c r="S180" s="29"/>
      <c r="T180" s="29"/>
      <c r="U180" s="29"/>
      <c r="V180" s="29"/>
      <c r="W180" s="29"/>
      <c r="X180" s="29"/>
      <c r="Y180" s="29"/>
      <c r="Z180" s="29"/>
    </row>
    <row r="181" spans="1:26" ht="15.75" customHeight="1" x14ac:dyDescent="0.35">
      <c r="A181" s="29"/>
      <c r="B181" s="29"/>
      <c r="C181" s="29"/>
      <c r="D181" s="29"/>
      <c r="E181" s="29"/>
      <c r="F181" s="29"/>
      <c r="G181" s="29"/>
      <c r="H181" s="29"/>
      <c r="I181" s="157"/>
      <c r="J181" s="157"/>
      <c r="K181" s="29"/>
      <c r="L181" s="29"/>
      <c r="M181" s="29"/>
      <c r="N181" s="29"/>
      <c r="O181" s="29"/>
      <c r="P181" s="29"/>
      <c r="Q181" s="29"/>
      <c r="R181" s="29"/>
      <c r="S181" s="29"/>
      <c r="T181" s="29"/>
      <c r="U181" s="29"/>
      <c r="V181" s="29"/>
      <c r="W181" s="29"/>
      <c r="X181" s="29"/>
      <c r="Y181" s="29"/>
      <c r="Z181" s="29"/>
    </row>
    <row r="182" spans="1:26" ht="15.75" customHeight="1" x14ac:dyDescent="0.35">
      <c r="A182" s="29"/>
      <c r="B182" s="29"/>
      <c r="C182" s="29"/>
      <c r="D182" s="29"/>
      <c r="E182" s="29"/>
      <c r="F182" s="29"/>
      <c r="G182" s="29"/>
      <c r="H182" s="29"/>
      <c r="I182" s="157"/>
      <c r="J182" s="157"/>
      <c r="K182" s="29"/>
      <c r="L182" s="29"/>
      <c r="M182" s="29"/>
      <c r="N182" s="29"/>
      <c r="O182" s="29"/>
      <c r="P182" s="29"/>
      <c r="Q182" s="29"/>
      <c r="R182" s="29"/>
      <c r="S182" s="29"/>
      <c r="T182" s="29"/>
      <c r="U182" s="29"/>
      <c r="V182" s="29"/>
      <c r="W182" s="29"/>
      <c r="X182" s="29"/>
      <c r="Y182" s="29"/>
      <c r="Z182" s="29"/>
    </row>
    <row r="183" spans="1:26" ht="15.75" customHeight="1" x14ac:dyDescent="0.35">
      <c r="A183" s="29"/>
      <c r="B183" s="29"/>
      <c r="C183" s="29"/>
      <c r="D183" s="29"/>
      <c r="E183" s="29"/>
      <c r="F183" s="29"/>
      <c r="G183" s="29"/>
      <c r="H183" s="29"/>
      <c r="I183" s="157"/>
      <c r="J183" s="157"/>
      <c r="K183" s="29"/>
      <c r="L183" s="29"/>
      <c r="M183" s="29"/>
      <c r="N183" s="29"/>
      <c r="O183" s="29"/>
      <c r="P183" s="29"/>
      <c r="Q183" s="29"/>
      <c r="R183" s="29"/>
      <c r="S183" s="29"/>
      <c r="T183" s="29"/>
      <c r="U183" s="29"/>
      <c r="V183" s="29"/>
      <c r="W183" s="29"/>
      <c r="X183" s="29"/>
      <c r="Y183" s="29"/>
      <c r="Z183" s="29"/>
    </row>
    <row r="184" spans="1:26" ht="15.75" customHeight="1" x14ac:dyDescent="0.35">
      <c r="A184" s="29"/>
      <c r="B184" s="29"/>
      <c r="C184" s="29"/>
      <c r="D184" s="29"/>
      <c r="E184" s="29"/>
      <c r="F184" s="29"/>
      <c r="G184" s="29"/>
      <c r="H184" s="29"/>
      <c r="I184" s="157"/>
      <c r="J184" s="157"/>
      <c r="K184" s="29"/>
      <c r="L184" s="29"/>
      <c r="M184" s="29"/>
      <c r="N184" s="29"/>
      <c r="O184" s="29"/>
      <c r="P184" s="29"/>
      <c r="Q184" s="29"/>
      <c r="R184" s="29"/>
      <c r="S184" s="29"/>
      <c r="T184" s="29"/>
      <c r="U184" s="29"/>
      <c r="V184" s="29"/>
      <c r="W184" s="29"/>
      <c r="X184" s="29"/>
      <c r="Y184" s="29"/>
      <c r="Z184" s="29"/>
    </row>
    <row r="185" spans="1:26" ht="15.75" customHeight="1" x14ac:dyDescent="0.35">
      <c r="A185" s="29"/>
      <c r="B185" s="29"/>
      <c r="C185" s="29"/>
      <c r="D185" s="29"/>
      <c r="E185" s="29"/>
      <c r="F185" s="29"/>
      <c r="G185" s="29"/>
      <c r="H185" s="29"/>
      <c r="I185" s="157"/>
      <c r="J185" s="157"/>
      <c r="K185" s="29"/>
      <c r="L185" s="29"/>
      <c r="M185" s="29"/>
      <c r="N185" s="29"/>
      <c r="O185" s="29"/>
      <c r="P185" s="29"/>
      <c r="Q185" s="29"/>
      <c r="R185" s="29"/>
      <c r="S185" s="29"/>
      <c r="T185" s="29"/>
      <c r="U185" s="29"/>
      <c r="V185" s="29"/>
      <c r="W185" s="29"/>
      <c r="X185" s="29"/>
      <c r="Y185" s="29"/>
      <c r="Z185" s="29"/>
    </row>
    <row r="186" spans="1:26" ht="15.75" customHeight="1" x14ac:dyDescent="0.35">
      <c r="A186" s="29"/>
      <c r="B186" s="29"/>
      <c r="C186" s="29"/>
      <c r="D186" s="29"/>
      <c r="E186" s="29"/>
      <c r="F186" s="29"/>
      <c r="G186" s="29"/>
      <c r="H186" s="29"/>
      <c r="I186" s="157"/>
      <c r="J186" s="157"/>
      <c r="K186" s="29"/>
      <c r="L186" s="29"/>
      <c r="M186" s="29"/>
      <c r="N186" s="29"/>
      <c r="O186" s="29"/>
      <c r="P186" s="29"/>
      <c r="Q186" s="29"/>
      <c r="R186" s="29"/>
      <c r="S186" s="29"/>
      <c r="T186" s="29"/>
      <c r="U186" s="29"/>
      <c r="V186" s="29"/>
      <c r="W186" s="29"/>
      <c r="X186" s="29"/>
      <c r="Y186" s="29"/>
      <c r="Z186" s="29"/>
    </row>
    <row r="187" spans="1:26" ht="15.75" customHeight="1" x14ac:dyDescent="0.35">
      <c r="A187" s="29"/>
      <c r="B187" s="29"/>
      <c r="C187" s="29"/>
      <c r="D187" s="29"/>
      <c r="E187" s="29"/>
      <c r="F187" s="29"/>
      <c r="G187" s="29"/>
      <c r="H187" s="29"/>
      <c r="I187" s="157"/>
      <c r="J187" s="157"/>
      <c r="K187" s="29"/>
      <c r="L187" s="29"/>
      <c r="M187" s="29"/>
      <c r="N187" s="29"/>
      <c r="O187" s="29"/>
      <c r="P187" s="29"/>
      <c r="Q187" s="29"/>
      <c r="R187" s="29"/>
      <c r="S187" s="29"/>
      <c r="T187" s="29"/>
      <c r="U187" s="29"/>
      <c r="V187" s="29"/>
      <c r="W187" s="29"/>
      <c r="X187" s="29"/>
      <c r="Y187" s="29"/>
      <c r="Z187" s="29"/>
    </row>
    <row r="188" spans="1:26" ht="15.75" customHeight="1" x14ac:dyDescent="0.35">
      <c r="A188" s="29"/>
      <c r="B188" s="29"/>
      <c r="C188" s="29"/>
      <c r="D188" s="29"/>
      <c r="E188" s="29"/>
      <c r="F188" s="29"/>
      <c r="G188" s="29"/>
      <c r="H188" s="29"/>
      <c r="I188" s="157"/>
      <c r="J188" s="157"/>
      <c r="K188" s="29"/>
      <c r="L188" s="29"/>
      <c r="M188" s="29"/>
      <c r="N188" s="29"/>
      <c r="O188" s="29"/>
      <c r="P188" s="29"/>
      <c r="Q188" s="29"/>
      <c r="R188" s="29"/>
      <c r="S188" s="29"/>
      <c r="T188" s="29"/>
      <c r="U188" s="29"/>
      <c r="V188" s="29"/>
      <c r="W188" s="29"/>
      <c r="X188" s="29"/>
      <c r="Y188" s="29"/>
      <c r="Z188" s="29"/>
    </row>
    <row r="189" spans="1:26" ht="15.75" customHeight="1" x14ac:dyDescent="0.35">
      <c r="A189" s="29"/>
      <c r="B189" s="29"/>
      <c r="C189" s="29"/>
      <c r="D189" s="29"/>
      <c r="E189" s="29"/>
      <c r="F189" s="29"/>
      <c r="G189" s="29"/>
      <c r="H189" s="29"/>
      <c r="I189" s="157"/>
      <c r="J189" s="157"/>
      <c r="K189" s="29"/>
      <c r="L189" s="29"/>
      <c r="M189" s="29"/>
      <c r="N189" s="29"/>
      <c r="O189" s="29"/>
      <c r="P189" s="29"/>
      <c r="Q189" s="29"/>
      <c r="R189" s="29"/>
      <c r="S189" s="29"/>
      <c r="T189" s="29"/>
      <c r="U189" s="29"/>
      <c r="V189" s="29"/>
      <c r="W189" s="29"/>
      <c r="X189" s="29"/>
      <c r="Y189" s="29"/>
      <c r="Z189" s="29"/>
    </row>
    <row r="190" spans="1:26" ht="15.75" customHeight="1" x14ac:dyDescent="0.35">
      <c r="A190" s="29"/>
      <c r="B190" s="29"/>
      <c r="C190" s="29"/>
      <c r="D190" s="29"/>
      <c r="E190" s="29"/>
      <c r="F190" s="29"/>
      <c r="G190" s="29"/>
      <c r="H190" s="29"/>
      <c r="I190" s="157"/>
      <c r="J190" s="157"/>
      <c r="K190" s="29"/>
      <c r="L190" s="29"/>
      <c r="M190" s="29"/>
      <c r="N190" s="29"/>
      <c r="O190" s="29"/>
      <c r="P190" s="29"/>
      <c r="Q190" s="29"/>
      <c r="R190" s="29"/>
      <c r="S190" s="29"/>
      <c r="T190" s="29"/>
      <c r="U190" s="29"/>
      <c r="V190" s="29"/>
      <c r="W190" s="29"/>
      <c r="X190" s="29"/>
      <c r="Y190" s="29"/>
      <c r="Z190" s="29"/>
    </row>
    <row r="191" spans="1:26" ht="15.75" customHeight="1" x14ac:dyDescent="0.35">
      <c r="A191" s="29"/>
      <c r="B191" s="29"/>
      <c r="C191" s="29"/>
      <c r="D191" s="29"/>
      <c r="E191" s="29"/>
      <c r="F191" s="29"/>
      <c r="G191" s="29"/>
      <c r="H191" s="29"/>
      <c r="I191" s="157"/>
      <c r="J191" s="157"/>
      <c r="K191" s="29"/>
      <c r="L191" s="29"/>
      <c r="M191" s="29"/>
      <c r="N191" s="29"/>
      <c r="O191" s="29"/>
      <c r="P191" s="29"/>
      <c r="Q191" s="29"/>
      <c r="R191" s="29"/>
      <c r="S191" s="29"/>
      <c r="T191" s="29"/>
      <c r="U191" s="29"/>
      <c r="V191" s="29"/>
      <c r="W191" s="29"/>
      <c r="X191" s="29"/>
      <c r="Y191" s="29"/>
      <c r="Z191" s="29"/>
    </row>
    <row r="192" spans="1:26" ht="15.75" customHeight="1" x14ac:dyDescent="0.35">
      <c r="A192" s="29"/>
      <c r="B192" s="29"/>
      <c r="C192" s="29"/>
      <c r="D192" s="29"/>
      <c r="E192" s="29"/>
      <c r="F192" s="29"/>
      <c r="G192" s="29"/>
      <c r="H192" s="29"/>
      <c r="I192" s="157"/>
      <c r="J192" s="157"/>
      <c r="K192" s="29"/>
      <c r="L192" s="29"/>
      <c r="M192" s="29"/>
      <c r="N192" s="29"/>
      <c r="O192" s="29"/>
      <c r="P192" s="29"/>
      <c r="Q192" s="29"/>
      <c r="R192" s="29"/>
      <c r="S192" s="29"/>
      <c r="T192" s="29"/>
      <c r="U192" s="29"/>
      <c r="V192" s="29"/>
      <c r="W192" s="29"/>
      <c r="X192" s="29"/>
      <c r="Y192" s="29"/>
      <c r="Z192" s="29"/>
    </row>
    <row r="193" spans="1:26" ht="15.75" customHeight="1" x14ac:dyDescent="0.35">
      <c r="A193" s="29"/>
      <c r="B193" s="29"/>
      <c r="C193" s="29"/>
      <c r="D193" s="29"/>
      <c r="E193" s="29"/>
      <c r="F193" s="29"/>
      <c r="G193" s="29"/>
      <c r="H193" s="29"/>
      <c r="I193" s="157"/>
      <c r="J193" s="157"/>
      <c r="K193" s="29"/>
      <c r="L193" s="29"/>
      <c r="M193" s="29"/>
      <c r="N193" s="29"/>
      <c r="O193" s="29"/>
      <c r="P193" s="29"/>
      <c r="Q193" s="29"/>
      <c r="R193" s="29"/>
      <c r="S193" s="29"/>
      <c r="T193" s="29"/>
      <c r="U193" s="29"/>
      <c r="V193" s="29"/>
      <c r="W193" s="29"/>
      <c r="X193" s="29"/>
      <c r="Y193" s="29"/>
      <c r="Z193" s="29"/>
    </row>
    <row r="194" spans="1:26" ht="15.75" customHeight="1" x14ac:dyDescent="0.35">
      <c r="A194" s="29"/>
      <c r="B194" s="29"/>
      <c r="C194" s="29"/>
      <c r="D194" s="29"/>
      <c r="E194" s="29"/>
      <c r="F194" s="29"/>
      <c r="G194" s="29"/>
      <c r="H194" s="29"/>
      <c r="I194" s="157"/>
      <c r="J194" s="157"/>
      <c r="K194" s="29"/>
      <c r="L194" s="29"/>
      <c r="M194" s="29"/>
      <c r="N194" s="29"/>
      <c r="O194" s="29"/>
      <c r="P194" s="29"/>
      <c r="Q194" s="29"/>
      <c r="R194" s="29"/>
      <c r="S194" s="29"/>
      <c r="T194" s="29"/>
      <c r="U194" s="29"/>
      <c r="V194" s="29"/>
      <c r="W194" s="29"/>
      <c r="X194" s="29"/>
      <c r="Y194" s="29"/>
      <c r="Z194" s="29"/>
    </row>
    <row r="195" spans="1:26" ht="15.75" customHeight="1" x14ac:dyDescent="0.35">
      <c r="A195" s="29"/>
      <c r="B195" s="29"/>
      <c r="C195" s="29"/>
      <c r="D195" s="29"/>
      <c r="E195" s="29"/>
      <c r="F195" s="29"/>
      <c r="G195" s="29"/>
      <c r="H195" s="29"/>
      <c r="I195" s="157"/>
      <c r="J195" s="157"/>
      <c r="K195" s="29"/>
      <c r="L195" s="29"/>
      <c r="M195" s="29"/>
      <c r="N195" s="29"/>
      <c r="O195" s="29"/>
      <c r="P195" s="29"/>
      <c r="Q195" s="29"/>
      <c r="R195" s="29"/>
      <c r="S195" s="29"/>
      <c r="T195" s="29"/>
      <c r="U195" s="29"/>
      <c r="V195" s="29"/>
      <c r="W195" s="29"/>
      <c r="X195" s="29"/>
      <c r="Y195" s="29"/>
      <c r="Z195" s="29"/>
    </row>
    <row r="196" spans="1:26" ht="15.75" customHeight="1" x14ac:dyDescent="0.35">
      <c r="A196" s="29"/>
      <c r="B196" s="29"/>
      <c r="C196" s="29"/>
      <c r="D196" s="29"/>
      <c r="E196" s="29"/>
      <c r="F196" s="29"/>
      <c r="G196" s="29"/>
      <c r="H196" s="29"/>
      <c r="I196" s="157"/>
      <c r="J196" s="157"/>
      <c r="K196" s="29"/>
      <c r="L196" s="29"/>
      <c r="M196" s="29"/>
      <c r="N196" s="29"/>
      <c r="O196" s="29"/>
      <c r="P196" s="29"/>
      <c r="Q196" s="29"/>
      <c r="R196" s="29"/>
      <c r="S196" s="29"/>
      <c r="T196" s="29"/>
      <c r="U196" s="29"/>
      <c r="V196" s="29"/>
      <c r="W196" s="29"/>
      <c r="X196" s="29"/>
      <c r="Y196" s="29"/>
      <c r="Z196" s="29"/>
    </row>
    <row r="197" spans="1:26" ht="15.75" customHeight="1" x14ac:dyDescent="0.35">
      <c r="A197" s="29"/>
      <c r="B197" s="29"/>
      <c r="C197" s="29"/>
      <c r="D197" s="29"/>
      <c r="E197" s="29"/>
      <c r="F197" s="29"/>
      <c r="G197" s="29"/>
      <c r="H197" s="29"/>
      <c r="I197" s="157"/>
      <c r="J197" s="157"/>
      <c r="K197" s="29"/>
      <c r="L197" s="29"/>
      <c r="M197" s="29"/>
      <c r="N197" s="29"/>
      <c r="O197" s="29"/>
      <c r="P197" s="29"/>
      <c r="Q197" s="29"/>
      <c r="R197" s="29"/>
      <c r="S197" s="29"/>
      <c r="T197" s="29"/>
      <c r="U197" s="29"/>
      <c r="V197" s="29"/>
      <c r="W197" s="29"/>
      <c r="X197" s="29"/>
      <c r="Y197" s="29"/>
      <c r="Z197" s="29"/>
    </row>
    <row r="198" spans="1:26" ht="15.75" customHeight="1" x14ac:dyDescent="0.35">
      <c r="A198" s="29"/>
      <c r="B198" s="29"/>
      <c r="C198" s="29"/>
      <c r="D198" s="29"/>
      <c r="E198" s="29"/>
      <c r="F198" s="29"/>
      <c r="G198" s="29"/>
      <c r="H198" s="29"/>
      <c r="I198" s="157"/>
      <c r="J198" s="157"/>
      <c r="K198" s="29"/>
      <c r="L198" s="29"/>
      <c r="M198" s="29"/>
      <c r="N198" s="29"/>
      <c r="O198" s="29"/>
      <c r="P198" s="29"/>
      <c r="Q198" s="29"/>
      <c r="R198" s="29"/>
      <c r="S198" s="29"/>
      <c r="T198" s="29"/>
      <c r="U198" s="29"/>
      <c r="V198" s="29"/>
      <c r="W198" s="29"/>
      <c r="X198" s="29"/>
      <c r="Y198" s="29"/>
      <c r="Z198" s="29"/>
    </row>
    <row r="199" spans="1:26" ht="15.75" customHeight="1" x14ac:dyDescent="0.35">
      <c r="A199" s="29"/>
      <c r="B199" s="29"/>
      <c r="C199" s="29"/>
      <c r="D199" s="29"/>
      <c r="E199" s="29"/>
      <c r="F199" s="29"/>
      <c r="G199" s="29"/>
      <c r="H199" s="29"/>
      <c r="I199" s="157"/>
      <c r="J199" s="157"/>
      <c r="K199" s="29"/>
      <c r="L199" s="29"/>
      <c r="M199" s="29"/>
      <c r="N199" s="29"/>
      <c r="O199" s="29"/>
      <c r="P199" s="29"/>
      <c r="Q199" s="29"/>
      <c r="R199" s="29"/>
      <c r="S199" s="29"/>
      <c r="T199" s="29"/>
      <c r="U199" s="29"/>
      <c r="V199" s="29"/>
      <c r="W199" s="29"/>
      <c r="X199" s="29"/>
      <c r="Y199" s="29"/>
      <c r="Z199" s="29"/>
    </row>
    <row r="200" spans="1:26" ht="15.75" customHeight="1" x14ac:dyDescent="0.35">
      <c r="A200" s="29"/>
      <c r="B200" s="29"/>
      <c r="C200" s="29"/>
      <c r="D200" s="29"/>
      <c r="E200" s="29"/>
      <c r="F200" s="29"/>
      <c r="G200" s="29"/>
      <c r="H200" s="29"/>
      <c r="I200" s="157"/>
      <c r="J200" s="157"/>
      <c r="K200" s="29"/>
      <c r="L200" s="29"/>
      <c r="M200" s="29"/>
      <c r="N200" s="29"/>
      <c r="O200" s="29"/>
      <c r="P200" s="29"/>
      <c r="Q200" s="29"/>
      <c r="R200" s="29"/>
      <c r="S200" s="29"/>
      <c r="T200" s="29"/>
      <c r="U200" s="29"/>
      <c r="V200" s="29"/>
      <c r="W200" s="29"/>
      <c r="X200" s="29"/>
      <c r="Y200" s="29"/>
      <c r="Z200" s="29"/>
    </row>
    <row r="201" spans="1:26" ht="15.75" customHeight="1" x14ac:dyDescent="0.35">
      <c r="A201" s="29"/>
      <c r="B201" s="29"/>
      <c r="C201" s="29"/>
      <c r="D201" s="29"/>
      <c r="E201" s="29"/>
      <c r="F201" s="29"/>
      <c r="G201" s="29"/>
      <c r="H201" s="29"/>
      <c r="I201" s="157"/>
      <c r="J201" s="157"/>
      <c r="K201" s="29"/>
      <c r="L201" s="29"/>
      <c r="M201" s="29"/>
      <c r="N201" s="29"/>
      <c r="O201" s="29"/>
      <c r="P201" s="29"/>
      <c r="Q201" s="29"/>
      <c r="R201" s="29"/>
      <c r="S201" s="29"/>
      <c r="T201" s="29"/>
      <c r="U201" s="29"/>
      <c r="V201" s="29"/>
      <c r="W201" s="29"/>
      <c r="X201" s="29"/>
      <c r="Y201" s="29"/>
      <c r="Z201" s="29"/>
    </row>
    <row r="202" spans="1:26" ht="15.75" customHeight="1" x14ac:dyDescent="0.35">
      <c r="A202" s="29"/>
      <c r="B202" s="29"/>
      <c r="C202" s="29"/>
      <c r="D202" s="29"/>
      <c r="E202" s="29"/>
      <c r="F202" s="29"/>
      <c r="G202" s="29"/>
      <c r="H202" s="29"/>
      <c r="I202" s="157"/>
      <c r="J202" s="157"/>
      <c r="K202" s="29"/>
      <c r="L202" s="29"/>
      <c r="M202" s="29"/>
      <c r="N202" s="29"/>
      <c r="O202" s="29"/>
      <c r="P202" s="29"/>
      <c r="Q202" s="29"/>
      <c r="R202" s="29"/>
      <c r="S202" s="29"/>
      <c r="T202" s="29"/>
      <c r="U202" s="29"/>
      <c r="V202" s="29"/>
      <c r="W202" s="29"/>
      <c r="X202" s="29"/>
      <c r="Y202" s="29"/>
      <c r="Z202" s="29"/>
    </row>
    <row r="203" spans="1:26" ht="15.75" customHeight="1" x14ac:dyDescent="0.35">
      <c r="A203" s="29"/>
      <c r="B203" s="29"/>
      <c r="C203" s="29"/>
      <c r="D203" s="29"/>
      <c r="E203" s="29"/>
      <c r="F203" s="29"/>
      <c r="G203" s="29"/>
      <c r="H203" s="29"/>
      <c r="I203" s="157"/>
      <c r="J203" s="157"/>
      <c r="K203" s="29"/>
      <c r="L203" s="29"/>
      <c r="M203" s="29"/>
      <c r="N203" s="29"/>
      <c r="O203" s="29"/>
      <c r="P203" s="29"/>
      <c r="Q203" s="29"/>
      <c r="R203" s="29"/>
      <c r="S203" s="29"/>
      <c r="T203" s="29"/>
      <c r="U203" s="29"/>
      <c r="V203" s="29"/>
      <c r="W203" s="29"/>
      <c r="X203" s="29"/>
      <c r="Y203" s="29"/>
      <c r="Z203" s="29"/>
    </row>
    <row r="204" spans="1:26" ht="15.75" customHeight="1" x14ac:dyDescent="0.35">
      <c r="A204" s="29"/>
      <c r="B204" s="29"/>
      <c r="C204" s="29"/>
      <c r="D204" s="29"/>
      <c r="E204" s="29"/>
      <c r="F204" s="29"/>
      <c r="G204" s="29"/>
      <c r="H204" s="29"/>
      <c r="I204" s="157"/>
      <c r="J204" s="157"/>
      <c r="K204" s="29"/>
      <c r="L204" s="29"/>
      <c r="M204" s="29"/>
      <c r="N204" s="29"/>
      <c r="O204" s="29"/>
      <c r="P204" s="29"/>
      <c r="Q204" s="29"/>
      <c r="R204" s="29"/>
      <c r="S204" s="29"/>
      <c r="T204" s="29"/>
      <c r="U204" s="29"/>
      <c r="V204" s="29"/>
      <c r="W204" s="29"/>
      <c r="X204" s="29"/>
      <c r="Y204" s="29"/>
      <c r="Z204" s="29"/>
    </row>
    <row r="205" spans="1:26" ht="15.75" customHeight="1" x14ac:dyDescent="0.35">
      <c r="A205" s="29"/>
      <c r="B205" s="29"/>
      <c r="C205" s="29"/>
      <c r="D205" s="29"/>
      <c r="E205" s="29"/>
      <c r="F205" s="29"/>
      <c r="G205" s="29"/>
      <c r="H205" s="29"/>
      <c r="I205" s="157"/>
      <c r="J205" s="157"/>
      <c r="K205" s="29"/>
      <c r="L205" s="29"/>
      <c r="M205" s="29"/>
      <c r="N205" s="29"/>
      <c r="O205" s="29"/>
      <c r="P205" s="29"/>
      <c r="Q205" s="29"/>
      <c r="R205" s="29"/>
      <c r="S205" s="29"/>
      <c r="T205" s="29"/>
      <c r="U205" s="29"/>
      <c r="V205" s="29"/>
      <c r="W205" s="29"/>
      <c r="X205" s="29"/>
      <c r="Y205" s="29"/>
      <c r="Z205" s="29"/>
    </row>
    <row r="206" spans="1:26" ht="15.75" customHeight="1" x14ac:dyDescent="0.35">
      <c r="A206" s="29"/>
      <c r="B206" s="29"/>
      <c r="C206" s="29"/>
      <c r="D206" s="29"/>
      <c r="E206" s="29"/>
      <c r="F206" s="29"/>
      <c r="G206" s="29"/>
      <c r="H206" s="29"/>
      <c r="I206" s="157"/>
      <c r="J206" s="157"/>
      <c r="K206" s="29"/>
      <c r="L206" s="29"/>
      <c r="M206" s="29"/>
      <c r="N206" s="29"/>
      <c r="O206" s="29"/>
      <c r="P206" s="29"/>
      <c r="Q206" s="29"/>
      <c r="R206" s="29"/>
      <c r="S206" s="29"/>
      <c r="T206" s="29"/>
      <c r="U206" s="29"/>
      <c r="V206" s="29"/>
      <c r="W206" s="29"/>
      <c r="X206" s="29"/>
      <c r="Y206" s="29"/>
      <c r="Z206" s="29"/>
    </row>
    <row r="207" spans="1:26" ht="15.75" customHeight="1" x14ac:dyDescent="0.35">
      <c r="A207" s="29"/>
      <c r="B207" s="29"/>
      <c r="C207" s="29"/>
      <c r="D207" s="29"/>
      <c r="E207" s="29"/>
      <c r="F207" s="29"/>
      <c r="G207" s="29"/>
      <c r="H207" s="29"/>
      <c r="I207" s="157"/>
      <c r="J207" s="157"/>
      <c r="K207" s="29"/>
      <c r="L207" s="29"/>
      <c r="M207" s="29"/>
      <c r="N207" s="29"/>
      <c r="O207" s="29"/>
      <c r="P207" s="29"/>
      <c r="Q207" s="29"/>
      <c r="R207" s="29"/>
      <c r="S207" s="29"/>
      <c r="T207" s="29"/>
      <c r="U207" s="29"/>
      <c r="V207" s="29"/>
      <c r="W207" s="29"/>
      <c r="X207" s="29"/>
      <c r="Y207" s="29"/>
      <c r="Z207" s="29"/>
    </row>
    <row r="208" spans="1:26" ht="15.75" customHeight="1" x14ac:dyDescent="0.35">
      <c r="A208" s="29"/>
      <c r="B208" s="29"/>
      <c r="C208" s="29"/>
      <c r="D208" s="29"/>
      <c r="E208" s="29"/>
      <c r="F208" s="29"/>
      <c r="G208" s="29"/>
      <c r="H208" s="29"/>
      <c r="I208" s="157"/>
      <c r="J208" s="157"/>
      <c r="K208" s="29"/>
      <c r="L208" s="29"/>
      <c r="M208" s="29"/>
      <c r="N208" s="29"/>
      <c r="O208" s="29"/>
      <c r="P208" s="29"/>
      <c r="Q208" s="29"/>
      <c r="R208" s="29"/>
      <c r="S208" s="29"/>
      <c r="T208" s="29"/>
      <c r="U208" s="29"/>
      <c r="V208" s="29"/>
      <c r="W208" s="29"/>
      <c r="X208" s="29"/>
      <c r="Y208" s="29"/>
      <c r="Z208" s="29"/>
    </row>
    <row r="209" spans="1:26" ht="15.75" customHeight="1" x14ac:dyDescent="0.35">
      <c r="A209" s="29"/>
      <c r="B209" s="29"/>
      <c r="C209" s="29"/>
      <c r="D209" s="29"/>
      <c r="E209" s="29"/>
      <c r="F209" s="29"/>
      <c r="G209" s="29"/>
      <c r="H209" s="29"/>
      <c r="I209" s="157"/>
      <c r="J209" s="157"/>
      <c r="K209" s="29"/>
      <c r="L209" s="29"/>
      <c r="M209" s="29"/>
      <c r="N209" s="29"/>
      <c r="O209" s="29"/>
      <c r="P209" s="29"/>
      <c r="Q209" s="29"/>
      <c r="R209" s="29"/>
      <c r="S209" s="29"/>
      <c r="T209" s="29"/>
      <c r="U209" s="29"/>
      <c r="V209" s="29"/>
      <c r="W209" s="29"/>
      <c r="X209" s="29"/>
      <c r="Y209" s="29"/>
      <c r="Z209" s="29"/>
    </row>
    <row r="210" spans="1:26" ht="15.75" customHeight="1" x14ac:dyDescent="0.35">
      <c r="A210" s="29"/>
      <c r="B210" s="29"/>
      <c r="C210" s="29"/>
      <c r="D210" s="29"/>
      <c r="E210" s="29"/>
      <c r="F210" s="29"/>
      <c r="G210" s="29"/>
      <c r="H210" s="29"/>
      <c r="I210" s="157"/>
      <c r="J210" s="157"/>
      <c r="K210" s="29"/>
      <c r="L210" s="29"/>
      <c r="M210" s="29"/>
      <c r="N210" s="29"/>
      <c r="O210" s="29"/>
      <c r="P210" s="29"/>
      <c r="Q210" s="29"/>
      <c r="R210" s="29"/>
      <c r="S210" s="29"/>
      <c r="T210" s="29"/>
      <c r="U210" s="29"/>
      <c r="V210" s="29"/>
      <c r="W210" s="29"/>
      <c r="X210" s="29"/>
      <c r="Y210" s="29"/>
      <c r="Z210" s="29"/>
    </row>
    <row r="211" spans="1:26" ht="15.75" customHeight="1" x14ac:dyDescent="0.35">
      <c r="A211" s="29"/>
      <c r="B211" s="29"/>
      <c r="C211" s="29"/>
      <c r="D211" s="29"/>
      <c r="E211" s="29"/>
      <c r="F211" s="29"/>
      <c r="G211" s="29"/>
      <c r="H211" s="29"/>
      <c r="I211" s="157"/>
      <c r="J211" s="157"/>
      <c r="K211" s="29"/>
      <c r="L211" s="29"/>
      <c r="M211" s="29"/>
      <c r="N211" s="29"/>
      <c r="O211" s="29"/>
      <c r="P211" s="29"/>
      <c r="Q211" s="29"/>
      <c r="R211" s="29"/>
      <c r="S211" s="29"/>
      <c r="T211" s="29"/>
      <c r="U211" s="29"/>
      <c r="V211" s="29"/>
      <c r="W211" s="29"/>
      <c r="X211" s="29"/>
      <c r="Y211" s="29"/>
      <c r="Z211" s="29"/>
    </row>
    <row r="212" spans="1:26" ht="15.75" customHeight="1" x14ac:dyDescent="0.35">
      <c r="A212" s="29"/>
      <c r="B212" s="29"/>
      <c r="C212" s="29"/>
      <c r="D212" s="29"/>
      <c r="E212" s="29"/>
      <c r="F212" s="29"/>
      <c r="G212" s="29"/>
      <c r="H212" s="29"/>
      <c r="I212" s="157"/>
      <c r="J212" s="157"/>
      <c r="K212" s="29"/>
      <c r="L212" s="29"/>
      <c r="M212" s="29"/>
      <c r="N212" s="29"/>
      <c r="O212" s="29"/>
      <c r="P212" s="29"/>
      <c r="Q212" s="29"/>
      <c r="R212" s="29"/>
      <c r="S212" s="29"/>
      <c r="T212" s="29"/>
      <c r="U212" s="29"/>
      <c r="V212" s="29"/>
      <c r="W212" s="29"/>
      <c r="X212" s="29"/>
      <c r="Y212" s="29"/>
      <c r="Z212" s="29"/>
    </row>
    <row r="213" spans="1:26" ht="15.75" customHeight="1" x14ac:dyDescent="0.35">
      <c r="A213" s="29"/>
      <c r="B213" s="29"/>
      <c r="C213" s="29"/>
      <c r="D213" s="29"/>
      <c r="E213" s="29"/>
      <c r="F213" s="29"/>
      <c r="G213" s="29"/>
      <c r="H213" s="29"/>
      <c r="I213" s="157"/>
      <c r="J213" s="157"/>
      <c r="K213" s="29"/>
      <c r="L213" s="29"/>
      <c r="M213" s="29"/>
      <c r="N213" s="29"/>
      <c r="O213" s="29"/>
      <c r="P213" s="29"/>
      <c r="Q213" s="29"/>
      <c r="R213" s="29"/>
      <c r="S213" s="29"/>
      <c r="T213" s="29"/>
      <c r="U213" s="29"/>
      <c r="V213" s="29"/>
      <c r="W213" s="29"/>
      <c r="X213" s="29"/>
      <c r="Y213" s="29"/>
      <c r="Z213" s="29"/>
    </row>
    <row r="214" spans="1:26" ht="15.75" customHeight="1" x14ac:dyDescent="0.35">
      <c r="A214" s="29"/>
      <c r="B214" s="29"/>
      <c r="C214" s="29"/>
      <c r="D214" s="29"/>
      <c r="E214" s="29"/>
      <c r="F214" s="29"/>
      <c r="G214" s="29"/>
      <c r="H214" s="29"/>
      <c r="I214" s="157"/>
      <c r="J214" s="157"/>
      <c r="K214" s="29"/>
      <c r="L214" s="29"/>
      <c r="M214" s="29"/>
      <c r="N214" s="29"/>
      <c r="O214" s="29"/>
      <c r="P214" s="29"/>
      <c r="Q214" s="29"/>
      <c r="R214" s="29"/>
      <c r="S214" s="29"/>
      <c r="T214" s="29"/>
      <c r="U214" s="29"/>
      <c r="V214" s="29"/>
      <c r="W214" s="29"/>
      <c r="X214" s="29"/>
      <c r="Y214" s="29"/>
      <c r="Z214" s="29"/>
    </row>
    <row r="215" spans="1:26" ht="15.75" customHeight="1" x14ac:dyDescent="0.35">
      <c r="A215" s="29"/>
      <c r="B215" s="29"/>
      <c r="C215" s="29"/>
      <c r="D215" s="29"/>
      <c r="E215" s="29"/>
      <c r="F215" s="29"/>
      <c r="G215" s="29"/>
      <c r="H215" s="29"/>
      <c r="I215" s="157"/>
      <c r="J215" s="157"/>
      <c r="K215" s="29"/>
      <c r="L215" s="29"/>
      <c r="M215" s="29"/>
      <c r="N215" s="29"/>
      <c r="O215" s="29"/>
      <c r="P215" s="29"/>
      <c r="Q215" s="29"/>
      <c r="R215" s="29"/>
      <c r="S215" s="29"/>
      <c r="T215" s="29"/>
      <c r="U215" s="29"/>
      <c r="V215" s="29"/>
      <c r="W215" s="29"/>
      <c r="X215" s="29"/>
      <c r="Y215" s="29"/>
      <c r="Z215" s="29"/>
    </row>
    <row r="216" spans="1:26" ht="15.75" customHeight="1" x14ac:dyDescent="0.35">
      <c r="A216" s="29"/>
      <c r="B216" s="29"/>
      <c r="C216" s="29"/>
      <c r="D216" s="29"/>
      <c r="E216" s="29"/>
      <c r="F216" s="29"/>
      <c r="G216" s="29"/>
      <c r="H216" s="29"/>
      <c r="I216" s="157"/>
      <c r="J216" s="157"/>
      <c r="K216" s="29"/>
      <c r="L216" s="29"/>
      <c r="M216" s="29"/>
      <c r="N216" s="29"/>
      <c r="O216" s="29"/>
      <c r="P216" s="29"/>
      <c r="Q216" s="29"/>
      <c r="R216" s="29"/>
      <c r="S216" s="29"/>
      <c r="T216" s="29"/>
      <c r="U216" s="29"/>
      <c r="V216" s="29"/>
      <c r="W216" s="29"/>
      <c r="X216" s="29"/>
      <c r="Y216" s="29"/>
      <c r="Z216" s="29"/>
    </row>
    <row r="217" spans="1:26" ht="15.75" customHeight="1" x14ac:dyDescent="0.35">
      <c r="A217" s="29"/>
      <c r="B217" s="29"/>
      <c r="C217" s="29"/>
      <c r="D217" s="29"/>
      <c r="E217" s="29"/>
      <c r="F217" s="29"/>
      <c r="G217" s="29"/>
      <c r="H217" s="29"/>
      <c r="I217" s="157"/>
      <c r="J217" s="157"/>
      <c r="K217" s="29"/>
      <c r="L217" s="29"/>
      <c r="M217" s="29"/>
      <c r="N217" s="29"/>
      <c r="O217" s="29"/>
      <c r="P217" s="29"/>
      <c r="Q217" s="29"/>
      <c r="R217" s="29"/>
      <c r="S217" s="29"/>
      <c r="T217" s="29"/>
      <c r="U217" s="29"/>
      <c r="V217" s="29"/>
      <c r="W217" s="29"/>
      <c r="X217" s="29"/>
      <c r="Y217" s="29"/>
      <c r="Z217" s="29"/>
    </row>
    <row r="218" spans="1:26" ht="15.75" customHeight="1" x14ac:dyDescent="0.35">
      <c r="A218" s="29"/>
      <c r="B218" s="29"/>
      <c r="C218" s="29"/>
      <c r="D218" s="29"/>
      <c r="E218" s="29"/>
      <c r="F218" s="29"/>
      <c r="G218" s="29"/>
      <c r="H218" s="29"/>
      <c r="I218" s="157"/>
      <c r="J218" s="157"/>
      <c r="K218" s="29"/>
      <c r="L218" s="29"/>
      <c r="M218" s="29"/>
      <c r="N218" s="29"/>
      <c r="O218" s="29"/>
      <c r="P218" s="29"/>
      <c r="Q218" s="29"/>
      <c r="R218" s="29"/>
      <c r="S218" s="29"/>
      <c r="T218" s="29"/>
      <c r="U218" s="29"/>
      <c r="V218" s="29"/>
      <c r="W218" s="29"/>
      <c r="X218" s="29"/>
      <c r="Y218" s="29"/>
      <c r="Z218" s="29"/>
    </row>
    <row r="219" spans="1:26" ht="15.75" customHeight="1" x14ac:dyDescent="0.35">
      <c r="A219" s="29"/>
      <c r="B219" s="29"/>
      <c r="C219" s="29"/>
      <c r="D219" s="29"/>
      <c r="E219" s="29"/>
      <c r="F219" s="29"/>
      <c r="G219" s="29"/>
      <c r="H219" s="29"/>
      <c r="I219" s="157"/>
      <c r="J219" s="157"/>
      <c r="K219" s="29"/>
      <c r="L219" s="29"/>
      <c r="M219" s="29"/>
      <c r="N219" s="29"/>
      <c r="O219" s="29"/>
      <c r="P219" s="29"/>
      <c r="Q219" s="29"/>
      <c r="R219" s="29"/>
      <c r="S219" s="29"/>
      <c r="T219" s="29"/>
      <c r="U219" s="29"/>
      <c r="V219" s="29"/>
      <c r="W219" s="29"/>
      <c r="X219" s="29"/>
      <c r="Y219" s="29"/>
      <c r="Z219" s="29"/>
    </row>
    <row r="220" spans="1:26" ht="15.75" customHeight="1" x14ac:dyDescent="0.35">
      <c r="A220" s="29"/>
      <c r="B220" s="29"/>
      <c r="C220" s="29"/>
      <c r="D220" s="29"/>
      <c r="E220" s="29"/>
      <c r="F220" s="29"/>
      <c r="G220" s="29"/>
      <c r="H220" s="29"/>
      <c r="I220" s="157"/>
      <c r="J220" s="157"/>
      <c r="K220" s="29"/>
      <c r="L220" s="29"/>
      <c r="M220" s="29"/>
      <c r="N220" s="29"/>
      <c r="O220" s="29"/>
      <c r="P220" s="29"/>
      <c r="Q220" s="29"/>
      <c r="R220" s="29"/>
      <c r="S220" s="29"/>
      <c r="T220" s="29"/>
      <c r="U220" s="29"/>
      <c r="V220" s="29"/>
      <c r="W220" s="29"/>
      <c r="X220" s="29"/>
      <c r="Y220" s="29"/>
      <c r="Z220" s="29"/>
    </row>
    <row r="221" spans="1:26" ht="15.75" customHeight="1" x14ac:dyDescent="0.35">
      <c r="A221" s="29"/>
      <c r="B221" s="29"/>
      <c r="C221" s="29"/>
      <c r="D221" s="29"/>
      <c r="E221" s="29"/>
      <c r="F221" s="29"/>
      <c r="G221" s="29"/>
      <c r="H221" s="29"/>
      <c r="I221" s="157"/>
      <c r="J221" s="157"/>
      <c r="K221" s="29"/>
      <c r="L221" s="29"/>
      <c r="M221" s="29"/>
      <c r="N221" s="29"/>
      <c r="O221" s="29"/>
      <c r="P221" s="29"/>
      <c r="Q221" s="29"/>
      <c r="R221" s="29"/>
      <c r="S221" s="29"/>
      <c r="T221" s="29"/>
      <c r="U221" s="29"/>
      <c r="V221" s="29"/>
      <c r="W221" s="29"/>
      <c r="X221" s="29"/>
      <c r="Y221" s="29"/>
      <c r="Z221" s="29"/>
    </row>
    <row r="222" spans="1:26" ht="15.75" customHeight="1" x14ac:dyDescent="0.35">
      <c r="A222" s="29"/>
      <c r="B222" s="29"/>
      <c r="C222" s="29"/>
      <c r="D222" s="29"/>
      <c r="E222" s="29"/>
      <c r="F222" s="29"/>
      <c r="G222" s="29"/>
      <c r="H222" s="29"/>
      <c r="I222" s="157"/>
      <c r="J222" s="157"/>
      <c r="K222" s="29"/>
      <c r="L222" s="29"/>
      <c r="M222" s="29"/>
      <c r="N222" s="29"/>
      <c r="O222" s="29"/>
      <c r="P222" s="29"/>
      <c r="Q222" s="29"/>
      <c r="R222" s="29"/>
      <c r="S222" s="29"/>
      <c r="T222" s="29"/>
      <c r="U222" s="29"/>
      <c r="V222" s="29"/>
      <c r="W222" s="29"/>
      <c r="X222" s="29"/>
      <c r="Y222" s="29"/>
      <c r="Z222" s="29"/>
    </row>
    <row r="223" spans="1:26" ht="15.75" customHeight="1" x14ac:dyDescent="0.35">
      <c r="A223" s="29"/>
      <c r="B223" s="29"/>
      <c r="C223" s="29"/>
      <c r="D223" s="29"/>
      <c r="E223" s="29"/>
      <c r="F223" s="29"/>
      <c r="G223" s="29"/>
      <c r="H223" s="29"/>
      <c r="I223" s="157"/>
      <c r="J223" s="157"/>
      <c r="K223" s="29"/>
      <c r="L223" s="29"/>
      <c r="M223" s="29"/>
      <c r="N223" s="29"/>
      <c r="O223" s="29"/>
      <c r="P223" s="29"/>
      <c r="Q223" s="29"/>
      <c r="R223" s="29"/>
      <c r="S223" s="29"/>
      <c r="T223" s="29"/>
      <c r="U223" s="29"/>
      <c r="V223" s="29"/>
      <c r="W223" s="29"/>
      <c r="X223" s="29"/>
      <c r="Y223" s="29"/>
      <c r="Z223" s="29"/>
    </row>
    <row r="224" spans="1:26" ht="15.75" customHeight="1" x14ac:dyDescent="0.35">
      <c r="A224" s="29"/>
      <c r="B224" s="29"/>
      <c r="C224" s="29"/>
      <c r="D224" s="29"/>
      <c r="E224" s="29"/>
      <c r="F224" s="29"/>
      <c r="G224" s="29"/>
      <c r="H224" s="29"/>
      <c r="I224" s="157"/>
      <c r="J224" s="157"/>
      <c r="K224" s="29"/>
      <c r="L224" s="29"/>
      <c r="M224" s="29"/>
      <c r="N224" s="29"/>
      <c r="O224" s="29"/>
      <c r="P224" s="29"/>
      <c r="Q224" s="29"/>
      <c r="R224" s="29"/>
      <c r="S224" s="29"/>
      <c r="T224" s="29"/>
      <c r="U224" s="29"/>
      <c r="V224" s="29"/>
      <c r="W224" s="29"/>
      <c r="X224" s="29"/>
      <c r="Y224" s="29"/>
      <c r="Z224" s="29"/>
    </row>
    <row r="225" spans="1:26" ht="15.75" customHeight="1" x14ac:dyDescent="0.35">
      <c r="A225" s="29"/>
      <c r="B225" s="29"/>
      <c r="C225" s="29"/>
      <c r="D225" s="29"/>
      <c r="E225" s="29"/>
      <c r="F225" s="29"/>
      <c r="G225" s="29"/>
      <c r="H225" s="29"/>
      <c r="I225" s="157"/>
      <c r="J225" s="157"/>
      <c r="K225" s="29"/>
      <c r="L225" s="29"/>
      <c r="M225" s="29"/>
      <c r="N225" s="29"/>
      <c r="O225" s="29"/>
      <c r="P225" s="29"/>
      <c r="Q225" s="29"/>
      <c r="R225" s="29"/>
      <c r="S225" s="29"/>
      <c r="T225" s="29"/>
      <c r="U225" s="29"/>
      <c r="V225" s="29"/>
      <c r="W225" s="29"/>
      <c r="X225" s="29"/>
      <c r="Y225" s="29"/>
      <c r="Z225" s="29"/>
    </row>
    <row r="226" spans="1:26" ht="15.75" customHeight="1" x14ac:dyDescent="0.35">
      <c r="A226" s="29"/>
      <c r="B226" s="29"/>
      <c r="C226" s="29"/>
      <c r="D226" s="29"/>
      <c r="E226" s="29"/>
      <c r="F226" s="29"/>
      <c r="G226" s="29"/>
      <c r="H226" s="29"/>
      <c r="I226" s="157"/>
      <c r="J226" s="157"/>
      <c r="K226" s="29"/>
      <c r="L226" s="29"/>
      <c r="M226" s="29"/>
      <c r="N226" s="29"/>
      <c r="O226" s="29"/>
      <c r="P226" s="29"/>
      <c r="Q226" s="29"/>
      <c r="R226" s="29"/>
      <c r="S226" s="29"/>
      <c r="T226" s="29"/>
      <c r="U226" s="29"/>
      <c r="V226" s="29"/>
      <c r="W226" s="29"/>
      <c r="X226" s="29"/>
      <c r="Y226" s="29"/>
      <c r="Z226" s="29"/>
    </row>
    <row r="227" spans="1:26" ht="15.75" customHeight="1" x14ac:dyDescent="0.35">
      <c r="A227" s="29"/>
      <c r="B227" s="29"/>
      <c r="C227" s="29"/>
      <c r="D227" s="29"/>
      <c r="E227" s="29"/>
      <c r="F227" s="29"/>
      <c r="G227" s="29"/>
      <c r="H227" s="29"/>
      <c r="I227" s="157"/>
      <c r="J227" s="157"/>
      <c r="K227" s="29"/>
      <c r="L227" s="29"/>
      <c r="M227" s="29"/>
      <c r="N227" s="29"/>
      <c r="O227" s="29"/>
      <c r="P227" s="29"/>
      <c r="Q227" s="29"/>
      <c r="R227" s="29"/>
      <c r="S227" s="29"/>
      <c r="T227" s="29"/>
      <c r="U227" s="29"/>
      <c r="V227" s="29"/>
      <c r="W227" s="29"/>
      <c r="X227" s="29"/>
      <c r="Y227" s="29"/>
      <c r="Z227" s="29"/>
    </row>
    <row r="228" spans="1:26" ht="15.75" customHeight="1" x14ac:dyDescent="0.35">
      <c r="A228" s="29"/>
      <c r="B228" s="29"/>
      <c r="C228" s="29"/>
      <c r="D228" s="29"/>
      <c r="E228" s="29"/>
      <c r="F228" s="29"/>
      <c r="G228" s="29"/>
      <c r="H228" s="29"/>
      <c r="I228" s="157"/>
      <c r="J228" s="157"/>
      <c r="K228" s="29"/>
      <c r="L228" s="29"/>
      <c r="M228" s="29"/>
      <c r="N228" s="29"/>
      <c r="O228" s="29"/>
      <c r="P228" s="29"/>
      <c r="Q228" s="29"/>
      <c r="R228" s="29"/>
      <c r="S228" s="29"/>
      <c r="T228" s="29"/>
      <c r="U228" s="29"/>
      <c r="V228" s="29"/>
      <c r="W228" s="29"/>
      <c r="X228" s="29"/>
      <c r="Y228" s="29"/>
      <c r="Z228" s="29"/>
    </row>
    <row r="229" spans="1:26" ht="15.75" customHeight="1" x14ac:dyDescent="0.35">
      <c r="A229" s="29"/>
      <c r="B229" s="29"/>
      <c r="C229" s="29"/>
      <c r="D229" s="29"/>
      <c r="E229" s="29"/>
      <c r="F229" s="29"/>
      <c r="G229" s="29"/>
      <c r="H229" s="29"/>
      <c r="I229" s="157"/>
      <c r="J229" s="157"/>
      <c r="K229" s="29"/>
      <c r="L229" s="29"/>
      <c r="M229" s="29"/>
      <c r="N229" s="29"/>
      <c r="O229" s="29"/>
      <c r="P229" s="29"/>
      <c r="Q229" s="29"/>
      <c r="R229" s="29"/>
      <c r="S229" s="29"/>
      <c r="T229" s="29"/>
      <c r="U229" s="29"/>
      <c r="V229" s="29"/>
      <c r="W229" s="29"/>
      <c r="X229" s="29"/>
      <c r="Y229" s="29"/>
      <c r="Z229" s="29"/>
    </row>
    <row r="230" spans="1:26" ht="15.75" customHeight="1" x14ac:dyDescent="0.35">
      <c r="A230" s="29"/>
      <c r="B230" s="29"/>
      <c r="C230" s="29"/>
      <c r="D230" s="29"/>
      <c r="E230" s="29"/>
      <c r="F230" s="29"/>
      <c r="G230" s="29"/>
      <c r="H230" s="29"/>
      <c r="I230" s="157"/>
      <c r="J230" s="157"/>
      <c r="K230" s="29"/>
      <c r="L230" s="29"/>
      <c r="M230" s="29"/>
      <c r="N230" s="29"/>
      <c r="O230" s="29"/>
      <c r="P230" s="29"/>
      <c r="Q230" s="29"/>
      <c r="R230" s="29"/>
      <c r="S230" s="29"/>
      <c r="T230" s="29"/>
      <c r="U230" s="29"/>
      <c r="V230" s="29"/>
      <c r="W230" s="29"/>
      <c r="X230" s="29"/>
      <c r="Y230" s="29"/>
      <c r="Z230" s="29"/>
    </row>
    <row r="231" spans="1:26" ht="15.75" customHeight="1" x14ac:dyDescent="0.35">
      <c r="A231" s="29"/>
      <c r="B231" s="29"/>
      <c r="C231" s="29"/>
      <c r="D231" s="29"/>
      <c r="E231" s="29"/>
      <c r="F231" s="29"/>
      <c r="G231" s="29"/>
      <c r="H231" s="29"/>
      <c r="I231" s="157"/>
      <c r="J231" s="157"/>
      <c r="K231" s="29"/>
      <c r="L231" s="29"/>
      <c r="M231" s="29"/>
      <c r="N231" s="29"/>
      <c r="O231" s="29"/>
      <c r="P231" s="29"/>
      <c r="Q231" s="29"/>
      <c r="R231" s="29"/>
      <c r="S231" s="29"/>
      <c r="T231" s="29"/>
      <c r="U231" s="29"/>
      <c r="V231" s="29"/>
      <c r="W231" s="29"/>
      <c r="X231" s="29"/>
      <c r="Y231" s="29"/>
      <c r="Z231" s="29"/>
    </row>
    <row r="232" spans="1:26" ht="15.75" customHeight="1" x14ac:dyDescent="0.35">
      <c r="A232" s="29"/>
      <c r="B232" s="29"/>
      <c r="C232" s="29"/>
      <c r="D232" s="29"/>
      <c r="E232" s="29"/>
      <c r="F232" s="29"/>
      <c r="G232" s="29"/>
      <c r="H232" s="29"/>
      <c r="I232" s="157"/>
      <c r="J232" s="157"/>
      <c r="K232" s="29"/>
      <c r="L232" s="29"/>
      <c r="M232" s="29"/>
      <c r="N232" s="29"/>
      <c r="O232" s="29"/>
      <c r="P232" s="29"/>
      <c r="Q232" s="29"/>
      <c r="R232" s="29"/>
      <c r="S232" s="29"/>
      <c r="T232" s="29"/>
      <c r="U232" s="29"/>
      <c r="V232" s="29"/>
      <c r="W232" s="29"/>
      <c r="X232" s="29"/>
      <c r="Y232" s="29"/>
      <c r="Z232" s="29"/>
    </row>
    <row r="233" spans="1:26" ht="15.75" customHeight="1" x14ac:dyDescent="0.35">
      <c r="A233" s="29"/>
      <c r="B233" s="29"/>
      <c r="C233" s="29"/>
      <c r="D233" s="29"/>
      <c r="E233" s="29"/>
      <c r="F233" s="29"/>
      <c r="G233" s="29"/>
      <c r="H233" s="29"/>
      <c r="I233" s="157"/>
      <c r="J233" s="157"/>
      <c r="K233" s="29"/>
      <c r="L233" s="29"/>
      <c r="M233" s="29"/>
      <c r="N233" s="29"/>
      <c r="O233" s="29"/>
      <c r="P233" s="29"/>
      <c r="Q233" s="29"/>
      <c r="R233" s="29"/>
      <c r="S233" s="29"/>
      <c r="T233" s="29"/>
      <c r="U233" s="29"/>
      <c r="V233" s="29"/>
      <c r="W233" s="29"/>
      <c r="X233" s="29"/>
      <c r="Y233" s="29"/>
      <c r="Z233" s="29"/>
    </row>
    <row r="234" spans="1:26" ht="15.75" customHeight="1" x14ac:dyDescent="0.35">
      <c r="A234" s="29"/>
      <c r="B234" s="29"/>
      <c r="C234" s="29"/>
      <c r="D234" s="29"/>
      <c r="E234" s="29"/>
      <c r="F234" s="29"/>
      <c r="G234" s="29"/>
      <c r="H234" s="29"/>
      <c r="I234" s="157"/>
      <c r="J234" s="157"/>
      <c r="K234" s="29"/>
      <c r="L234" s="29"/>
      <c r="M234" s="29"/>
      <c r="N234" s="29"/>
      <c r="O234" s="29"/>
      <c r="P234" s="29"/>
      <c r="Q234" s="29"/>
      <c r="R234" s="29"/>
      <c r="S234" s="29"/>
      <c r="T234" s="29"/>
      <c r="U234" s="29"/>
      <c r="V234" s="29"/>
      <c r="W234" s="29"/>
      <c r="X234" s="29"/>
      <c r="Y234" s="29"/>
      <c r="Z234" s="29"/>
    </row>
    <row r="235" spans="1:26" ht="15.75" customHeight="1" x14ac:dyDescent="0.35">
      <c r="A235" s="29"/>
      <c r="B235" s="29"/>
      <c r="C235" s="29"/>
      <c r="D235" s="29"/>
      <c r="E235" s="29"/>
      <c r="F235" s="29"/>
      <c r="G235" s="29"/>
      <c r="H235" s="29"/>
      <c r="I235" s="157"/>
      <c r="J235" s="157"/>
      <c r="K235" s="29"/>
      <c r="L235" s="29"/>
      <c r="M235" s="29"/>
      <c r="N235" s="29"/>
      <c r="O235" s="29"/>
      <c r="P235" s="29"/>
      <c r="Q235" s="29"/>
      <c r="R235" s="29"/>
      <c r="S235" s="29"/>
      <c r="T235" s="29"/>
      <c r="U235" s="29"/>
      <c r="V235" s="29"/>
      <c r="W235" s="29"/>
      <c r="X235" s="29"/>
      <c r="Y235" s="29"/>
      <c r="Z235" s="29"/>
    </row>
    <row r="236" spans="1:26" ht="15.75" customHeight="1" x14ac:dyDescent="0.35">
      <c r="A236" s="29"/>
      <c r="B236" s="29"/>
      <c r="C236" s="29"/>
      <c r="D236" s="29"/>
      <c r="E236" s="29"/>
      <c r="F236" s="29"/>
      <c r="G236" s="29"/>
      <c r="H236" s="29"/>
      <c r="I236" s="157"/>
      <c r="J236" s="157"/>
      <c r="K236" s="29"/>
      <c r="L236" s="29"/>
      <c r="M236" s="29"/>
      <c r="N236" s="29"/>
      <c r="O236" s="29"/>
      <c r="P236" s="29"/>
      <c r="Q236" s="29"/>
      <c r="R236" s="29"/>
      <c r="S236" s="29"/>
      <c r="T236" s="29"/>
      <c r="U236" s="29"/>
      <c r="V236" s="29"/>
      <c r="W236" s="29"/>
      <c r="X236" s="29"/>
      <c r="Y236" s="29"/>
      <c r="Z236" s="29"/>
    </row>
    <row r="237" spans="1:26" ht="15.75" customHeight="1" x14ac:dyDescent="0.35">
      <c r="A237" s="29"/>
      <c r="B237" s="29"/>
      <c r="C237" s="29"/>
      <c r="D237" s="29"/>
      <c r="E237" s="29"/>
      <c r="F237" s="29"/>
      <c r="G237" s="29"/>
      <c r="H237" s="29"/>
      <c r="I237" s="157"/>
      <c r="J237" s="157"/>
      <c r="K237" s="29"/>
      <c r="L237" s="29"/>
      <c r="M237" s="29"/>
      <c r="N237" s="29"/>
      <c r="O237" s="29"/>
      <c r="P237" s="29"/>
      <c r="Q237" s="29"/>
      <c r="R237" s="29"/>
      <c r="S237" s="29"/>
      <c r="T237" s="29"/>
      <c r="U237" s="29"/>
      <c r="V237" s="29"/>
      <c r="W237" s="29"/>
      <c r="X237" s="29"/>
      <c r="Y237" s="29"/>
      <c r="Z237" s="29"/>
    </row>
    <row r="238" spans="1:26" ht="15.75" customHeight="1" x14ac:dyDescent="0.35">
      <c r="A238" s="29"/>
      <c r="B238" s="29"/>
      <c r="C238" s="29"/>
      <c r="D238" s="29"/>
      <c r="E238" s="29"/>
      <c r="F238" s="29"/>
      <c r="G238" s="29"/>
      <c r="H238" s="29"/>
      <c r="I238" s="157"/>
      <c r="J238" s="157"/>
      <c r="K238" s="29"/>
      <c r="L238" s="29"/>
      <c r="M238" s="29"/>
      <c r="N238" s="29"/>
      <c r="O238" s="29"/>
      <c r="P238" s="29"/>
      <c r="Q238" s="29"/>
      <c r="R238" s="29"/>
      <c r="S238" s="29"/>
      <c r="T238" s="29"/>
      <c r="U238" s="29"/>
      <c r="V238" s="29"/>
      <c r="W238" s="29"/>
      <c r="X238" s="29"/>
      <c r="Y238" s="29"/>
      <c r="Z238" s="29"/>
    </row>
    <row r="239" spans="1:26" ht="15.75" customHeight="1" x14ac:dyDescent="0.35">
      <c r="A239" s="29"/>
      <c r="B239" s="29"/>
      <c r="C239" s="29"/>
      <c r="D239" s="29"/>
      <c r="E239" s="29"/>
      <c r="F239" s="29"/>
      <c r="G239" s="29"/>
      <c r="H239" s="29"/>
      <c r="I239" s="157"/>
      <c r="J239" s="157"/>
      <c r="K239" s="29"/>
      <c r="L239" s="29"/>
      <c r="M239" s="29"/>
      <c r="N239" s="29"/>
      <c r="O239" s="29"/>
      <c r="P239" s="29"/>
      <c r="Q239" s="29"/>
      <c r="R239" s="29"/>
      <c r="S239" s="29"/>
      <c r="T239" s="29"/>
      <c r="U239" s="29"/>
      <c r="V239" s="29"/>
      <c r="W239" s="29"/>
      <c r="X239" s="29"/>
      <c r="Y239" s="29"/>
      <c r="Z239" s="29"/>
    </row>
    <row r="240" spans="1:26" ht="15.75" customHeight="1" x14ac:dyDescent="0.35">
      <c r="A240" s="29"/>
      <c r="B240" s="29"/>
      <c r="C240" s="29"/>
      <c r="D240" s="29"/>
      <c r="E240" s="29"/>
      <c r="F240" s="29"/>
      <c r="G240" s="29"/>
      <c r="H240" s="29"/>
      <c r="I240" s="157"/>
      <c r="J240" s="157"/>
      <c r="K240" s="29"/>
      <c r="L240" s="29"/>
      <c r="M240" s="29"/>
      <c r="N240" s="29"/>
      <c r="O240" s="29"/>
      <c r="P240" s="29"/>
      <c r="Q240" s="29"/>
      <c r="R240" s="29"/>
      <c r="S240" s="29"/>
      <c r="T240" s="29"/>
      <c r="U240" s="29"/>
      <c r="V240" s="29"/>
      <c r="W240" s="29"/>
      <c r="X240" s="29"/>
      <c r="Y240" s="29"/>
      <c r="Z240" s="29"/>
    </row>
    <row r="241" spans="1:26" ht="15.75" customHeight="1" x14ac:dyDescent="0.35">
      <c r="A241" s="29"/>
      <c r="B241" s="29"/>
      <c r="C241" s="29"/>
      <c r="D241" s="29"/>
      <c r="E241" s="29"/>
      <c r="F241" s="29"/>
      <c r="G241" s="29"/>
      <c r="H241" s="29"/>
      <c r="I241" s="157"/>
      <c r="J241" s="157"/>
      <c r="K241" s="29"/>
      <c r="L241" s="29"/>
      <c r="M241" s="29"/>
      <c r="N241" s="29"/>
      <c r="O241" s="29"/>
      <c r="P241" s="29"/>
      <c r="Q241" s="29"/>
      <c r="R241" s="29"/>
      <c r="S241" s="29"/>
      <c r="T241" s="29"/>
      <c r="U241" s="29"/>
      <c r="V241" s="29"/>
      <c r="W241" s="29"/>
      <c r="X241" s="29"/>
      <c r="Y241" s="29"/>
      <c r="Z241" s="29"/>
    </row>
    <row r="242" spans="1:26" ht="15.75" customHeight="1" x14ac:dyDescent="0.35">
      <c r="A242" s="29"/>
      <c r="B242" s="29"/>
      <c r="C242" s="29"/>
      <c r="D242" s="29"/>
      <c r="E242" s="29"/>
      <c r="F242" s="29"/>
      <c r="G242" s="29"/>
      <c r="H242" s="29"/>
      <c r="I242" s="157"/>
      <c r="J242" s="157"/>
      <c r="K242" s="29"/>
      <c r="L242" s="29"/>
      <c r="M242" s="29"/>
      <c r="N242" s="29"/>
      <c r="O242" s="29"/>
      <c r="P242" s="29"/>
      <c r="Q242" s="29"/>
      <c r="R242" s="29"/>
      <c r="S242" s="29"/>
      <c r="T242" s="29"/>
      <c r="U242" s="29"/>
      <c r="V242" s="29"/>
      <c r="W242" s="29"/>
      <c r="X242" s="29"/>
      <c r="Y242" s="29"/>
      <c r="Z242" s="29"/>
    </row>
    <row r="243" spans="1:26" ht="15.75" customHeight="1" x14ac:dyDescent="0.35">
      <c r="A243" s="29"/>
      <c r="B243" s="29"/>
      <c r="C243" s="29"/>
      <c r="D243" s="29"/>
      <c r="E243" s="29"/>
      <c r="F243" s="29"/>
      <c r="G243" s="29"/>
      <c r="H243" s="29"/>
      <c r="I243" s="157"/>
      <c r="J243" s="157"/>
      <c r="K243" s="29"/>
      <c r="L243" s="29"/>
      <c r="M243" s="29"/>
      <c r="N243" s="29"/>
      <c r="O243" s="29"/>
      <c r="P243" s="29"/>
      <c r="Q243" s="29"/>
      <c r="R243" s="29"/>
      <c r="S243" s="29"/>
      <c r="T243" s="29"/>
      <c r="U243" s="29"/>
      <c r="V243" s="29"/>
      <c r="W243" s="29"/>
      <c r="X243" s="29"/>
      <c r="Y243" s="29"/>
      <c r="Z243" s="29"/>
    </row>
    <row r="244" spans="1:26" ht="15.75" customHeight="1" x14ac:dyDescent="0.35">
      <c r="A244" s="29"/>
      <c r="B244" s="29"/>
      <c r="C244" s="29"/>
      <c r="D244" s="29"/>
      <c r="E244" s="29"/>
      <c r="F244" s="29"/>
      <c r="G244" s="29"/>
      <c r="H244" s="29"/>
      <c r="I244" s="157"/>
      <c r="J244" s="157"/>
      <c r="K244" s="29"/>
      <c r="L244" s="29"/>
      <c r="M244" s="29"/>
      <c r="N244" s="29"/>
      <c r="O244" s="29"/>
      <c r="P244" s="29"/>
      <c r="Q244" s="29"/>
      <c r="R244" s="29"/>
      <c r="S244" s="29"/>
      <c r="T244" s="29"/>
      <c r="U244" s="29"/>
      <c r="V244" s="29"/>
      <c r="W244" s="29"/>
      <c r="X244" s="29"/>
      <c r="Y244" s="29"/>
      <c r="Z244" s="29"/>
    </row>
    <row r="245" spans="1:26" ht="15.75" customHeight="1" x14ac:dyDescent="0.35">
      <c r="A245" s="29"/>
      <c r="B245" s="29"/>
      <c r="C245" s="29"/>
      <c r="D245" s="29"/>
      <c r="E245" s="29"/>
      <c r="F245" s="29"/>
      <c r="G245" s="29"/>
      <c r="H245" s="29"/>
      <c r="I245" s="157"/>
      <c r="J245" s="157"/>
      <c r="K245" s="29"/>
      <c r="L245" s="29"/>
      <c r="M245" s="29"/>
      <c r="N245" s="29"/>
      <c r="O245" s="29"/>
      <c r="P245" s="29"/>
      <c r="Q245" s="29"/>
      <c r="R245" s="29"/>
      <c r="S245" s="29"/>
      <c r="T245" s="29"/>
      <c r="U245" s="29"/>
      <c r="V245" s="29"/>
      <c r="W245" s="29"/>
      <c r="X245" s="29"/>
      <c r="Y245" s="29"/>
      <c r="Z245" s="29"/>
    </row>
    <row r="246" spans="1:26" ht="15.75" customHeight="1" x14ac:dyDescent="0.35">
      <c r="A246" s="29"/>
      <c r="B246" s="29"/>
      <c r="C246" s="29"/>
      <c r="D246" s="29"/>
      <c r="E246" s="29"/>
      <c r="F246" s="29"/>
      <c r="G246" s="29"/>
      <c r="H246" s="29"/>
      <c r="I246" s="157"/>
      <c r="J246" s="157"/>
      <c r="K246" s="29"/>
      <c r="L246" s="29"/>
      <c r="M246" s="29"/>
      <c r="N246" s="29"/>
      <c r="O246" s="29"/>
      <c r="P246" s="29"/>
      <c r="Q246" s="29"/>
      <c r="R246" s="29"/>
      <c r="S246" s="29"/>
      <c r="T246" s="29"/>
      <c r="U246" s="29"/>
      <c r="V246" s="29"/>
      <c r="W246" s="29"/>
      <c r="X246" s="29"/>
      <c r="Y246" s="29"/>
      <c r="Z246" s="29"/>
    </row>
    <row r="247" spans="1:26" ht="15.75" customHeight="1" x14ac:dyDescent="0.35">
      <c r="A247" s="29"/>
      <c r="B247" s="29"/>
      <c r="C247" s="29"/>
      <c r="D247" s="29"/>
      <c r="E247" s="29"/>
      <c r="F247" s="29"/>
      <c r="G247" s="29"/>
      <c r="H247" s="29"/>
      <c r="I247" s="157"/>
      <c r="J247" s="157"/>
      <c r="K247" s="29"/>
      <c r="L247" s="29"/>
      <c r="M247" s="29"/>
      <c r="N247" s="29"/>
      <c r="O247" s="29"/>
      <c r="P247" s="29"/>
      <c r="Q247" s="29"/>
      <c r="R247" s="29"/>
      <c r="S247" s="29"/>
      <c r="T247" s="29"/>
      <c r="U247" s="29"/>
      <c r="V247" s="29"/>
      <c r="W247" s="29"/>
      <c r="X247" s="29"/>
      <c r="Y247" s="29"/>
      <c r="Z247" s="29"/>
    </row>
    <row r="248" spans="1:26" ht="15.75" customHeight="1" x14ac:dyDescent="0.35">
      <c r="A248" s="29"/>
      <c r="B248" s="29"/>
      <c r="C248" s="29"/>
      <c r="D248" s="29"/>
      <c r="E248" s="29"/>
      <c r="F248" s="29"/>
      <c r="G248" s="29"/>
      <c r="H248" s="29"/>
      <c r="I248" s="157"/>
      <c r="J248" s="157"/>
      <c r="K248" s="29"/>
      <c r="L248" s="29"/>
      <c r="M248" s="29"/>
      <c r="N248" s="29"/>
      <c r="O248" s="29"/>
      <c r="P248" s="29"/>
      <c r="Q248" s="29"/>
      <c r="R248" s="29"/>
      <c r="S248" s="29"/>
      <c r="T248" s="29"/>
      <c r="U248" s="29"/>
      <c r="V248" s="29"/>
      <c r="W248" s="29"/>
      <c r="X248" s="29"/>
      <c r="Y248" s="29"/>
      <c r="Z248" s="29"/>
    </row>
    <row r="249" spans="1:26" ht="15.75" customHeight="1" x14ac:dyDescent="0.35">
      <c r="A249" s="29"/>
      <c r="B249" s="29"/>
      <c r="C249" s="29"/>
      <c r="D249" s="29"/>
      <c r="E249" s="29"/>
      <c r="F249" s="29"/>
      <c r="G249" s="29"/>
      <c r="H249" s="29"/>
      <c r="I249" s="157"/>
      <c r="J249" s="157"/>
      <c r="K249" s="29"/>
      <c r="L249" s="29"/>
      <c r="M249" s="29"/>
      <c r="N249" s="29"/>
      <c r="O249" s="29"/>
      <c r="P249" s="29"/>
      <c r="Q249" s="29"/>
      <c r="R249" s="29"/>
      <c r="S249" s="29"/>
      <c r="T249" s="29"/>
      <c r="U249" s="29"/>
      <c r="V249" s="29"/>
      <c r="W249" s="29"/>
      <c r="X249" s="29"/>
      <c r="Y249" s="29"/>
      <c r="Z249" s="29"/>
    </row>
    <row r="250" spans="1:26" ht="15.75" customHeight="1" x14ac:dyDescent="0.35">
      <c r="A250" s="29"/>
      <c r="B250" s="29"/>
      <c r="C250" s="29"/>
      <c r="D250" s="29"/>
      <c r="E250" s="29"/>
      <c r="F250" s="29"/>
      <c r="G250" s="29"/>
      <c r="H250" s="29"/>
      <c r="I250" s="157"/>
      <c r="J250" s="157"/>
      <c r="K250" s="29"/>
      <c r="L250" s="29"/>
      <c r="M250" s="29"/>
      <c r="N250" s="29"/>
      <c r="O250" s="29"/>
      <c r="P250" s="29"/>
      <c r="Q250" s="29"/>
      <c r="R250" s="29"/>
      <c r="S250" s="29"/>
      <c r="T250" s="29"/>
      <c r="U250" s="29"/>
      <c r="V250" s="29"/>
      <c r="W250" s="29"/>
      <c r="X250" s="29"/>
      <c r="Y250" s="29"/>
      <c r="Z250" s="29"/>
    </row>
    <row r="251" spans="1:26" ht="15.75" customHeight="1" x14ac:dyDescent="0.35">
      <c r="A251" s="29"/>
      <c r="B251" s="29"/>
      <c r="C251" s="29"/>
      <c r="D251" s="29"/>
      <c r="E251" s="29"/>
      <c r="F251" s="29"/>
      <c r="G251" s="29"/>
      <c r="H251" s="29"/>
      <c r="I251" s="157"/>
      <c r="J251" s="157"/>
      <c r="K251" s="29"/>
      <c r="L251" s="29"/>
      <c r="M251" s="29"/>
      <c r="N251" s="29"/>
      <c r="O251" s="29"/>
      <c r="P251" s="29"/>
      <c r="Q251" s="29"/>
      <c r="R251" s="29"/>
      <c r="S251" s="29"/>
      <c r="T251" s="29"/>
      <c r="U251" s="29"/>
      <c r="V251" s="29"/>
      <c r="W251" s="29"/>
      <c r="X251" s="29"/>
      <c r="Y251" s="29"/>
      <c r="Z251" s="29"/>
    </row>
    <row r="252" spans="1:26" ht="15.75" customHeight="1" x14ac:dyDescent="0.35">
      <c r="A252" s="29"/>
      <c r="B252" s="29"/>
      <c r="C252" s="29"/>
      <c r="D252" s="29"/>
      <c r="E252" s="29"/>
      <c r="F252" s="29"/>
      <c r="G252" s="29"/>
      <c r="H252" s="29"/>
      <c r="I252" s="157"/>
      <c r="J252" s="157"/>
      <c r="K252" s="29"/>
      <c r="L252" s="29"/>
      <c r="M252" s="29"/>
      <c r="N252" s="29"/>
      <c r="O252" s="29"/>
      <c r="P252" s="29"/>
      <c r="Q252" s="29"/>
      <c r="R252" s="29"/>
      <c r="S252" s="29"/>
      <c r="T252" s="29"/>
      <c r="U252" s="29"/>
      <c r="V252" s="29"/>
      <c r="W252" s="29"/>
      <c r="X252" s="29"/>
      <c r="Y252" s="29"/>
      <c r="Z252" s="29"/>
    </row>
    <row r="253" spans="1:26" ht="15.75" customHeight="1" x14ac:dyDescent="0.35">
      <c r="A253" s="29"/>
      <c r="B253" s="29"/>
      <c r="C253" s="29"/>
      <c r="D253" s="29"/>
      <c r="E253" s="29"/>
      <c r="F253" s="29"/>
      <c r="G253" s="29"/>
      <c r="H253" s="29"/>
      <c r="I253" s="157"/>
      <c r="J253" s="157"/>
      <c r="K253" s="29"/>
      <c r="L253" s="29"/>
      <c r="M253" s="29"/>
      <c r="N253" s="29"/>
      <c r="O253" s="29"/>
      <c r="P253" s="29"/>
      <c r="Q253" s="29"/>
      <c r="R253" s="29"/>
      <c r="S253" s="29"/>
      <c r="T253" s="29"/>
      <c r="U253" s="29"/>
      <c r="V253" s="29"/>
      <c r="W253" s="29"/>
      <c r="X253" s="29"/>
      <c r="Y253" s="29"/>
      <c r="Z253" s="29"/>
    </row>
    <row r="254" spans="1:26" ht="15.75" customHeight="1" x14ac:dyDescent="0.35">
      <c r="A254" s="29"/>
      <c r="B254" s="29"/>
      <c r="C254" s="29"/>
      <c r="D254" s="29"/>
      <c r="E254" s="29"/>
      <c r="F254" s="29"/>
      <c r="G254" s="29"/>
      <c r="H254" s="29"/>
      <c r="I254" s="157"/>
      <c r="J254" s="157"/>
      <c r="K254" s="29"/>
      <c r="L254" s="29"/>
      <c r="M254" s="29"/>
      <c r="N254" s="29"/>
      <c r="O254" s="29"/>
      <c r="P254" s="29"/>
      <c r="Q254" s="29"/>
      <c r="R254" s="29"/>
      <c r="S254" s="29"/>
      <c r="T254" s="29"/>
      <c r="U254" s="29"/>
      <c r="V254" s="29"/>
      <c r="W254" s="29"/>
      <c r="X254" s="29"/>
      <c r="Y254" s="29"/>
      <c r="Z254" s="29"/>
    </row>
    <row r="255" spans="1:26" ht="15.75" customHeight="1" x14ac:dyDescent="0.35">
      <c r="A255" s="29"/>
      <c r="B255" s="29"/>
      <c r="C255" s="29"/>
      <c r="D255" s="29"/>
      <c r="E255" s="29"/>
      <c r="F255" s="29"/>
      <c r="G255" s="29"/>
      <c r="H255" s="29"/>
      <c r="I255" s="157"/>
      <c r="J255" s="157"/>
      <c r="K255" s="29"/>
      <c r="L255" s="29"/>
      <c r="M255" s="29"/>
      <c r="N255" s="29"/>
      <c r="O255" s="29"/>
      <c r="P255" s="29"/>
      <c r="Q255" s="29"/>
      <c r="R255" s="29"/>
      <c r="S255" s="29"/>
      <c r="T255" s="29"/>
      <c r="U255" s="29"/>
      <c r="V255" s="29"/>
      <c r="W255" s="29"/>
      <c r="X255" s="29"/>
      <c r="Y255" s="29"/>
      <c r="Z255" s="29"/>
    </row>
    <row r="256" spans="1:26" ht="15.75" customHeight="1" x14ac:dyDescent="0.35">
      <c r="A256" s="29"/>
      <c r="B256" s="29"/>
      <c r="C256" s="29"/>
      <c r="D256" s="29"/>
      <c r="E256" s="29"/>
      <c r="F256" s="29"/>
      <c r="G256" s="29"/>
      <c r="H256" s="29"/>
      <c r="I256" s="157"/>
      <c r="J256" s="157"/>
      <c r="K256" s="29"/>
      <c r="L256" s="29"/>
      <c r="M256" s="29"/>
      <c r="N256" s="29"/>
      <c r="O256" s="29"/>
      <c r="P256" s="29"/>
      <c r="Q256" s="29"/>
      <c r="R256" s="29"/>
      <c r="S256" s="29"/>
      <c r="T256" s="29"/>
      <c r="U256" s="29"/>
      <c r="V256" s="29"/>
      <c r="W256" s="29"/>
      <c r="X256" s="29"/>
      <c r="Y256" s="29"/>
      <c r="Z256" s="29"/>
    </row>
    <row r="257" spans="1:26" ht="15.75" customHeight="1" x14ac:dyDescent="0.35">
      <c r="A257" s="29"/>
      <c r="B257" s="29"/>
      <c r="C257" s="29"/>
      <c r="D257" s="29"/>
      <c r="E257" s="29"/>
      <c r="F257" s="29"/>
      <c r="G257" s="29"/>
      <c r="H257" s="29"/>
      <c r="I257" s="157"/>
      <c r="J257" s="157"/>
      <c r="K257" s="29"/>
      <c r="L257" s="29"/>
      <c r="M257" s="29"/>
      <c r="N257" s="29"/>
      <c r="O257" s="29"/>
      <c r="P257" s="29"/>
      <c r="Q257" s="29"/>
      <c r="R257" s="29"/>
      <c r="S257" s="29"/>
      <c r="T257" s="29"/>
      <c r="U257" s="29"/>
      <c r="V257" s="29"/>
      <c r="W257" s="29"/>
      <c r="X257" s="29"/>
      <c r="Y257" s="29"/>
      <c r="Z257" s="29"/>
    </row>
    <row r="258" spans="1:26" ht="15.75" customHeight="1" x14ac:dyDescent="0.35">
      <c r="A258" s="29"/>
      <c r="B258" s="29"/>
      <c r="C258" s="29"/>
      <c r="D258" s="29"/>
      <c r="E258" s="29"/>
      <c r="F258" s="29"/>
      <c r="G258" s="29"/>
      <c r="H258" s="29"/>
      <c r="I258" s="157"/>
      <c r="J258" s="157"/>
      <c r="K258" s="29"/>
      <c r="L258" s="29"/>
      <c r="M258" s="29"/>
      <c r="N258" s="29"/>
      <c r="O258" s="29"/>
      <c r="P258" s="29"/>
      <c r="Q258" s="29"/>
      <c r="R258" s="29"/>
      <c r="S258" s="29"/>
      <c r="T258" s="29"/>
      <c r="U258" s="29"/>
      <c r="V258" s="29"/>
      <c r="W258" s="29"/>
      <c r="X258" s="29"/>
      <c r="Y258" s="29"/>
      <c r="Z258" s="29"/>
    </row>
    <row r="259" spans="1:26" ht="15.75" customHeight="1" x14ac:dyDescent="0.35">
      <c r="A259" s="29"/>
      <c r="B259" s="29"/>
      <c r="C259" s="29"/>
      <c r="D259" s="29"/>
      <c r="E259" s="29"/>
      <c r="F259" s="29"/>
      <c r="G259" s="29"/>
      <c r="H259" s="29"/>
      <c r="I259" s="157"/>
      <c r="J259" s="157"/>
      <c r="K259" s="29"/>
      <c r="L259" s="29"/>
      <c r="M259" s="29"/>
      <c r="N259" s="29"/>
      <c r="O259" s="29"/>
      <c r="P259" s="29"/>
      <c r="Q259" s="29"/>
      <c r="R259" s="29"/>
      <c r="S259" s="29"/>
      <c r="T259" s="29"/>
      <c r="U259" s="29"/>
      <c r="V259" s="29"/>
      <c r="W259" s="29"/>
      <c r="X259" s="29"/>
      <c r="Y259" s="29"/>
      <c r="Z259" s="29"/>
    </row>
    <row r="260" spans="1:26" ht="15.75" customHeight="1" x14ac:dyDescent="0.35">
      <c r="A260" s="29"/>
      <c r="B260" s="29"/>
      <c r="C260" s="29"/>
      <c r="D260" s="29"/>
      <c r="E260" s="29"/>
      <c r="F260" s="29"/>
      <c r="G260" s="29"/>
      <c r="H260" s="29"/>
      <c r="I260" s="157"/>
      <c r="J260" s="157"/>
      <c r="K260" s="29"/>
      <c r="L260" s="29"/>
      <c r="M260" s="29"/>
      <c r="N260" s="29"/>
      <c r="O260" s="29"/>
      <c r="P260" s="29"/>
      <c r="Q260" s="29"/>
      <c r="R260" s="29"/>
      <c r="S260" s="29"/>
      <c r="T260" s="29"/>
      <c r="U260" s="29"/>
      <c r="V260" s="29"/>
      <c r="W260" s="29"/>
      <c r="X260" s="29"/>
      <c r="Y260" s="29"/>
      <c r="Z260" s="29"/>
    </row>
    <row r="261" spans="1:26" ht="15.75" customHeight="1" x14ac:dyDescent="0.35">
      <c r="A261" s="29"/>
      <c r="B261" s="29"/>
      <c r="C261" s="29"/>
      <c r="D261" s="29"/>
      <c r="E261" s="29"/>
      <c r="F261" s="29"/>
      <c r="G261" s="29"/>
      <c r="H261" s="29"/>
      <c r="I261" s="157"/>
      <c r="J261" s="157"/>
      <c r="K261" s="29"/>
      <c r="L261" s="29"/>
      <c r="M261" s="29"/>
      <c r="N261" s="29"/>
      <c r="O261" s="29"/>
      <c r="P261" s="29"/>
      <c r="Q261" s="29"/>
      <c r="R261" s="29"/>
      <c r="S261" s="29"/>
      <c r="T261" s="29"/>
      <c r="U261" s="29"/>
      <c r="V261" s="29"/>
      <c r="W261" s="29"/>
      <c r="X261" s="29"/>
      <c r="Y261" s="29"/>
      <c r="Z261" s="29"/>
    </row>
    <row r="262" spans="1:26" ht="15.75" customHeight="1" x14ac:dyDescent="0.35">
      <c r="A262" s="29"/>
      <c r="B262" s="29"/>
      <c r="C262" s="29"/>
      <c r="D262" s="29"/>
      <c r="E262" s="29"/>
      <c r="F262" s="29"/>
      <c r="G262" s="29"/>
      <c r="H262" s="29"/>
      <c r="I262" s="157"/>
      <c r="J262" s="157"/>
      <c r="K262" s="29"/>
      <c r="L262" s="29"/>
      <c r="M262" s="29"/>
      <c r="N262" s="29"/>
      <c r="O262" s="29"/>
      <c r="P262" s="29"/>
      <c r="Q262" s="29"/>
      <c r="R262" s="29"/>
      <c r="S262" s="29"/>
      <c r="T262" s="29"/>
      <c r="U262" s="29"/>
      <c r="V262" s="29"/>
      <c r="W262" s="29"/>
      <c r="X262" s="29"/>
      <c r="Y262" s="29"/>
      <c r="Z262" s="29"/>
    </row>
    <row r="263" spans="1:26" ht="15.75" customHeight="1" x14ac:dyDescent="0.35">
      <c r="A263" s="29"/>
      <c r="B263" s="29"/>
      <c r="C263" s="29"/>
      <c r="D263" s="29"/>
      <c r="E263" s="29"/>
      <c r="F263" s="29"/>
      <c r="G263" s="29"/>
      <c r="H263" s="29"/>
      <c r="I263" s="157"/>
      <c r="J263" s="157"/>
      <c r="K263" s="29"/>
      <c r="L263" s="29"/>
      <c r="M263" s="29"/>
      <c r="N263" s="29"/>
      <c r="O263" s="29"/>
      <c r="P263" s="29"/>
      <c r="Q263" s="29"/>
      <c r="R263" s="29"/>
      <c r="S263" s="29"/>
      <c r="T263" s="29"/>
      <c r="U263" s="29"/>
      <c r="V263" s="29"/>
      <c r="W263" s="29"/>
      <c r="X263" s="29"/>
      <c r="Y263" s="29"/>
      <c r="Z263" s="29"/>
    </row>
    <row r="264" spans="1:26" ht="15.75" customHeight="1" x14ac:dyDescent="0.35">
      <c r="A264" s="29"/>
      <c r="B264" s="29"/>
      <c r="C264" s="29"/>
      <c r="D264" s="29"/>
      <c r="E264" s="29"/>
      <c r="F264" s="29"/>
      <c r="G264" s="29"/>
      <c r="H264" s="29"/>
      <c r="I264" s="157"/>
      <c r="J264" s="157"/>
      <c r="K264" s="29"/>
      <c r="L264" s="29"/>
      <c r="M264" s="29"/>
      <c r="N264" s="29"/>
      <c r="O264" s="29"/>
      <c r="P264" s="29"/>
      <c r="Q264" s="29"/>
      <c r="R264" s="29"/>
      <c r="S264" s="29"/>
      <c r="T264" s="29"/>
      <c r="U264" s="29"/>
      <c r="V264" s="29"/>
      <c r="W264" s="29"/>
      <c r="X264" s="29"/>
      <c r="Y264" s="29"/>
      <c r="Z264" s="29"/>
    </row>
    <row r="265" spans="1:26" ht="15.75" customHeight="1" x14ac:dyDescent="0.35">
      <c r="A265" s="29"/>
      <c r="B265" s="29"/>
      <c r="C265" s="29"/>
      <c r="D265" s="29"/>
      <c r="E265" s="29"/>
      <c r="F265" s="29"/>
      <c r="G265" s="29"/>
      <c r="H265" s="29"/>
      <c r="I265" s="157"/>
      <c r="J265" s="157"/>
      <c r="K265" s="29"/>
      <c r="L265" s="29"/>
      <c r="M265" s="29"/>
      <c r="N265" s="29"/>
      <c r="O265" s="29"/>
      <c r="P265" s="29"/>
      <c r="Q265" s="29"/>
      <c r="R265" s="29"/>
      <c r="S265" s="29"/>
      <c r="T265" s="29"/>
      <c r="U265" s="29"/>
      <c r="V265" s="29"/>
      <c r="W265" s="29"/>
      <c r="X265" s="29"/>
      <c r="Y265" s="29"/>
      <c r="Z265" s="29"/>
    </row>
    <row r="266" spans="1:26" ht="15.75" customHeight="1" x14ac:dyDescent="0.35">
      <c r="A266" s="29"/>
      <c r="B266" s="29"/>
      <c r="C266" s="29"/>
      <c r="D266" s="29"/>
      <c r="E266" s="29"/>
      <c r="F266" s="29"/>
      <c r="G266" s="29"/>
      <c r="H266" s="29"/>
      <c r="I266" s="157"/>
      <c r="J266" s="157"/>
      <c r="K266" s="29"/>
      <c r="L266" s="29"/>
      <c r="M266" s="29"/>
      <c r="N266" s="29"/>
      <c r="O266" s="29"/>
      <c r="P266" s="29"/>
      <c r="Q266" s="29"/>
      <c r="R266" s="29"/>
      <c r="S266" s="29"/>
      <c r="T266" s="29"/>
      <c r="U266" s="29"/>
      <c r="V266" s="29"/>
      <c r="W266" s="29"/>
      <c r="X266" s="29"/>
      <c r="Y266" s="29"/>
      <c r="Z266" s="29"/>
    </row>
    <row r="267" spans="1:26" ht="15.75" customHeight="1" x14ac:dyDescent="0.35">
      <c r="A267" s="29"/>
      <c r="B267" s="29"/>
      <c r="C267" s="29"/>
      <c r="D267" s="29"/>
      <c r="E267" s="29"/>
      <c r="F267" s="29"/>
      <c r="G267" s="29"/>
      <c r="H267" s="29"/>
      <c r="I267" s="157"/>
      <c r="J267" s="157"/>
      <c r="K267" s="29"/>
      <c r="L267" s="29"/>
      <c r="M267" s="29"/>
      <c r="N267" s="29"/>
      <c r="O267" s="29"/>
      <c r="P267" s="29"/>
      <c r="Q267" s="29"/>
      <c r="R267" s="29"/>
      <c r="S267" s="29"/>
      <c r="T267" s="29"/>
      <c r="U267" s="29"/>
      <c r="V267" s="29"/>
      <c r="W267" s="29"/>
      <c r="X267" s="29"/>
      <c r="Y267" s="29"/>
      <c r="Z267" s="29"/>
    </row>
    <row r="268" spans="1:26" ht="15.75" customHeight="1" x14ac:dyDescent="0.35">
      <c r="A268" s="29"/>
      <c r="B268" s="29"/>
      <c r="C268" s="29"/>
      <c r="D268" s="29"/>
      <c r="E268" s="29"/>
      <c r="F268" s="29"/>
      <c r="G268" s="29"/>
      <c r="H268" s="29"/>
      <c r="I268" s="157"/>
      <c r="J268" s="157"/>
      <c r="K268" s="29"/>
      <c r="L268" s="29"/>
      <c r="M268" s="29"/>
      <c r="N268" s="29"/>
      <c r="O268" s="29"/>
      <c r="P268" s="29"/>
      <c r="Q268" s="29"/>
      <c r="R268" s="29"/>
      <c r="S268" s="29"/>
      <c r="T268" s="29"/>
      <c r="U268" s="29"/>
      <c r="V268" s="29"/>
      <c r="W268" s="29"/>
      <c r="X268" s="29"/>
      <c r="Y268" s="29"/>
      <c r="Z268" s="29"/>
    </row>
    <row r="269" spans="1:26" ht="15.75" customHeight="1" x14ac:dyDescent="0.35">
      <c r="A269" s="29"/>
      <c r="B269" s="29"/>
      <c r="C269" s="29"/>
      <c r="D269" s="29"/>
      <c r="E269" s="29"/>
      <c r="F269" s="29"/>
      <c r="G269" s="29"/>
      <c r="H269" s="29"/>
      <c r="I269" s="157"/>
      <c r="J269" s="157"/>
      <c r="K269" s="29"/>
      <c r="L269" s="29"/>
      <c r="M269" s="29"/>
      <c r="N269" s="29"/>
      <c r="O269" s="29"/>
      <c r="P269" s="29"/>
      <c r="Q269" s="29"/>
      <c r="R269" s="29"/>
      <c r="S269" s="29"/>
      <c r="T269" s="29"/>
      <c r="U269" s="29"/>
      <c r="V269" s="29"/>
      <c r="W269" s="29"/>
      <c r="X269" s="29"/>
      <c r="Y269" s="29"/>
      <c r="Z269" s="29"/>
    </row>
    <row r="270" spans="1:26" ht="15.75" customHeight="1" x14ac:dyDescent="0.35">
      <c r="A270" s="29"/>
      <c r="B270" s="29"/>
      <c r="C270" s="29"/>
      <c r="D270" s="29"/>
      <c r="E270" s="29"/>
      <c r="F270" s="29"/>
      <c r="G270" s="29"/>
      <c r="H270" s="29"/>
      <c r="I270" s="157"/>
      <c r="J270" s="157"/>
      <c r="K270" s="29"/>
      <c r="L270" s="29"/>
      <c r="M270" s="29"/>
      <c r="N270" s="29"/>
      <c r="O270" s="29"/>
      <c r="P270" s="29"/>
      <c r="Q270" s="29"/>
      <c r="R270" s="29"/>
      <c r="S270" s="29"/>
      <c r="T270" s="29"/>
      <c r="U270" s="29"/>
      <c r="V270" s="29"/>
      <c r="W270" s="29"/>
      <c r="X270" s="29"/>
      <c r="Y270" s="29"/>
      <c r="Z270" s="29"/>
    </row>
    <row r="271" spans="1:26" ht="15.75" customHeight="1" x14ac:dyDescent="0.35">
      <c r="A271" s="29"/>
      <c r="B271" s="29"/>
      <c r="C271" s="29"/>
      <c r="D271" s="29"/>
      <c r="E271" s="29"/>
      <c r="F271" s="29"/>
      <c r="G271" s="29"/>
      <c r="H271" s="29"/>
      <c r="I271" s="157"/>
      <c r="J271" s="157"/>
      <c r="K271" s="29"/>
      <c r="L271" s="29"/>
      <c r="M271" s="29"/>
      <c r="N271" s="29"/>
      <c r="O271" s="29"/>
      <c r="P271" s="29"/>
      <c r="Q271" s="29"/>
      <c r="R271" s="29"/>
      <c r="S271" s="29"/>
      <c r="T271" s="29"/>
      <c r="U271" s="29"/>
      <c r="V271" s="29"/>
      <c r="W271" s="29"/>
      <c r="X271" s="29"/>
      <c r="Y271" s="29"/>
      <c r="Z271" s="29"/>
    </row>
    <row r="272" spans="1:26" ht="15.75" customHeight="1" x14ac:dyDescent="0.35">
      <c r="A272" s="29"/>
      <c r="B272" s="29"/>
      <c r="C272" s="29"/>
      <c r="D272" s="29"/>
      <c r="E272" s="29"/>
      <c r="F272" s="29"/>
      <c r="G272" s="29"/>
      <c r="H272" s="29"/>
      <c r="I272" s="157"/>
      <c r="J272" s="157"/>
      <c r="K272" s="29"/>
      <c r="L272" s="29"/>
      <c r="M272" s="29"/>
      <c r="N272" s="29"/>
      <c r="O272" s="29"/>
      <c r="P272" s="29"/>
      <c r="Q272" s="29"/>
      <c r="R272" s="29"/>
      <c r="S272" s="29"/>
      <c r="T272" s="29"/>
      <c r="U272" s="29"/>
      <c r="V272" s="29"/>
      <c r="W272" s="29"/>
      <c r="X272" s="29"/>
      <c r="Y272" s="29"/>
      <c r="Z272" s="29"/>
    </row>
    <row r="273" spans="1:26" ht="15.75" customHeight="1" x14ac:dyDescent="0.35">
      <c r="A273" s="29"/>
      <c r="B273" s="29"/>
      <c r="C273" s="29"/>
      <c r="D273" s="29"/>
      <c r="E273" s="29"/>
      <c r="F273" s="29"/>
      <c r="G273" s="29"/>
      <c r="H273" s="29"/>
      <c r="I273" s="157"/>
      <c r="J273" s="157"/>
      <c r="K273" s="29"/>
      <c r="L273" s="29"/>
      <c r="M273" s="29"/>
      <c r="N273" s="29"/>
      <c r="O273" s="29"/>
      <c r="P273" s="29"/>
      <c r="Q273" s="29"/>
      <c r="R273" s="29"/>
      <c r="S273" s="29"/>
      <c r="T273" s="29"/>
      <c r="U273" s="29"/>
      <c r="V273" s="29"/>
      <c r="W273" s="29"/>
      <c r="X273" s="29"/>
      <c r="Y273" s="29"/>
      <c r="Z273" s="29"/>
    </row>
    <row r="274" spans="1:26" ht="15.75" customHeight="1" x14ac:dyDescent="0.35">
      <c r="A274" s="29"/>
      <c r="B274" s="29"/>
      <c r="C274" s="29"/>
      <c r="D274" s="29"/>
      <c r="E274" s="29"/>
      <c r="F274" s="29"/>
      <c r="G274" s="29"/>
      <c r="H274" s="29"/>
      <c r="I274" s="157"/>
      <c r="J274" s="157"/>
      <c r="K274" s="29"/>
      <c r="L274" s="29"/>
      <c r="M274" s="29"/>
      <c r="N274" s="29"/>
      <c r="O274" s="29"/>
      <c r="P274" s="29"/>
      <c r="Q274" s="29"/>
      <c r="R274" s="29"/>
      <c r="S274" s="29"/>
      <c r="T274" s="29"/>
      <c r="U274" s="29"/>
      <c r="V274" s="29"/>
      <c r="W274" s="29"/>
      <c r="X274" s="29"/>
      <c r="Y274" s="29"/>
      <c r="Z274" s="29"/>
    </row>
    <row r="275" spans="1:26" ht="15.75" customHeight="1" x14ac:dyDescent="0.35">
      <c r="A275" s="29"/>
      <c r="B275" s="29"/>
      <c r="C275" s="29"/>
      <c r="D275" s="29"/>
      <c r="E275" s="29"/>
      <c r="F275" s="29"/>
      <c r="G275" s="29"/>
      <c r="H275" s="29"/>
      <c r="I275" s="157"/>
      <c r="J275" s="157"/>
      <c r="K275" s="29"/>
      <c r="L275" s="29"/>
      <c r="M275" s="29"/>
      <c r="N275" s="29"/>
      <c r="O275" s="29"/>
      <c r="P275" s="29"/>
      <c r="Q275" s="29"/>
      <c r="R275" s="29"/>
      <c r="S275" s="29"/>
      <c r="T275" s="29"/>
      <c r="U275" s="29"/>
      <c r="V275" s="29"/>
      <c r="W275" s="29"/>
      <c r="X275" s="29"/>
      <c r="Y275" s="29"/>
      <c r="Z275" s="29"/>
    </row>
    <row r="276" spans="1:26" ht="15.75" customHeight="1" x14ac:dyDescent="0.35">
      <c r="A276" s="29"/>
      <c r="B276" s="29"/>
      <c r="C276" s="29"/>
      <c r="D276" s="29"/>
      <c r="E276" s="29"/>
      <c r="F276" s="29"/>
      <c r="G276" s="29"/>
      <c r="H276" s="29"/>
      <c r="I276" s="157"/>
      <c r="J276" s="157"/>
      <c r="K276" s="29"/>
      <c r="L276" s="29"/>
      <c r="M276" s="29"/>
      <c r="N276" s="29"/>
      <c r="O276" s="29"/>
      <c r="P276" s="29"/>
      <c r="Q276" s="29"/>
      <c r="R276" s="29"/>
      <c r="S276" s="29"/>
      <c r="T276" s="29"/>
      <c r="U276" s="29"/>
      <c r="V276" s="29"/>
      <c r="W276" s="29"/>
      <c r="X276" s="29"/>
      <c r="Y276" s="29"/>
      <c r="Z276" s="29"/>
    </row>
    <row r="277" spans="1:26" ht="15.75" customHeight="1" x14ac:dyDescent="0.35">
      <c r="A277" s="29"/>
      <c r="B277" s="29"/>
      <c r="C277" s="29"/>
      <c r="D277" s="29"/>
      <c r="E277" s="29"/>
      <c r="F277" s="29"/>
      <c r="G277" s="29"/>
      <c r="H277" s="29"/>
      <c r="I277" s="157"/>
      <c r="J277" s="157"/>
      <c r="K277" s="29"/>
      <c r="L277" s="29"/>
      <c r="M277" s="29"/>
      <c r="N277" s="29"/>
      <c r="O277" s="29"/>
      <c r="P277" s="29"/>
      <c r="Q277" s="29"/>
      <c r="R277" s="29"/>
      <c r="S277" s="29"/>
      <c r="T277" s="29"/>
      <c r="U277" s="29"/>
      <c r="V277" s="29"/>
      <c r="W277" s="29"/>
      <c r="X277" s="29"/>
      <c r="Y277" s="29"/>
      <c r="Z277" s="29"/>
    </row>
    <row r="278" spans="1:26" ht="15.75" customHeight="1" x14ac:dyDescent="0.35">
      <c r="A278" s="29"/>
      <c r="B278" s="29"/>
      <c r="C278" s="29"/>
      <c r="D278" s="29"/>
      <c r="E278" s="29"/>
      <c r="F278" s="29"/>
      <c r="G278" s="29"/>
      <c r="H278" s="29"/>
      <c r="I278" s="157"/>
      <c r="J278" s="157"/>
      <c r="K278" s="29"/>
      <c r="L278" s="29"/>
      <c r="M278" s="29"/>
      <c r="N278" s="29"/>
      <c r="O278" s="29"/>
      <c r="P278" s="29"/>
      <c r="Q278" s="29"/>
      <c r="R278" s="29"/>
      <c r="S278" s="29"/>
      <c r="T278" s="29"/>
      <c r="U278" s="29"/>
      <c r="V278" s="29"/>
      <c r="W278" s="29"/>
      <c r="X278" s="29"/>
      <c r="Y278" s="29"/>
      <c r="Z278" s="29"/>
    </row>
    <row r="279" spans="1:26" ht="15.75" customHeight="1" x14ac:dyDescent="0.35">
      <c r="A279" s="29"/>
      <c r="B279" s="29"/>
      <c r="C279" s="29"/>
      <c r="D279" s="29"/>
      <c r="E279" s="29"/>
      <c r="F279" s="29"/>
      <c r="G279" s="29"/>
      <c r="H279" s="29"/>
      <c r="I279" s="157"/>
      <c r="J279" s="157"/>
      <c r="K279" s="29"/>
      <c r="L279" s="29"/>
      <c r="M279" s="29"/>
      <c r="N279" s="29"/>
      <c r="O279" s="29"/>
      <c r="P279" s="29"/>
      <c r="Q279" s="29"/>
      <c r="R279" s="29"/>
      <c r="S279" s="29"/>
      <c r="T279" s="29"/>
      <c r="U279" s="29"/>
      <c r="V279" s="29"/>
      <c r="W279" s="29"/>
      <c r="X279" s="29"/>
      <c r="Y279" s="29"/>
      <c r="Z279" s="29"/>
    </row>
    <row r="280" spans="1:26" ht="15.75" customHeight="1" x14ac:dyDescent="0.35">
      <c r="A280" s="29"/>
      <c r="B280" s="29"/>
      <c r="C280" s="29"/>
      <c r="D280" s="29"/>
      <c r="E280" s="29"/>
      <c r="F280" s="29"/>
      <c r="G280" s="29"/>
      <c r="H280" s="29"/>
      <c r="I280" s="157"/>
      <c r="J280" s="157"/>
      <c r="K280" s="29"/>
      <c r="L280" s="29"/>
      <c r="M280" s="29"/>
      <c r="N280" s="29"/>
      <c r="O280" s="29"/>
      <c r="P280" s="29"/>
      <c r="Q280" s="29"/>
      <c r="R280" s="29"/>
      <c r="S280" s="29"/>
      <c r="T280" s="29"/>
      <c r="U280" s="29"/>
      <c r="V280" s="29"/>
      <c r="W280" s="29"/>
      <c r="X280" s="29"/>
      <c r="Y280" s="29"/>
      <c r="Z280" s="29"/>
    </row>
    <row r="281" spans="1:26" ht="15.75" customHeight="1" x14ac:dyDescent="0.35">
      <c r="A281" s="29"/>
      <c r="B281" s="29"/>
      <c r="C281" s="29"/>
      <c r="D281" s="29"/>
      <c r="E281" s="29"/>
      <c r="F281" s="29"/>
      <c r="G281" s="29"/>
      <c r="H281" s="29"/>
      <c r="I281" s="157"/>
      <c r="J281" s="157"/>
      <c r="K281" s="29"/>
      <c r="L281" s="29"/>
      <c r="M281" s="29"/>
      <c r="N281" s="29"/>
      <c r="O281" s="29"/>
      <c r="P281" s="29"/>
      <c r="Q281" s="29"/>
      <c r="R281" s="29"/>
      <c r="S281" s="29"/>
      <c r="T281" s="29"/>
      <c r="U281" s="29"/>
      <c r="V281" s="29"/>
      <c r="W281" s="29"/>
      <c r="X281" s="29"/>
      <c r="Y281" s="29"/>
      <c r="Z281" s="29"/>
    </row>
    <row r="282" spans="1:26" ht="15.75" customHeight="1" x14ac:dyDescent="0.35">
      <c r="A282" s="29"/>
      <c r="B282" s="29"/>
      <c r="C282" s="29"/>
      <c r="D282" s="29"/>
      <c r="E282" s="29"/>
      <c r="F282" s="29"/>
      <c r="G282" s="29"/>
      <c r="H282" s="29"/>
      <c r="I282" s="157"/>
      <c r="J282" s="157"/>
      <c r="K282" s="29"/>
      <c r="L282" s="29"/>
      <c r="M282" s="29"/>
      <c r="N282" s="29"/>
      <c r="O282" s="29"/>
      <c r="P282" s="29"/>
      <c r="Q282" s="29"/>
      <c r="R282" s="29"/>
      <c r="S282" s="29"/>
      <c r="T282" s="29"/>
      <c r="U282" s="29"/>
      <c r="V282" s="29"/>
      <c r="W282" s="29"/>
      <c r="X282" s="29"/>
      <c r="Y282" s="29"/>
      <c r="Z282" s="29"/>
    </row>
    <row r="283" spans="1:26" ht="15.75" customHeight="1" x14ac:dyDescent="0.35">
      <c r="A283" s="29"/>
      <c r="B283" s="29"/>
      <c r="C283" s="29"/>
      <c r="D283" s="29"/>
      <c r="E283" s="29"/>
      <c r="F283" s="29"/>
      <c r="G283" s="29"/>
      <c r="H283" s="29"/>
      <c r="I283" s="157"/>
      <c r="J283" s="157"/>
      <c r="K283" s="29"/>
      <c r="L283" s="29"/>
      <c r="M283" s="29"/>
      <c r="N283" s="29"/>
      <c r="O283" s="29"/>
      <c r="P283" s="29"/>
      <c r="Q283" s="29"/>
      <c r="R283" s="29"/>
      <c r="S283" s="29"/>
      <c r="T283" s="29"/>
      <c r="U283" s="29"/>
      <c r="V283" s="29"/>
      <c r="W283" s="29"/>
      <c r="X283" s="29"/>
      <c r="Y283" s="29"/>
      <c r="Z283" s="29"/>
    </row>
    <row r="284" spans="1:26" ht="15.75" customHeight="1" x14ac:dyDescent="0.35">
      <c r="A284" s="29"/>
      <c r="B284" s="29"/>
      <c r="C284" s="29"/>
      <c r="D284" s="29"/>
      <c r="E284" s="29"/>
      <c r="F284" s="29"/>
      <c r="G284" s="29"/>
      <c r="H284" s="29"/>
      <c r="I284" s="157"/>
      <c r="J284" s="157"/>
      <c r="K284" s="29"/>
      <c r="L284" s="29"/>
      <c r="M284" s="29"/>
      <c r="N284" s="29"/>
      <c r="O284" s="29"/>
      <c r="P284" s="29"/>
      <c r="Q284" s="29"/>
      <c r="R284" s="29"/>
      <c r="S284" s="29"/>
      <c r="T284" s="29"/>
      <c r="U284" s="29"/>
      <c r="V284" s="29"/>
      <c r="W284" s="29"/>
      <c r="X284" s="29"/>
      <c r="Y284" s="29"/>
      <c r="Z284" s="29"/>
    </row>
    <row r="285" spans="1:26" ht="15.75" customHeight="1" x14ac:dyDescent="0.35">
      <c r="A285" s="29"/>
      <c r="B285" s="29"/>
      <c r="C285" s="29"/>
      <c r="D285" s="29"/>
      <c r="E285" s="29"/>
      <c r="F285" s="29"/>
      <c r="G285" s="29"/>
      <c r="H285" s="29"/>
      <c r="I285" s="157"/>
      <c r="J285" s="157"/>
      <c r="K285" s="29"/>
      <c r="L285" s="29"/>
      <c r="M285" s="29"/>
      <c r="N285" s="29"/>
      <c r="O285" s="29"/>
      <c r="P285" s="29"/>
      <c r="Q285" s="29"/>
      <c r="R285" s="29"/>
      <c r="S285" s="29"/>
      <c r="T285" s="29"/>
      <c r="U285" s="29"/>
      <c r="V285" s="29"/>
      <c r="W285" s="29"/>
      <c r="X285" s="29"/>
      <c r="Y285" s="29"/>
      <c r="Z285" s="29"/>
    </row>
    <row r="286" spans="1:26" ht="15.75" customHeight="1" x14ac:dyDescent="0.35">
      <c r="A286" s="29"/>
      <c r="B286" s="29"/>
      <c r="C286" s="29"/>
      <c r="D286" s="29"/>
      <c r="E286" s="29"/>
      <c r="F286" s="29"/>
      <c r="G286" s="29"/>
      <c r="H286" s="29"/>
      <c r="I286" s="157"/>
      <c r="J286" s="157"/>
      <c r="K286" s="29"/>
      <c r="L286" s="29"/>
      <c r="M286" s="29"/>
      <c r="N286" s="29"/>
      <c r="O286" s="29"/>
      <c r="P286" s="29"/>
      <c r="Q286" s="29"/>
      <c r="R286" s="29"/>
      <c r="S286" s="29"/>
      <c r="T286" s="29"/>
      <c r="U286" s="29"/>
      <c r="V286" s="29"/>
      <c r="W286" s="29"/>
      <c r="X286" s="29"/>
      <c r="Y286" s="29"/>
      <c r="Z286" s="29"/>
    </row>
    <row r="287" spans="1:26" ht="15.75" customHeight="1" x14ac:dyDescent="0.35">
      <c r="A287" s="29"/>
      <c r="B287" s="29"/>
      <c r="C287" s="29"/>
      <c r="D287" s="29"/>
      <c r="E287" s="29"/>
      <c r="F287" s="29"/>
      <c r="G287" s="29"/>
      <c r="H287" s="29"/>
      <c r="I287" s="157"/>
      <c r="J287" s="157"/>
      <c r="K287" s="29"/>
      <c r="L287" s="29"/>
      <c r="M287" s="29"/>
      <c r="N287" s="29"/>
      <c r="O287" s="29"/>
      <c r="P287" s="29"/>
      <c r="Q287" s="29"/>
      <c r="R287" s="29"/>
      <c r="S287" s="29"/>
      <c r="T287" s="29"/>
      <c r="U287" s="29"/>
      <c r="V287" s="29"/>
      <c r="W287" s="29"/>
      <c r="X287" s="29"/>
      <c r="Y287" s="29"/>
      <c r="Z287" s="29"/>
    </row>
    <row r="288" spans="1:26" ht="15.75" customHeight="1" x14ac:dyDescent="0.35">
      <c r="A288" s="29"/>
      <c r="B288" s="29"/>
      <c r="C288" s="29"/>
      <c r="D288" s="29"/>
      <c r="E288" s="29"/>
      <c r="F288" s="29"/>
      <c r="G288" s="29"/>
      <c r="H288" s="29"/>
      <c r="I288" s="157"/>
      <c r="J288" s="157"/>
      <c r="K288" s="29"/>
      <c r="L288" s="29"/>
      <c r="M288" s="29"/>
      <c r="N288" s="29"/>
      <c r="O288" s="29"/>
      <c r="P288" s="29"/>
      <c r="Q288" s="29"/>
      <c r="R288" s="29"/>
      <c r="S288" s="29"/>
      <c r="T288" s="29"/>
      <c r="U288" s="29"/>
      <c r="V288" s="29"/>
      <c r="W288" s="29"/>
      <c r="X288" s="29"/>
      <c r="Y288" s="29"/>
      <c r="Z288" s="29"/>
    </row>
    <row r="289" spans="1:26" ht="15.75" customHeight="1" x14ac:dyDescent="0.35">
      <c r="A289" s="29"/>
      <c r="B289" s="29"/>
      <c r="C289" s="29"/>
      <c r="D289" s="29"/>
      <c r="E289" s="29"/>
      <c r="F289" s="29"/>
      <c r="G289" s="29"/>
      <c r="H289" s="29"/>
      <c r="I289" s="157"/>
      <c r="J289" s="157"/>
      <c r="K289" s="29"/>
      <c r="L289" s="29"/>
      <c r="M289" s="29"/>
      <c r="N289" s="29"/>
      <c r="O289" s="29"/>
      <c r="P289" s="29"/>
      <c r="Q289" s="29"/>
      <c r="R289" s="29"/>
      <c r="S289" s="29"/>
      <c r="T289" s="29"/>
      <c r="U289" s="29"/>
      <c r="V289" s="29"/>
      <c r="W289" s="29"/>
      <c r="X289" s="29"/>
      <c r="Y289" s="29"/>
      <c r="Z289" s="29"/>
    </row>
    <row r="290" spans="1:26" ht="15.75" customHeight="1" x14ac:dyDescent="0.35">
      <c r="A290" s="29"/>
      <c r="B290" s="29"/>
      <c r="C290" s="29"/>
      <c r="D290" s="29"/>
      <c r="E290" s="29"/>
      <c r="F290" s="29"/>
      <c r="G290" s="29"/>
      <c r="H290" s="29"/>
      <c r="I290" s="157"/>
      <c r="J290" s="157"/>
      <c r="K290" s="29"/>
      <c r="L290" s="29"/>
      <c r="M290" s="29"/>
      <c r="N290" s="29"/>
      <c r="O290" s="29"/>
      <c r="P290" s="29"/>
      <c r="Q290" s="29"/>
      <c r="R290" s="29"/>
      <c r="S290" s="29"/>
      <c r="T290" s="29"/>
      <c r="U290" s="29"/>
      <c r="V290" s="29"/>
      <c r="W290" s="29"/>
      <c r="X290" s="29"/>
      <c r="Y290" s="29"/>
      <c r="Z290" s="29"/>
    </row>
    <row r="291" spans="1:26" ht="15.75" customHeight="1" x14ac:dyDescent="0.35">
      <c r="A291" s="29"/>
      <c r="B291" s="29"/>
      <c r="C291" s="29"/>
      <c r="D291" s="29"/>
      <c r="E291" s="29"/>
      <c r="F291" s="29"/>
      <c r="G291" s="29"/>
      <c r="H291" s="29"/>
      <c r="I291" s="157"/>
      <c r="J291" s="157"/>
      <c r="K291" s="29"/>
      <c r="L291" s="29"/>
      <c r="M291" s="29"/>
      <c r="N291" s="29"/>
      <c r="O291" s="29"/>
      <c r="P291" s="29"/>
      <c r="Q291" s="29"/>
      <c r="R291" s="29"/>
      <c r="S291" s="29"/>
      <c r="T291" s="29"/>
      <c r="U291" s="29"/>
      <c r="V291" s="29"/>
      <c r="W291" s="29"/>
      <c r="X291" s="29"/>
      <c r="Y291" s="29"/>
      <c r="Z291" s="29"/>
    </row>
    <row r="292" spans="1:26" ht="15.75" customHeight="1" x14ac:dyDescent="0.35">
      <c r="A292" s="29"/>
      <c r="B292" s="29"/>
      <c r="C292" s="29"/>
      <c r="D292" s="29"/>
      <c r="E292" s="29"/>
      <c r="F292" s="29"/>
      <c r="G292" s="29"/>
      <c r="H292" s="29"/>
      <c r="I292" s="157"/>
      <c r="J292" s="157"/>
      <c r="K292" s="29"/>
      <c r="L292" s="29"/>
      <c r="M292" s="29"/>
      <c r="N292" s="29"/>
      <c r="O292" s="29"/>
      <c r="P292" s="29"/>
      <c r="Q292" s="29"/>
      <c r="R292" s="29"/>
      <c r="S292" s="29"/>
      <c r="T292" s="29"/>
      <c r="U292" s="29"/>
      <c r="V292" s="29"/>
      <c r="W292" s="29"/>
      <c r="X292" s="29"/>
      <c r="Y292" s="29"/>
      <c r="Z292" s="29"/>
    </row>
    <row r="293" spans="1:26" ht="15.75" customHeight="1" x14ac:dyDescent="0.35">
      <c r="A293" s="29"/>
      <c r="B293" s="29"/>
      <c r="C293" s="29"/>
      <c r="D293" s="29"/>
      <c r="E293" s="29"/>
      <c r="F293" s="29"/>
      <c r="G293" s="29"/>
      <c r="H293" s="29"/>
      <c r="I293" s="157"/>
      <c r="J293" s="157"/>
      <c r="K293" s="29"/>
      <c r="L293" s="29"/>
      <c r="M293" s="29"/>
      <c r="N293" s="29"/>
      <c r="O293" s="29"/>
      <c r="P293" s="29"/>
      <c r="Q293" s="29"/>
      <c r="R293" s="29"/>
      <c r="S293" s="29"/>
      <c r="T293" s="29"/>
      <c r="U293" s="29"/>
      <c r="V293" s="29"/>
      <c r="W293" s="29"/>
      <c r="X293" s="29"/>
      <c r="Y293" s="29"/>
      <c r="Z293" s="29"/>
    </row>
    <row r="294" spans="1:26" ht="15.75" customHeight="1" x14ac:dyDescent="0.35">
      <c r="A294" s="29"/>
      <c r="B294" s="29"/>
      <c r="C294" s="29"/>
      <c r="D294" s="29"/>
      <c r="E294" s="29"/>
      <c r="F294" s="29"/>
      <c r="G294" s="29"/>
      <c r="H294" s="29"/>
      <c r="I294" s="157"/>
      <c r="J294" s="157"/>
      <c r="K294" s="29"/>
      <c r="L294" s="29"/>
      <c r="M294" s="29"/>
      <c r="N294" s="29"/>
      <c r="O294" s="29"/>
      <c r="P294" s="29"/>
      <c r="Q294" s="29"/>
      <c r="R294" s="29"/>
      <c r="S294" s="29"/>
      <c r="T294" s="29"/>
      <c r="U294" s="29"/>
      <c r="V294" s="29"/>
      <c r="W294" s="29"/>
      <c r="X294" s="29"/>
      <c r="Y294" s="29"/>
      <c r="Z294" s="29"/>
    </row>
    <row r="295" spans="1:26" ht="15.75" customHeight="1" x14ac:dyDescent="0.35">
      <c r="A295" s="29"/>
      <c r="B295" s="29"/>
      <c r="C295" s="29"/>
      <c r="D295" s="29"/>
      <c r="E295" s="29"/>
      <c r="F295" s="29"/>
      <c r="G295" s="29"/>
      <c r="H295" s="29"/>
      <c r="I295" s="157"/>
      <c r="J295" s="157"/>
      <c r="K295" s="29"/>
      <c r="L295" s="29"/>
      <c r="M295" s="29"/>
      <c r="N295" s="29"/>
      <c r="O295" s="29"/>
      <c r="P295" s="29"/>
      <c r="Q295" s="29"/>
      <c r="R295" s="29"/>
      <c r="S295" s="29"/>
      <c r="T295" s="29"/>
      <c r="U295" s="29"/>
      <c r="V295" s="29"/>
      <c r="W295" s="29"/>
      <c r="X295" s="29"/>
      <c r="Y295" s="29"/>
      <c r="Z295" s="29"/>
    </row>
    <row r="296" spans="1:26" ht="15.75" customHeight="1" x14ac:dyDescent="0.35">
      <c r="A296" s="29"/>
      <c r="B296" s="29"/>
      <c r="C296" s="29"/>
      <c r="D296" s="29"/>
      <c r="E296" s="29"/>
      <c r="F296" s="29"/>
      <c r="G296" s="29"/>
      <c r="H296" s="29"/>
      <c r="I296" s="157"/>
      <c r="J296" s="157"/>
      <c r="K296" s="29"/>
      <c r="L296" s="29"/>
      <c r="M296" s="29"/>
      <c r="N296" s="29"/>
      <c r="O296" s="29"/>
      <c r="P296" s="29"/>
      <c r="Q296" s="29"/>
      <c r="R296" s="29"/>
      <c r="S296" s="29"/>
      <c r="T296" s="29"/>
      <c r="U296" s="29"/>
      <c r="V296" s="29"/>
      <c r="W296" s="29"/>
      <c r="X296" s="29"/>
      <c r="Y296" s="29"/>
      <c r="Z296" s="29"/>
    </row>
    <row r="297" spans="1:26" ht="15.75" customHeight="1" x14ac:dyDescent="0.35">
      <c r="A297" s="29"/>
      <c r="B297" s="29"/>
      <c r="C297" s="29"/>
      <c r="D297" s="29"/>
      <c r="E297" s="29"/>
      <c r="F297" s="29"/>
      <c r="G297" s="29"/>
      <c r="H297" s="29"/>
      <c r="I297" s="157"/>
      <c r="J297" s="157"/>
      <c r="K297" s="29"/>
      <c r="L297" s="29"/>
      <c r="M297" s="29"/>
      <c r="N297" s="29"/>
      <c r="O297" s="29"/>
      <c r="P297" s="29"/>
      <c r="Q297" s="29"/>
      <c r="R297" s="29"/>
      <c r="S297" s="29"/>
      <c r="T297" s="29"/>
      <c r="U297" s="29"/>
      <c r="V297" s="29"/>
      <c r="W297" s="29"/>
      <c r="X297" s="29"/>
      <c r="Y297" s="29"/>
      <c r="Z297" s="29"/>
    </row>
    <row r="298" spans="1:26" ht="15.75" customHeight="1" x14ac:dyDescent="0.35">
      <c r="A298" s="29"/>
      <c r="B298" s="29"/>
      <c r="C298" s="29"/>
      <c r="D298" s="29"/>
      <c r="E298" s="29"/>
      <c r="F298" s="29"/>
      <c r="G298" s="29"/>
      <c r="H298" s="29"/>
      <c r="I298" s="157"/>
      <c r="J298" s="157"/>
      <c r="K298" s="29"/>
      <c r="L298" s="29"/>
      <c r="M298" s="29"/>
      <c r="N298" s="29"/>
      <c r="O298" s="29"/>
      <c r="P298" s="29"/>
      <c r="Q298" s="29"/>
      <c r="R298" s="29"/>
      <c r="S298" s="29"/>
      <c r="T298" s="29"/>
      <c r="U298" s="29"/>
      <c r="V298" s="29"/>
      <c r="W298" s="29"/>
      <c r="X298" s="29"/>
      <c r="Y298" s="29"/>
      <c r="Z298" s="29"/>
    </row>
    <row r="299" spans="1:26" ht="15.75" customHeight="1" x14ac:dyDescent="0.35">
      <c r="A299" s="29"/>
      <c r="B299" s="29"/>
      <c r="C299" s="29"/>
      <c r="D299" s="29"/>
      <c r="E299" s="29"/>
      <c r="F299" s="29"/>
      <c r="G299" s="29"/>
      <c r="H299" s="29"/>
      <c r="I299" s="157"/>
      <c r="J299" s="157"/>
      <c r="K299" s="29"/>
      <c r="L299" s="29"/>
      <c r="M299" s="29"/>
      <c r="N299" s="29"/>
      <c r="O299" s="29"/>
      <c r="P299" s="29"/>
      <c r="Q299" s="29"/>
      <c r="R299" s="29"/>
      <c r="S299" s="29"/>
      <c r="T299" s="29"/>
      <c r="U299" s="29"/>
      <c r="V299" s="29"/>
      <c r="W299" s="29"/>
      <c r="X299" s="29"/>
      <c r="Y299" s="29"/>
      <c r="Z299" s="29"/>
    </row>
    <row r="300" spans="1:26" ht="15.75" customHeight="1" x14ac:dyDescent="0.35">
      <c r="A300" s="29"/>
      <c r="B300" s="29"/>
      <c r="C300" s="29"/>
      <c r="D300" s="29"/>
      <c r="E300" s="29"/>
      <c r="F300" s="29"/>
      <c r="G300" s="29"/>
      <c r="H300" s="29"/>
      <c r="I300" s="157"/>
      <c r="J300" s="157"/>
      <c r="K300" s="29"/>
      <c r="L300" s="29"/>
      <c r="M300" s="29"/>
      <c r="N300" s="29"/>
      <c r="O300" s="29"/>
      <c r="P300" s="29"/>
      <c r="Q300" s="29"/>
      <c r="R300" s="29"/>
      <c r="S300" s="29"/>
      <c r="T300" s="29"/>
      <c r="U300" s="29"/>
      <c r="V300" s="29"/>
      <c r="W300" s="29"/>
      <c r="X300" s="29"/>
      <c r="Y300" s="29"/>
      <c r="Z300" s="29"/>
    </row>
    <row r="301" spans="1:26" ht="15.75" customHeight="1" x14ac:dyDescent="0.35">
      <c r="A301" s="29"/>
      <c r="B301" s="29"/>
      <c r="C301" s="29"/>
      <c r="D301" s="29"/>
      <c r="E301" s="29"/>
      <c r="F301" s="29"/>
      <c r="G301" s="29"/>
      <c r="H301" s="29"/>
      <c r="I301" s="157"/>
      <c r="J301" s="157"/>
      <c r="K301" s="29"/>
      <c r="L301" s="29"/>
      <c r="M301" s="29"/>
      <c r="N301" s="29"/>
      <c r="O301" s="29"/>
      <c r="P301" s="29"/>
      <c r="Q301" s="29"/>
      <c r="R301" s="29"/>
      <c r="S301" s="29"/>
      <c r="T301" s="29"/>
      <c r="U301" s="29"/>
      <c r="V301" s="29"/>
      <c r="W301" s="29"/>
      <c r="X301" s="29"/>
      <c r="Y301" s="29"/>
      <c r="Z301" s="29"/>
    </row>
    <row r="302" spans="1:26" ht="15.75" customHeight="1" x14ac:dyDescent="0.35">
      <c r="A302" s="29"/>
      <c r="B302" s="29"/>
      <c r="C302" s="29"/>
      <c r="D302" s="29"/>
      <c r="E302" s="29"/>
      <c r="F302" s="29"/>
      <c r="G302" s="29"/>
      <c r="H302" s="29"/>
      <c r="I302" s="157"/>
      <c r="J302" s="157"/>
      <c r="K302" s="29"/>
      <c r="L302" s="29"/>
      <c r="M302" s="29"/>
      <c r="N302" s="29"/>
      <c r="O302" s="29"/>
      <c r="P302" s="29"/>
      <c r="Q302" s="29"/>
      <c r="R302" s="29"/>
      <c r="S302" s="29"/>
      <c r="T302" s="29"/>
      <c r="U302" s="29"/>
      <c r="V302" s="29"/>
      <c r="W302" s="29"/>
      <c r="X302" s="29"/>
      <c r="Y302" s="29"/>
      <c r="Z302" s="29"/>
    </row>
    <row r="303" spans="1:26" ht="15.75" customHeight="1" x14ac:dyDescent="0.35">
      <c r="A303" s="29"/>
      <c r="B303" s="29"/>
      <c r="C303" s="29"/>
      <c r="D303" s="29"/>
      <c r="E303" s="29"/>
      <c r="F303" s="29"/>
      <c r="G303" s="29"/>
      <c r="H303" s="29"/>
      <c r="I303" s="157"/>
      <c r="J303" s="157"/>
      <c r="K303" s="29"/>
      <c r="L303" s="29"/>
      <c r="M303" s="29"/>
      <c r="N303" s="29"/>
      <c r="O303" s="29"/>
      <c r="P303" s="29"/>
      <c r="Q303" s="29"/>
      <c r="R303" s="29"/>
      <c r="S303" s="29"/>
      <c r="T303" s="29"/>
      <c r="U303" s="29"/>
      <c r="V303" s="29"/>
      <c r="W303" s="29"/>
      <c r="X303" s="29"/>
      <c r="Y303" s="29"/>
      <c r="Z303" s="29"/>
    </row>
    <row r="304" spans="1:26" ht="15.75" customHeight="1" x14ac:dyDescent="0.35">
      <c r="A304" s="29"/>
      <c r="B304" s="29"/>
      <c r="C304" s="29"/>
      <c r="D304" s="29"/>
      <c r="E304" s="29"/>
      <c r="F304" s="29"/>
      <c r="G304" s="29"/>
      <c r="H304" s="29"/>
      <c r="I304" s="157"/>
      <c r="J304" s="157"/>
      <c r="K304" s="29"/>
      <c r="L304" s="29"/>
      <c r="M304" s="29"/>
      <c r="N304" s="29"/>
      <c r="O304" s="29"/>
      <c r="P304" s="29"/>
      <c r="Q304" s="29"/>
      <c r="R304" s="29"/>
      <c r="S304" s="29"/>
      <c r="T304" s="29"/>
      <c r="U304" s="29"/>
      <c r="V304" s="29"/>
      <c r="W304" s="29"/>
      <c r="X304" s="29"/>
      <c r="Y304" s="29"/>
      <c r="Z304" s="29"/>
    </row>
    <row r="305" spans="1:26" ht="15.75" customHeight="1" x14ac:dyDescent="0.35">
      <c r="A305" s="29"/>
      <c r="B305" s="29"/>
      <c r="C305" s="29"/>
      <c r="D305" s="29"/>
      <c r="E305" s="29"/>
      <c r="F305" s="29"/>
      <c r="G305" s="29"/>
      <c r="H305" s="29"/>
      <c r="I305" s="157"/>
      <c r="J305" s="157"/>
      <c r="K305" s="29"/>
      <c r="L305" s="29"/>
      <c r="M305" s="29"/>
      <c r="N305" s="29"/>
      <c r="O305" s="29"/>
      <c r="P305" s="29"/>
      <c r="Q305" s="29"/>
      <c r="R305" s="29"/>
      <c r="S305" s="29"/>
      <c r="T305" s="29"/>
      <c r="U305" s="29"/>
      <c r="V305" s="29"/>
      <c r="W305" s="29"/>
      <c r="X305" s="29"/>
      <c r="Y305" s="29"/>
      <c r="Z305" s="29"/>
    </row>
    <row r="306" spans="1:26" ht="15.75" customHeight="1" x14ac:dyDescent="0.35">
      <c r="A306" s="29"/>
      <c r="B306" s="29"/>
      <c r="C306" s="29"/>
      <c r="D306" s="29"/>
      <c r="E306" s="29"/>
      <c r="F306" s="29"/>
      <c r="G306" s="29"/>
      <c r="H306" s="29"/>
      <c r="I306" s="157"/>
      <c r="J306" s="157"/>
      <c r="K306" s="29"/>
      <c r="L306" s="29"/>
      <c r="M306" s="29"/>
      <c r="N306" s="29"/>
      <c r="O306" s="29"/>
      <c r="P306" s="29"/>
      <c r="Q306" s="29"/>
      <c r="R306" s="29"/>
      <c r="S306" s="29"/>
      <c r="T306" s="29"/>
      <c r="U306" s="29"/>
      <c r="V306" s="29"/>
      <c r="W306" s="29"/>
      <c r="X306" s="29"/>
      <c r="Y306" s="29"/>
      <c r="Z306" s="29"/>
    </row>
    <row r="307" spans="1:26" ht="15.75" customHeight="1" x14ac:dyDescent="0.35">
      <c r="A307" s="29"/>
      <c r="B307" s="29"/>
      <c r="C307" s="29"/>
      <c r="D307" s="29"/>
      <c r="E307" s="29"/>
      <c r="F307" s="29"/>
      <c r="G307" s="29"/>
      <c r="H307" s="29"/>
      <c r="I307" s="157"/>
      <c r="J307" s="157"/>
      <c r="K307" s="29"/>
      <c r="L307" s="29"/>
      <c r="M307" s="29"/>
      <c r="N307" s="29"/>
      <c r="O307" s="29"/>
      <c r="P307" s="29"/>
      <c r="Q307" s="29"/>
      <c r="R307" s="29"/>
      <c r="S307" s="29"/>
      <c r="T307" s="29"/>
      <c r="U307" s="29"/>
      <c r="V307" s="29"/>
      <c r="W307" s="29"/>
      <c r="X307" s="29"/>
      <c r="Y307" s="29"/>
      <c r="Z307" s="29"/>
    </row>
    <row r="308" spans="1:26" ht="15.75" customHeight="1" x14ac:dyDescent="0.35">
      <c r="A308" s="29"/>
      <c r="B308" s="29"/>
      <c r="C308" s="29"/>
      <c r="D308" s="29"/>
      <c r="E308" s="29"/>
      <c r="F308" s="29"/>
      <c r="G308" s="29"/>
      <c r="H308" s="29"/>
      <c r="I308" s="157"/>
      <c r="J308" s="157"/>
      <c r="K308" s="29"/>
      <c r="L308" s="29"/>
      <c r="M308" s="29"/>
      <c r="N308" s="29"/>
      <c r="O308" s="29"/>
      <c r="P308" s="29"/>
      <c r="Q308" s="29"/>
      <c r="R308" s="29"/>
      <c r="S308" s="29"/>
      <c r="T308" s="29"/>
      <c r="U308" s="29"/>
      <c r="V308" s="29"/>
      <c r="W308" s="29"/>
      <c r="X308" s="29"/>
      <c r="Y308" s="29"/>
      <c r="Z308" s="29"/>
    </row>
    <row r="309" spans="1:26" ht="15.75" customHeight="1" x14ac:dyDescent="0.35">
      <c r="A309" s="29"/>
      <c r="B309" s="29"/>
      <c r="C309" s="29"/>
      <c r="D309" s="29"/>
      <c r="E309" s="29"/>
      <c r="F309" s="29"/>
      <c r="G309" s="29"/>
      <c r="H309" s="29"/>
      <c r="I309" s="157"/>
      <c r="J309" s="157"/>
      <c r="K309" s="29"/>
      <c r="L309" s="29"/>
      <c r="M309" s="29"/>
      <c r="N309" s="29"/>
      <c r="O309" s="29"/>
      <c r="P309" s="29"/>
      <c r="Q309" s="29"/>
      <c r="R309" s="29"/>
      <c r="S309" s="29"/>
      <c r="T309" s="29"/>
      <c r="U309" s="29"/>
      <c r="V309" s="29"/>
      <c r="W309" s="29"/>
      <c r="X309" s="29"/>
      <c r="Y309" s="29"/>
      <c r="Z309" s="29"/>
    </row>
    <row r="310" spans="1:26" ht="15.75" customHeight="1" x14ac:dyDescent="0.35">
      <c r="A310" s="29"/>
      <c r="B310" s="29"/>
      <c r="C310" s="29"/>
      <c r="D310" s="29"/>
      <c r="E310" s="29"/>
      <c r="F310" s="29"/>
      <c r="G310" s="29"/>
      <c r="H310" s="29"/>
      <c r="I310" s="157"/>
      <c r="J310" s="157"/>
      <c r="K310" s="29"/>
      <c r="L310" s="29"/>
      <c r="M310" s="29"/>
      <c r="N310" s="29"/>
      <c r="O310" s="29"/>
      <c r="P310" s="29"/>
      <c r="Q310" s="29"/>
      <c r="R310" s="29"/>
      <c r="S310" s="29"/>
      <c r="T310" s="29"/>
      <c r="U310" s="29"/>
      <c r="V310" s="29"/>
      <c r="W310" s="29"/>
      <c r="X310" s="29"/>
      <c r="Y310" s="29"/>
      <c r="Z310" s="29"/>
    </row>
    <row r="311" spans="1:26" ht="15.75" customHeight="1" x14ac:dyDescent="0.35">
      <c r="A311" s="29"/>
      <c r="B311" s="29"/>
      <c r="C311" s="29"/>
      <c r="D311" s="29"/>
      <c r="E311" s="29"/>
      <c r="F311" s="29"/>
      <c r="G311" s="29"/>
      <c r="H311" s="29"/>
      <c r="I311" s="157"/>
      <c r="J311" s="157"/>
      <c r="K311" s="29"/>
      <c r="L311" s="29"/>
      <c r="M311" s="29"/>
      <c r="N311" s="29"/>
      <c r="O311" s="29"/>
      <c r="P311" s="29"/>
      <c r="Q311" s="29"/>
      <c r="R311" s="29"/>
      <c r="S311" s="29"/>
      <c r="T311" s="29"/>
      <c r="U311" s="29"/>
      <c r="V311" s="29"/>
      <c r="W311" s="29"/>
      <c r="X311" s="29"/>
      <c r="Y311" s="29"/>
      <c r="Z311" s="29"/>
    </row>
    <row r="312" spans="1:26" ht="15.75" customHeight="1" x14ac:dyDescent="0.35">
      <c r="A312" s="29"/>
      <c r="B312" s="29"/>
      <c r="C312" s="29"/>
      <c r="D312" s="29"/>
      <c r="E312" s="29"/>
      <c r="F312" s="29"/>
      <c r="G312" s="29"/>
      <c r="H312" s="29"/>
      <c r="I312" s="157"/>
      <c r="J312" s="157"/>
      <c r="K312" s="29"/>
      <c r="L312" s="29"/>
      <c r="M312" s="29"/>
      <c r="N312" s="29"/>
      <c r="O312" s="29"/>
      <c r="P312" s="29"/>
      <c r="Q312" s="29"/>
      <c r="R312" s="29"/>
      <c r="S312" s="29"/>
      <c r="T312" s="29"/>
      <c r="U312" s="29"/>
      <c r="V312" s="29"/>
      <c r="W312" s="29"/>
      <c r="X312" s="29"/>
      <c r="Y312" s="29"/>
      <c r="Z312" s="29"/>
    </row>
    <row r="313" spans="1:26" ht="15.75" customHeight="1" x14ac:dyDescent="0.35">
      <c r="A313" s="29"/>
      <c r="B313" s="29"/>
      <c r="C313" s="29"/>
      <c r="D313" s="29"/>
      <c r="E313" s="29"/>
      <c r="F313" s="29"/>
      <c r="G313" s="29"/>
      <c r="H313" s="29"/>
      <c r="I313" s="157"/>
      <c r="J313" s="157"/>
      <c r="K313" s="29"/>
      <c r="L313" s="29"/>
      <c r="M313" s="29"/>
      <c r="N313" s="29"/>
      <c r="O313" s="29"/>
      <c r="P313" s="29"/>
      <c r="Q313" s="29"/>
      <c r="R313" s="29"/>
      <c r="S313" s="29"/>
      <c r="T313" s="29"/>
      <c r="U313" s="29"/>
      <c r="V313" s="29"/>
      <c r="W313" s="29"/>
      <c r="X313" s="29"/>
      <c r="Y313" s="29"/>
      <c r="Z313" s="29"/>
    </row>
    <row r="314" spans="1:26" ht="15.75" customHeight="1" x14ac:dyDescent="0.35">
      <c r="A314" s="29"/>
      <c r="B314" s="29"/>
      <c r="C314" s="29"/>
      <c r="D314" s="29"/>
      <c r="E314" s="29"/>
      <c r="F314" s="29"/>
      <c r="G314" s="29"/>
      <c r="H314" s="29"/>
      <c r="I314" s="157"/>
      <c r="J314" s="157"/>
      <c r="K314" s="29"/>
      <c r="L314" s="29"/>
      <c r="M314" s="29"/>
      <c r="N314" s="29"/>
      <c r="O314" s="29"/>
      <c r="P314" s="29"/>
      <c r="Q314" s="29"/>
      <c r="R314" s="29"/>
      <c r="S314" s="29"/>
      <c r="T314" s="29"/>
      <c r="U314" s="29"/>
      <c r="V314" s="29"/>
      <c r="W314" s="29"/>
      <c r="X314" s="29"/>
      <c r="Y314" s="29"/>
      <c r="Z314" s="29"/>
    </row>
    <row r="315" spans="1:26" ht="15.75" customHeight="1" x14ac:dyDescent="0.35">
      <c r="A315" s="29"/>
      <c r="B315" s="29"/>
      <c r="C315" s="29"/>
      <c r="D315" s="29"/>
      <c r="E315" s="29"/>
      <c r="F315" s="29"/>
      <c r="G315" s="29"/>
      <c r="H315" s="29"/>
      <c r="I315" s="157"/>
      <c r="J315" s="157"/>
      <c r="K315" s="29"/>
      <c r="L315" s="29"/>
      <c r="M315" s="29"/>
      <c r="N315" s="29"/>
      <c r="O315" s="29"/>
      <c r="P315" s="29"/>
      <c r="Q315" s="29"/>
      <c r="R315" s="29"/>
      <c r="S315" s="29"/>
      <c r="T315" s="29"/>
      <c r="U315" s="29"/>
      <c r="V315" s="29"/>
      <c r="W315" s="29"/>
      <c r="X315" s="29"/>
      <c r="Y315" s="29"/>
      <c r="Z315" s="29"/>
    </row>
    <row r="316" spans="1:26" ht="15.75" customHeight="1" x14ac:dyDescent="0.35">
      <c r="A316" s="29"/>
      <c r="B316" s="29"/>
      <c r="C316" s="29"/>
      <c r="D316" s="29"/>
      <c r="E316" s="29"/>
      <c r="F316" s="29"/>
      <c r="G316" s="29"/>
      <c r="H316" s="29"/>
      <c r="I316" s="157"/>
      <c r="J316" s="157"/>
      <c r="K316" s="29"/>
      <c r="L316" s="29"/>
      <c r="M316" s="29"/>
      <c r="N316" s="29"/>
      <c r="O316" s="29"/>
      <c r="P316" s="29"/>
      <c r="Q316" s="29"/>
      <c r="R316" s="29"/>
      <c r="S316" s="29"/>
      <c r="T316" s="29"/>
      <c r="U316" s="29"/>
      <c r="V316" s="29"/>
      <c r="W316" s="29"/>
      <c r="X316" s="29"/>
      <c r="Y316" s="29"/>
      <c r="Z316" s="29"/>
    </row>
    <row r="317" spans="1:26" ht="15.75" customHeight="1" x14ac:dyDescent="0.35">
      <c r="A317" s="29"/>
      <c r="B317" s="29"/>
      <c r="C317" s="29"/>
      <c r="D317" s="29"/>
      <c r="E317" s="29"/>
      <c r="F317" s="29"/>
      <c r="G317" s="29"/>
      <c r="H317" s="29"/>
      <c r="I317" s="157"/>
      <c r="J317" s="157"/>
      <c r="K317" s="29"/>
      <c r="L317" s="29"/>
      <c r="M317" s="29"/>
      <c r="N317" s="29"/>
      <c r="O317" s="29"/>
      <c r="P317" s="29"/>
      <c r="Q317" s="29"/>
      <c r="R317" s="29"/>
      <c r="S317" s="29"/>
      <c r="T317" s="29"/>
      <c r="U317" s="29"/>
      <c r="V317" s="29"/>
      <c r="W317" s="29"/>
      <c r="X317" s="29"/>
      <c r="Y317" s="29"/>
      <c r="Z317" s="29"/>
    </row>
    <row r="318" spans="1:26" ht="15.75" customHeight="1" x14ac:dyDescent="0.35">
      <c r="A318" s="29"/>
      <c r="B318" s="29"/>
      <c r="C318" s="29"/>
      <c r="D318" s="29"/>
      <c r="E318" s="29"/>
      <c r="F318" s="29"/>
      <c r="G318" s="29"/>
      <c r="H318" s="29"/>
      <c r="I318" s="157"/>
      <c r="J318" s="157"/>
      <c r="K318" s="29"/>
      <c r="L318" s="29"/>
      <c r="M318" s="29"/>
      <c r="N318" s="29"/>
      <c r="O318" s="29"/>
      <c r="P318" s="29"/>
      <c r="Q318" s="29"/>
      <c r="R318" s="29"/>
      <c r="S318" s="29"/>
      <c r="T318" s="29"/>
      <c r="U318" s="29"/>
      <c r="V318" s="29"/>
      <c r="W318" s="29"/>
      <c r="X318" s="29"/>
      <c r="Y318" s="29"/>
      <c r="Z318" s="29"/>
    </row>
    <row r="319" spans="1:26" ht="15.75" customHeight="1" x14ac:dyDescent="0.35">
      <c r="A319" s="29"/>
      <c r="B319" s="29"/>
      <c r="C319" s="29"/>
      <c r="D319" s="29"/>
      <c r="E319" s="29"/>
      <c r="F319" s="29"/>
      <c r="G319" s="29"/>
      <c r="H319" s="29"/>
      <c r="I319" s="157"/>
      <c r="J319" s="157"/>
      <c r="K319" s="29"/>
      <c r="L319" s="29"/>
      <c r="M319" s="29"/>
      <c r="N319" s="29"/>
      <c r="O319" s="29"/>
      <c r="P319" s="29"/>
      <c r="Q319" s="29"/>
      <c r="R319" s="29"/>
      <c r="S319" s="29"/>
      <c r="T319" s="29"/>
      <c r="U319" s="29"/>
      <c r="V319" s="29"/>
      <c r="W319" s="29"/>
      <c r="X319" s="29"/>
      <c r="Y319" s="29"/>
      <c r="Z319" s="29"/>
    </row>
    <row r="320" spans="1:26" ht="15.75" customHeight="1" x14ac:dyDescent="0.35">
      <c r="A320" s="29"/>
      <c r="B320" s="29"/>
      <c r="C320" s="29"/>
      <c r="D320" s="29"/>
      <c r="E320" s="29"/>
      <c r="F320" s="29"/>
      <c r="G320" s="29"/>
      <c r="H320" s="29"/>
      <c r="I320" s="157"/>
      <c r="J320" s="157"/>
      <c r="K320" s="29"/>
      <c r="L320" s="29"/>
      <c r="M320" s="29"/>
      <c r="N320" s="29"/>
      <c r="O320" s="29"/>
      <c r="P320" s="29"/>
      <c r="Q320" s="29"/>
      <c r="R320" s="29"/>
      <c r="S320" s="29"/>
      <c r="T320" s="29"/>
      <c r="U320" s="29"/>
      <c r="V320" s="29"/>
      <c r="W320" s="29"/>
      <c r="X320" s="29"/>
      <c r="Y320" s="29"/>
      <c r="Z320" s="29"/>
    </row>
    <row r="321" spans="1:26" ht="15.75" customHeight="1" x14ac:dyDescent="0.35">
      <c r="A321" s="29"/>
      <c r="B321" s="29"/>
      <c r="C321" s="29"/>
      <c r="D321" s="29"/>
      <c r="E321" s="29"/>
      <c r="F321" s="29"/>
      <c r="G321" s="29"/>
      <c r="H321" s="29"/>
      <c r="I321" s="157"/>
      <c r="J321" s="157"/>
      <c r="K321" s="29"/>
      <c r="L321" s="29"/>
      <c r="M321" s="29"/>
      <c r="N321" s="29"/>
      <c r="O321" s="29"/>
      <c r="P321" s="29"/>
      <c r="Q321" s="29"/>
      <c r="R321" s="29"/>
      <c r="S321" s="29"/>
      <c r="T321" s="29"/>
      <c r="U321" s="29"/>
      <c r="V321" s="29"/>
      <c r="W321" s="29"/>
      <c r="X321" s="29"/>
      <c r="Y321" s="29"/>
      <c r="Z321" s="29"/>
    </row>
    <row r="322" spans="1:26" ht="15.75" customHeight="1" x14ac:dyDescent="0.35">
      <c r="A322" s="29"/>
      <c r="B322" s="29"/>
      <c r="C322" s="29"/>
      <c r="D322" s="29"/>
      <c r="E322" s="29"/>
      <c r="F322" s="29"/>
      <c r="G322" s="29"/>
      <c r="H322" s="29"/>
      <c r="I322" s="157"/>
      <c r="J322" s="157"/>
      <c r="K322" s="29"/>
      <c r="L322" s="29"/>
      <c r="M322" s="29"/>
      <c r="N322" s="29"/>
      <c r="O322" s="29"/>
      <c r="P322" s="29"/>
      <c r="Q322" s="29"/>
      <c r="R322" s="29"/>
      <c r="S322" s="29"/>
      <c r="T322" s="29"/>
      <c r="U322" s="29"/>
      <c r="V322" s="29"/>
      <c r="W322" s="29"/>
      <c r="X322" s="29"/>
      <c r="Y322" s="29"/>
      <c r="Z322" s="29"/>
    </row>
    <row r="323" spans="1:26" ht="15.75" customHeight="1" x14ac:dyDescent="0.35">
      <c r="A323" s="29"/>
      <c r="B323" s="29"/>
      <c r="C323" s="29"/>
      <c r="D323" s="29"/>
      <c r="E323" s="29"/>
      <c r="F323" s="29"/>
      <c r="G323" s="29"/>
      <c r="H323" s="29"/>
      <c r="I323" s="157"/>
      <c r="J323" s="157"/>
      <c r="K323" s="29"/>
      <c r="L323" s="29"/>
      <c r="M323" s="29"/>
      <c r="N323" s="29"/>
      <c r="O323" s="29"/>
      <c r="P323" s="29"/>
      <c r="Q323" s="29"/>
      <c r="R323" s="29"/>
      <c r="S323" s="29"/>
      <c r="T323" s="29"/>
      <c r="U323" s="29"/>
      <c r="V323" s="29"/>
      <c r="W323" s="29"/>
      <c r="X323" s="29"/>
      <c r="Y323" s="29"/>
      <c r="Z323" s="29"/>
    </row>
    <row r="324" spans="1:26" ht="15.75" customHeight="1" x14ac:dyDescent="0.35">
      <c r="A324" s="29"/>
      <c r="B324" s="29"/>
      <c r="C324" s="29"/>
      <c r="D324" s="29"/>
      <c r="E324" s="29"/>
      <c r="F324" s="29"/>
      <c r="G324" s="29"/>
      <c r="H324" s="29"/>
      <c r="I324" s="157"/>
      <c r="J324" s="157"/>
      <c r="K324" s="29"/>
      <c r="L324" s="29"/>
      <c r="M324" s="29"/>
      <c r="N324" s="29"/>
      <c r="O324" s="29"/>
      <c r="P324" s="29"/>
      <c r="Q324" s="29"/>
      <c r="R324" s="29"/>
      <c r="S324" s="29"/>
      <c r="T324" s="29"/>
      <c r="U324" s="29"/>
      <c r="V324" s="29"/>
      <c r="W324" s="29"/>
      <c r="X324" s="29"/>
      <c r="Y324" s="29"/>
      <c r="Z324" s="29"/>
    </row>
    <row r="325" spans="1:26" ht="15.75" customHeight="1" x14ac:dyDescent="0.35">
      <c r="A325" s="29"/>
      <c r="B325" s="29"/>
      <c r="C325" s="29"/>
      <c r="D325" s="29"/>
      <c r="E325" s="29"/>
      <c r="F325" s="29"/>
      <c r="G325" s="29"/>
      <c r="H325" s="29"/>
      <c r="I325" s="157"/>
      <c r="J325" s="157"/>
      <c r="K325" s="29"/>
      <c r="L325" s="29"/>
      <c r="M325" s="29"/>
      <c r="N325" s="29"/>
      <c r="O325" s="29"/>
      <c r="P325" s="29"/>
      <c r="Q325" s="29"/>
      <c r="R325" s="29"/>
      <c r="S325" s="29"/>
      <c r="T325" s="29"/>
      <c r="U325" s="29"/>
      <c r="V325" s="29"/>
      <c r="W325" s="29"/>
      <c r="X325" s="29"/>
      <c r="Y325" s="29"/>
      <c r="Z325" s="29"/>
    </row>
    <row r="326" spans="1:26" ht="15.75" customHeight="1" x14ac:dyDescent="0.35">
      <c r="A326" s="29"/>
      <c r="B326" s="29"/>
      <c r="C326" s="29"/>
      <c r="D326" s="29"/>
      <c r="E326" s="29"/>
      <c r="F326" s="29"/>
      <c r="G326" s="29"/>
      <c r="H326" s="29"/>
      <c r="I326" s="157"/>
      <c r="J326" s="157"/>
      <c r="K326" s="29"/>
      <c r="L326" s="29"/>
      <c r="M326" s="29"/>
      <c r="N326" s="29"/>
      <c r="O326" s="29"/>
      <c r="P326" s="29"/>
      <c r="Q326" s="29"/>
      <c r="R326" s="29"/>
      <c r="S326" s="29"/>
      <c r="T326" s="29"/>
      <c r="U326" s="29"/>
      <c r="V326" s="29"/>
      <c r="W326" s="29"/>
      <c r="X326" s="29"/>
      <c r="Y326" s="29"/>
      <c r="Z326" s="29"/>
    </row>
    <row r="327" spans="1:26" ht="15.75" customHeight="1" x14ac:dyDescent="0.35">
      <c r="A327" s="29"/>
      <c r="B327" s="29"/>
      <c r="C327" s="29"/>
      <c r="D327" s="29"/>
      <c r="E327" s="29"/>
      <c r="F327" s="29"/>
      <c r="G327" s="29"/>
      <c r="H327" s="29"/>
      <c r="I327" s="157"/>
      <c r="J327" s="157"/>
      <c r="K327" s="29"/>
      <c r="L327" s="29"/>
      <c r="M327" s="29"/>
      <c r="N327" s="29"/>
      <c r="O327" s="29"/>
      <c r="P327" s="29"/>
      <c r="Q327" s="29"/>
      <c r="R327" s="29"/>
      <c r="S327" s="29"/>
      <c r="T327" s="29"/>
      <c r="U327" s="29"/>
      <c r="V327" s="29"/>
      <c r="W327" s="29"/>
      <c r="X327" s="29"/>
      <c r="Y327" s="29"/>
      <c r="Z327" s="29"/>
    </row>
    <row r="328" spans="1:26" ht="15.75" customHeight="1" x14ac:dyDescent="0.35">
      <c r="A328" s="29"/>
      <c r="B328" s="29"/>
      <c r="C328" s="29"/>
      <c r="D328" s="29"/>
      <c r="E328" s="29"/>
      <c r="F328" s="29"/>
      <c r="G328" s="29"/>
      <c r="H328" s="29"/>
      <c r="I328" s="157"/>
      <c r="J328" s="157"/>
      <c r="K328" s="29"/>
      <c r="L328" s="29"/>
      <c r="M328" s="29"/>
      <c r="N328" s="29"/>
      <c r="O328" s="29"/>
      <c r="P328" s="29"/>
      <c r="Q328" s="29"/>
      <c r="R328" s="29"/>
      <c r="S328" s="29"/>
      <c r="T328" s="29"/>
      <c r="U328" s="29"/>
      <c r="V328" s="29"/>
      <c r="W328" s="29"/>
      <c r="X328" s="29"/>
      <c r="Y328" s="29"/>
      <c r="Z328" s="29"/>
    </row>
    <row r="329" spans="1:26" ht="15.75" customHeight="1" x14ac:dyDescent="0.35">
      <c r="A329" s="29"/>
      <c r="B329" s="29"/>
      <c r="C329" s="29"/>
      <c r="D329" s="29"/>
      <c r="E329" s="29"/>
      <c r="F329" s="29"/>
      <c r="G329" s="29"/>
      <c r="H329" s="29"/>
      <c r="I329" s="157"/>
      <c r="J329" s="157"/>
      <c r="K329" s="29"/>
      <c r="L329" s="29"/>
      <c r="M329" s="29"/>
      <c r="N329" s="29"/>
      <c r="O329" s="29"/>
      <c r="P329" s="29"/>
      <c r="Q329" s="29"/>
      <c r="R329" s="29"/>
      <c r="S329" s="29"/>
      <c r="T329" s="29"/>
      <c r="U329" s="29"/>
      <c r="V329" s="29"/>
      <c r="W329" s="29"/>
      <c r="X329" s="29"/>
      <c r="Y329" s="29"/>
      <c r="Z329" s="29"/>
    </row>
    <row r="330" spans="1:26" ht="15.75" customHeight="1" x14ac:dyDescent="0.35">
      <c r="A330" s="29"/>
      <c r="B330" s="29"/>
      <c r="C330" s="29"/>
      <c r="D330" s="29"/>
      <c r="E330" s="29"/>
      <c r="F330" s="29"/>
      <c r="G330" s="29"/>
      <c r="H330" s="29"/>
      <c r="I330" s="157"/>
      <c r="J330" s="157"/>
      <c r="K330" s="29"/>
      <c r="L330" s="29"/>
      <c r="M330" s="29"/>
      <c r="N330" s="29"/>
      <c r="O330" s="29"/>
      <c r="P330" s="29"/>
      <c r="Q330" s="29"/>
      <c r="R330" s="29"/>
      <c r="S330" s="29"/>
      <c r="T330" s="29"/>
      <c r="U330" s="29"/>
      <c r="V330" s="29"/>
      <c r="W330" s="29"/>
      <c r="X330" s="29"/>
      <c r="Y330" s="29"/>
      <c r="Z330" s="29"/>
    </row>
    <row r="331" spans="1:26" ht="15.75" customHeight="1" x14ac:dyDescent="0.35">
      <c r="A331" s="29"/>
      <c r="B331" s="29"/>
      <c r="C331" s="29"/>
      <c r="D331" s="29"/>
      <c r="E331" s="29"/>
      <c r="F331" s="29"/>
      <c r="G331" s="29"/>
      <c r="H331" s="29"/>
      <c r="I331" s="157"/>
      <c r="J331" s="157"/>
      <c r="K331" s="29"/>
      <c r="L331" s="29"/>
      <c r="M331" s="29"/>
      <c r="N331" s="29"/>
      <c r="O331" s="29"/>
      <c r="P331" s="29"/>
      <c r="Q331" s="29"/>
      <c r="R331" s="29"/>
      <c r="S331" s="29"/>
      <c r="T331" s="29"/>
      <c r="U331" s="29"/>
      <c r="V331" s="29"/>
      <c r="W331" s="29"/>
      <c r="X331" s="29"/>
      <c r="Y331" s="29"/>
      <c r="Z331" s="29"/>
    </row>
    <row r="332" spans="1:26" ht="15.75" customHeight="1" x14ac:dyDescent="0.35">
      <c r="A332" s="29"/>
      <c r="B332" s="29"/>
      <c r="C332" s="29"/>
      <c r="D332" s="29"/>
      <c r="E332" s="29"/>
      <c r="F332" s="29"/>
      <c r="G332" s="29"/>
      <c r="H332" s="29"/>
      <c r="I332" s="157"/>
      <c r="J332" s="157"/>
      <c r="K332" s="29"/>
      <c r="L332" s="29"/>
      <c r="M332" s="29"/>
      <c r="N332" s="29"/>
      <c r="O332" s="29"/>
      <c r="P332" s="29"/>
      <c r="Q332" s="29"/>
      <c r="R332" s="29"/>
      <c r="S332" s="29"/>
      <c r="T332" s="29"/>
      <c r="U332" s="29"/>
      <c r="V332" s="29"/>
      <c r="W332" s="29"/>
      <c r="X332" s="29"/>
      <c r="Y332" s="29"/>
      <c r="Z332" s="29"/>
    </row>
    <row r="333" spans="1:26" ht="15.75" customHeight="1" x14ac:dyDescent="0.35">
      <c r="A333" s="29"/>
      <c r="B333" s="29"/>
      <c r="C333" s="29"/>
      <c r="D333" s="29"/>
      <c r="E333" s="29"/>
      <c r="F333" s="29"/>
      <c r="G333" s="29"/>
      <c r="H333" s="29"/>
      <c r="I333" s="157"/>
      <c r="J333" s="157"/>
      <c r="K333" s="29"/>
      <c r="L333" s="29"/>
      <c r="M333" s="29"/>
      <c r="N333" s="29"/>
      <c r="O333" s="29"/>
      <c r="P333" s="29"/>
      <c r="Q333" s="29"/>
      <c r="R333" s="29"/>
      <c r="S333" s="29"/>
      <c r="T333" s="29"/>
      <c r="U333" s="29"/>
      <c r="V333" s="29"/>
      <c r="W333" s="29"/>
      <c r="X333" s="29"/>
      <c r="Y333" s="29"/>
      <c r="Z333" s="29"/>
    </row>
    <row r="334" spans="1:26" ht="15.75" customHeight="1" x14ac:dyDescent="0.35">
      <c r="A334" s="29"/>
      <c r="B334" s="29"/>
      <c r="C334" s="29"/>
      <c r="D334" s="29"/>
      <c r="E334" s="29"/>
      <c r="F334" s="29"/>
      <c r="G334" s="29"/>
      <c r="H334" s="29"/>
      <c r="I334" s="157"/>
      <c r="J334" s="157"/>
      <c r="K334" s="29"/>
      <c r="L334" s="29"/>
      <c r="M334" s="29"/>
      <c r="N334" s="29"/>
      <c r="O334" s="29"/>
      <c r="P334" s="29"/>
      <c r="Q334" s="29"/>
      <c r="R334" s="29"/>
      <c r="S334" s="29"/>
      <c r="T334" s="29"/>
      <c r="U334" s="29"/>
      <c r="V334" s="29"/>
      <c r="W334" s="29"/>
      <c r="X334" s="29"/>
      <c r="Y334" s="29"/>
      <c r="Z334" s="29"/>
    </row>
    <row r="335" spans="1:26" ht="15.75" customHeight="1" x14ac:dyDescent="0.35">
      <c r="A335" s="29"/>
      <c r="B335" s="29"/>
      <c r="C335" s="29"/>
      <c r="D335" s="29"/>
      <c r="E335" s="29"/>
      <c r="F335" s="29"/>
      <c r="G335" s="29"/>
      <c r="H335" s="29"/>
      <c r="I335" s="157"/>
      <c r="J335" s="157"/>
      <c r="K335" s="29"/>
      <c r="L335" s="29"/>
      <c r="M335" s="29"/>
      <c r="N335" s="29"/>
      <c r="O335" s="29"/>
      <c r="P335" s="29"/>
      <c r="Q335" s="29"/>
      <c r="R335" s="29"/>
      <c r="S335" s="29"/>
      <c r="T335" s="29"/>
      <c r="U335" s="29"/>
      <c r="V335" s="29"/>
      <c r="W335" s="29"/>
      <c r="X335" s="29"/>
      <c r="Y335" s="29"/>
      <c r="Z335" s="29"/>
    </row>
    <row r="336" spans="1:26" ht="15.75" customHeight="1" x14ac:dyDescent="0.35">
      <c r="A336" s="29"/>
      <c r="B336" s="29"/>
      <c r="C336" s="29"/>
      <c r="D336" s="29"/>
      <c r="E336" s="29"/>
      <c r="F336" s="29"/>
      <c r="G336" s="29"/>
      <c r="H336" s="29"/>
      <c r="I336" s="157"/>
      <c r="J336" s="157"/>
      <c r="K336" s="29"/>
      <c r="L336" s="29"/>
      <c r="M336" s="29"/>
      <c r="N336" s="29"/>
      <c r="O336" s="29"/>
      <c r="P336" s="29"/>
      <c r="Q336" s="29"/>
      <c r="R336" s="29"/>
      <c r="S336" s="29"/>
      <c r="T336" s="29"/>
      <c r="U336" s="29"/>
      <c r="V336" s="29"/>
      <c r="W336" s="29"/>
      <c r="X336" s="29"/>
      <c r="Y336" s="29"/>
      <c r="Z336" s="29"/>
    </row>
    <row r="337" spans="1:26" ht="15.75" customHeight="1" x14ac:dyDescent="0.35">
      <c r="A337" s="29"/>
      <c r="B337" s="29"/>
      <c r="C337" s="29"/>
      <c r="D337" s="29"/>
      <c r="E337" s="29"/>
      <c r="F337" s="29"/>
      <c r="G337" s="29"/>
      <c r="H337" s="29"/>
      <c r="I337" s="157"/>
      <c r="J337" s="157"/>
      <c r="K337" s="29"/>
      <c r="L337" s="29"/>
      <c r="M337" s="29"/>
      <c r="N337" s="29"/>
      <c r="O337" s="29"/>
      <c r="P337" s="29"/>
      <c r="Q337" s="29"/>
      <c r="R337" s="29"/>
      <c r="S337" s="29"/>
      <c r="T337" s="29"/>
      <c r="U337" s="29"/>
      <c r="V337" s="29"/>
      <c r="W337" s="29"/>
      <c r="X337" s="29"/>
      <c r="Y337" s="29"/>
      <c r="Z337" s="29"/>
    </row>
    <row r="338" spans="1:26" ht="15.75" customHeight="1" x14ac:dyDescent="0.35">
      <c r="A338" s="29"/>
      <c r="B338" s="29"/>
      <c r="C338" s="29"/>
      <c r="D338" s="29"/>
      <c r="E338" s="29"/>
      <c r="F338" s="29"/>
      <c r="G338" s="29"/>
      <c r="H338" s="29"/>
      <c r="I338" s="157"/>
      <c r="J338" s="157"/>
      <c r="K338" s="29"/>
      <c r="L338" s="29"/>
      <c r="M338" s="29"/>
      <c r="N338" s="29"/>
      <c r="O338" s="29"/>
      <c r="P338" s="29"/>
      <c r="Q338" s="29"/>
      <c r="R338" s="29"/>
      <c r="S338" s="29"/>
      <c r="T338" s="29"/>
      <c r="U338" s="29"/>
      <c r="V338" s="29"/>
      <c r="W338" s="29"/>
      <c r="X338" s="29"/>
      <c r="Y338" s="29"/>
      <c r="Z338" s="29"/>
    </row>
    <row r="339" spans="1:26" ht="15.75" customHeight="1" x14ac:dyDescent="0.35">
      <c r="A339" s="29"/>
      <c r="B339" s="29"/>
      <c r="C339" s="29"/>
      <c r="D339" s="29"/>
      <c r="E339" s="29"/>
      <c r="F339" s="29"/>
      <c r="G339" s="29"/>
      <c r="H339" s="29"/>
      <c r="I339" s="157"/>
      <c r="J339" s="157"/>
      <c r="K339" s="29"/>
      <c r="L339" s="29"/>
      <c r="M339" s="29"/>
      <c r="N339" s="29"/>
      <c r="O339" s="29"/>
      <c r="P339" s="29"/>
      <c r="Q339" s="29"/>
      <c r="R339" s="29"/>
      <c r="S339" s="29"/>
      <c r="T339" s="29"/>
      <c r="U339" s="29"/>
      <c r="V339" s="29"/>
      <c r="W339" s="29"/>
      <c r="X339" s="29"/>
      <c r="Y339" s="29"/>
      <c r="Z339" s="29"/>
    </row>
    <row r="340" spans="1:26" ht="15.75" customHeight="1" x14ac:dyDescent="0.35">
      <c r="A340" s="29"/>
      <c r="B340" s="29"/>
      <c r="C340" s="29"/>
      <c r="D340" s="29"/>
      <c r="E340" s="29"/>
      <c r="F340" s="29"/>
      <c r="G340" s="29"/>
      <c r="H340" s="29"/>
      <c r="I340" s="157"/>
      <c r="J340" s="157"/>
      <c r="K340" s="29"/>
      <c r="L340" s="29"/>
      <c r="M340" s="29"/>
      <c r="N340" s="29"/>
      <c r="O340" s="29"/>
      <c r="P340" s="29"/>
      <c r="Q340" s="29"/>
      <c r="R340" s="29"/>
      <c r="S340" s="29"/>
      <c r="T340" s="29"/>
      <c r="U340" s="29"/>
      <c r="V340" s="29"/>
      <c r="W340" s="29"/>
      <c r="X340" s="29"/>
      <c r="Y340" s="29"/>
      <c r="Z340" s="29"/>
    </row>
    <row r="341" spans="1:26" ht="15.75" customHeight="1" x14ac:dyDescent="0.35">
      <c r="A341" s="29"/>
      <c r="B341" s="29"/>
      <c r="C341" s="29"/>
      <c r="D341" s="29"/>
      <c r="E341" s="29"/>
      <c r="F341" s="29"/>
      <c r="G341" s="29"/>
      <c r="H341" s="29"/>
      <c r="I341" s="157"/>
      <c r="J341" s="157"/>
      <c r="K341" s="29"/>
      <c r="L341" s="29"/>
      <c r="M341" s="29"/>
      <c r="N341" s="29"/>
      <c r="O341" s="29"/>
      <c r="P341" s="29"/>
      <c r="Q341" s="29"/>
      <c r="R341" s="29"/>
      <c r="S341" s="29"/>
      <c r="T341" s="29"/>
      <c r="U341" s="29"/>
      <c r="V341" s="29"/>
      <c r="W341" s="29"/>
      <c r="X341" s="29"/>
      <c r="Y341" s="29"/>
      <c r="Z341" s="29"/>
    </row>
    <row r="342" spans="1:26" ht="15.75" customHeight="1" x14ac:dyDescent="0.35">
      <c r="A342" s="29"/>
      <c r="B342" s="29"/>
      <c r="C342" s="29"/>
      <c r="D342" s="29"/>
      <c r="E342" s="29"/>
      <c r="F342" s="29"/>
      <c r="G342" s="29"/>
      <c r="H342" s="29"/>
      <c r="I342" s="157"/>
      <c r="J342" s="157"/>
      <c r="K342" s="29"/>
      <c r="L342" s="29"/>
      <c r="M342" s="29"/>
      <c r="N342" s="29"/>
      <c r="O342" s="29"/>
      <c r="P342" s="29"/>
      <c r="Q342" s="29"/>
      <c r="R342" s="29"/>
      <c r="S342" s="29"/>
      <c r="T342" s="29"/>
      <c r="U342" s="29"/>
      <c r="V342" s="29"/>
      <c r="W342" s="29"/>
      <c r="X342" s="29"/>
      <c r="Y342" s="29"/>
      <c r="Z342" s="29"/>
    </row>
    <row r="343" spans="1:26" ht="15.75" customHeight="1" x14ac:dyDescent="0.35">
      <c r="A343" s="29"/>
      <c r="B343" s="29"/>
      <c r="C343" s="29"/>
      <c r="D343" s="29"/>
      <c r="E343" s="29"/>
      <c r="F343" s="29"/>
      <c r="G343" s="29"/>
      <c r="H343" s="29"/>
      <c r="I343" s="157"/>
      <c r="J343" s="157"/>
      <c r="K343" s="29"/>
      <c r="L343" s="29"/>
      <c r="M343" s="29"/>
      <c r="N343" s="29"/>
      <c r="O343" s="29"/>
      <c r="P343" s="29"/>
      <c r="Q343" s="29"/>
      <c r="R343" s="29"/>
      <c r="S343" s="29"/>
      <c r="T343" s="29"/>
      <c r="U343" s="29"/>
      <c r="V343" s="29"/>
      <c r="W343" s="29"/>
      <c r="X343" s="29"/>
      <c r="Y343" s="29"/>
      <c r="Z343" s="29"/>
    </row>
    <row r="344" spans="1:26" ht="15.75" customHeight="1" x14ac:dyDescent="0.35">
      <c r="A344" s="29"/>
      <c r="B344" s="29"/>
      <c r="C344" s="29"/>
      <c r="D344" s="29"/>
      <c r="E344" s="29"/>
      <c r="F344" s="29"/>
      <c r="G344" s="29"/>
      <c r="H344" s="29"/>
      <c r="I344" s="157"/>
      <c r="J344" s="157"/>
      <c r="K344" s="29"/>
      <c r="L344" s="29"/>
      <c r="M344" s="29"/>
      <c r="N344" s="29"/>
      <c r="O344" s="29"/>
      <c r="P344" s="29"/>
      <c r="Q344" s="29"/>
      <c r="R344" s="29"/>
      <c r="S344" s="29"/>
      <c r="T344" s="29"/>
      <c r="U344" s="29"/>
      <c r="V344" s="29"/>
      <c r="W344" s="29"/>
      <c r="X344" s="29"/>
      <c r="Y344" s="29"/>
      <c r="Z344" s="29"/>
    </row>
    <row r="345" spans="1:26" ht="15.75" customHeight="1" x14ac:dyDescent="0.35">
      <c r="A345" s="29"/>
      <c r="B345" s="29"/>
      <c r="C345" s="29"/>
      <c r="D345" s="29"/>
      <c r="E345" s="29"/>
      <c r="F345" s="29"/>
      <c r="G345" s="29"/>
      <c r="H345" s="29"/>
      <c r="I345" s="157"/>
      <c r="J345" s="157"/>
      <c r="K345" s="29"/>
      <c r="L345" s="29"/>
      <c r="M345" s="29"/>
      <c r="N345" s="29"/>
      <c r="O345" s="29"/>
      <c r="P345" s="29"/>
      <c r="Q345" s="29"/>
      <c r="R345" s="29"/>
      <c r="S345" s="29"/>
      <c r="T345" s="29"/>
      <c r="U345" s="29"/>
      <c r="V345" s="29"/>
      <c r="W345" s="29"/>
      <c r="X345" s="29"/>
      <c r="Y345" s="29"/>
      <c r="Z345" s="29"/>
    </row>
    <row r="346" spans="1:26" ht="15.75" customHeight="1" x14ac:dyDescent="0.35">
      <c r="A346" s="29"/>
      <c r="B346" s="29"/>
      <c r="C346" s="29"/>
      <c r="D346" s="29"/>
      <c r="E346" s="29"/>
      <c r="F346" s="29"/>
      <c r="G346" s="29"/>
      <c r="H346" s="29"/>
      <c r="I346" s="157"/>
      <c r="J346" s="157"/>
      <c r="K346" s="29"/>
      <c r="L346" s="29"/>
      <c r="M346" s="29"/>
      <c r="N346" s="29"/>
      <c r="O346" s="29"/>
      <c r="P346" s="29"/>
      <c r="Q346" s="29"/>
      <c r="R346" s="29"/>
      <c r="S346" s="29"/>
      <c r="T346" s="29"/>
      <c r="U346" s="29"/>
      <c r="V346" s="29"/>
      <c r="W346" s="29"/>
      <c r="X346" s="29"/>
      <c r="Y346" s="29"/>
      <c r="Z346" s="29"/>
    </row>
    <row r="347" spans="1:26" ht="15.75" customHeight="1" x14ac:dyDescent="0.35">
      <c r="A347" s="29"/>
      <c r="B347" s="29"/>
      <c r="C347" s="29"/>
      <c r="D347" s="29"/>
      <c r="E347" s="29"/>
      <c r="F347" s="29"/>
      <c r="G347" s="29"/>
      <c r="H347" s="29"/>
      <c r="I347" s="157"/>
      <c r="J347" s="157"/>
      <c r="K347" s="29"/>
      <c r="L347" s="29"/>
      <c r="M347" s="29"/>
      <c r="N347" s="29"/>
      <c r="O347" s="29"/>
      <c r="P347" s="29"/>
      <c r="Q347" s="29"/>
      <c r="R347" s="29"/>
      <c r="S347" s="29"/>
      <c r="T347" s="29"/>
      <c r="U347" s="29"/>
      <c r="V347" s="29"/>
      <c r="W347" s="29"/>
      <c r="X347" s="29"/>
      <c r="Y347" s="29"/>
      <c r="Z347" s="29"/>
    </row>
    <row r="348" spans="1:26" ht="15.75" customHeight="1" x14ac:dyDescent="0.35">
      <c r="A348" s="29"/>
      <c r="B348" s="29"/>
      <c r="C348" s="29"/>
      <c r="D348" s="29"/>
      <c r="E348" s="29"/>
      <c r="F348" s="29"/>
      <c r="G348" s="29"/>
      <c r="H348" s="29"/>
      <c r="I348" s="157"/>
      <c r="J348" s="157"/>
      <c r="K348" s="29"/>
      <c r="L348" s="29"/>
      <c r="M348" s="29"/>
      <c r="N348" s="29"/>
      <c r="O348" s="29"/>
      <c r="P348" s="29"/>
      <c r="Q348" s="29"/>
      <c r="R348" s="29"/>
      <c r="S348" s="29"/>
      <c r="T348" s="29"/>
      <c r="U348" s="29"/>
      <c r="V348" s="29"/>
      <c r="W348" s="29"/>
      <c r="X348" s="29"/>
      <c r="Y348" s="29"/>
      <c r="Z348" s="29"/>
    </row>
    <row r="349" spans="1:26" ht="15.75" customHeight="1" x14ac:dyDescent="0.35">
      <c r="A349" s="29"/>
      <c r="B349" s="29"/>
      <c r="C349" s="29"/>
      <c r="D349" s="29"/>
      <c r="E349" s="29"/>
      <c r="F349" s="29"/>
      <c r="G349" s="29"/>
      <c r="H349" s="29"/>
      <c r="I349" s="157"/>
      <c r="J349" s="157"/>
      <c r="K349" s="29"/>
      <c r="L349" s="29"/>
      <c r="M349" s="29"/>
      <c r="N349" s="29"/>
      <c r="O349" s="29"/>
      <c r="P349" s="29"/>
      <c r="Q349" s="29"/>
      <c r="R349" s="29"/>
      <c r="S349" s="29"/>
      <c r="T349" s="29"/>
      <c r="U349" s="29"/>
      <c r="V349" s="29"/>
      <c r="W349" s="29"/>
      <c r="X349" s="29"/>
      <c r="Y349" s="29"/>
      <c r="Z349" s="29"/>
    </row>
    <row r="350" spans="1:26" ht="15.75" customHeight="1" x14ac:dyDescent="0.35">
      <c r="A350" s="29"/>
      <c r="B350" s="29"/>
      <c r="C350" s="29"/>
      <c r="D350" s="29"/>
      <c r="E350" s="29"/>
      <c r="F350" s="29"/>
      <c r="G350" s="29"/>
      <c r="H350" s="29"/>
      <c r="I350" s="157"/>
      <c r="J350" s="157"/>
      <c r="K350" s="29"/>
      <c r="L350" s="29"/>
      <c r="M350" s="29"/>
      <c r="N350" s="29"/>
      <c r="O350" s="29"/>
      <c r="P350" s="29"/>
      <c r="Q350" s="29"/>
      <c r="R350" s="29"/>
      <c r="S350" s="29"/>
      <c r="T350" s="29"/>
      <c r="U350" s="29"/>
      <c r="V350" s="29"/>
      <c r="W350" s="29"/>
      <c r="X350" s="29"/>
      <c r="Y350" s="29"/>
      <c r="Z350" s="29"/>
    </row>
    <row r="351" spans="1:26" ht="15.75" customHeight="1" x14ac:dyDescent="0.35">
      <c r="A351" s="29"/>
      <c r="B351" s="29"/>
      <c r="C351" s="29"/>
      <c r="D351" s="29"/>
      <c r="E351" s="29"/>
      <c r="F351" s="29"/>
      <c r="G351" s="29"/>
      <c r="H351" s="29"/>
      <c r="I351" s="157"/>
      <c r="J351" s="157"/>
      <c r="K351" s="29"/>
      <c r="L351" s="29"/>
      <c r="M351" s="29"/>
      <c r="N351" s="29"/>
      <c r="O351" s="29"/>
      <c r="P351" s="29"/>
      <c r="Q351" s="29"/>
      <c r="R351" s="29"/>
      <c r="S351" s="29"/>
      <c r="T351" s="29"/>
      <c r="U351" s="29"/>
      <c r="V351" s="29"/>
      <c r="W351" s="29"/>
      <c r="X351" s="29"/>
      <c r="Y351" s="29"/>
      <c r="Z351" s="29"/>
    </row>
    <row r="352" spans="1:26" ht="15.75" customHeight="1" x14ac:dyDescent="0.35">
      <c r="A352" s="29"/>
      <c r="B352" s="29"/>
      <c r="C352" s="29"/>
      <c r="D352" s="29"/>
      <c r="E352" s="29"/>
      <c r="F352" s="29"/>
      <c r="G352" s="29"/>
      <c r="H352" s="29"/>
      <c r="I352" s="157"/>
      <c r="J352" s="157"/>
      <c r="K352" s="29"/>
      <c r="L352" s="29"/>
      <c r="M352" s="29"/>
      <c r="N352" s="29"/>
      <c r="O352" s="29"/>
      <c r="P352" s="29"/>
      <c r="Q352" s="29"/>
      <c r="R352" s="29"/>
      <c r="S352" s="29"/>
      <c r="T352" s="29"/>
      <c r="U352" s="29"/>
      <c r="V352" s="29"/>
      <c r="W352" s="29"/>
      <c r="X352" s="29"/>
      <c r="Y352" s="29"/>
      <c r="Z352" s="29"/>
    </row>
    <row r="353" spans="1:26" ht="15.75" customHeight="1" x14ac:dyDescent="0.35">
      <c r="A353" s="29"/>
      <c r="B353" s="29"/>
      <c r="C353" s="29"/>
      <c r="D353" s="29"/>
      <c r="E353" s="29"/>
      <c r="F353" s="29"/>
      <c r="G353" s="29"/>
      <c r="H353" s="29"/>
      <c r="I353" s="157"/>
      <c r="J353" s="157"/>
      <c r="K353" s="29"/>
      <c r="L353" s="29"/>
      <c r="M353" s="29"/>
      <c r="N353" s="29"/>
      <c r="O353" s="29"/>
      <c r="P353" s="29"/>
      <c r="Q353" s="29"/>
      <c r="R353" s="29"/>
      <c r="S353" s="29"/>
      <c r="T353" s="29"/>
      <c r="U353" s="29"/>
      <c r="V353" s="29"/>
      <c r="W353" s="29"/>
      <c r="X353" s="29"/>
      <c r="Y353" s="29"/>
      <c r="Z353" s="29"/>
    </row>
    <row r="354" spans="1:26" ht="15.75" customHeight="1" x14ac:dyDescent="0.35">
      <c r="A354" s="29"/>
      <c r="B354" s="29"/>
      <c r="C354" s="29"/>
      <c r="D354" s="29"/>
      <c r="E354" s="29"/>
      <c r="F354" s="29"/>
      <c r="G354" s="29"/>
      <c r="H354" s="29"/>
      <c r="I354" s="157"/>
      <c r="J354" s="157"/>
      <c r="K354" s="29"/>
      <c r="L354" s="29"/>
      <c r="M354" s="29"/>
      <c r="N354" s="29"/>
      <c r="O354" s="29"/>
      <c r="P354" s="29"/>
      <c r="Q354" s="29"/>
      <c r="R354" s="29"/>
      <c r="S354" s="29"/>
      <c r="T354" s="29"/>
      <c r="U354" s="29"/>
      <c r="V354" s="29"/>
      <c r="W354" s="29"/>
      <c r="X354" s="29"/>
      <c r="Y354" s="29"/>
      <c r="Z354" s="29"/>
    </row>
    <row r="355" spans="1:26" ht="15.75" customHeight="1" x14ac:dyDescent="0.35">
      <c r="A355" s="29"/>
      <c r="B355" s="29"/>
      <c r="C355" s="29"/>
      <c r="D355" s="29"/>
      <c r="E355" s="29"/>
      <c r="F355" s="29"/>
      <c r="G355" s="29"/>
      <c r="H355" s="29"/>
      <c r="I355" s="157"/>
      <c r="J355" s="157"/>
      <c r="K355" s="29"/>
      <c r="L355" s="29"/>
      <c r="M355" s="29"/>
      <c r="N355" s="29"/>
      <c r="O355" s="29"/>
      <c r="P355" s="29"/>
      <c r="Q355" s="29"/>
      <c r="R355" s="29"/>
      <c r="S355" s="29"/>
      <c r="T355" s="29"/>
      <c r="U355" s="29"/>
      <c r="V355" s="29"/>
      <c r="W355" s="29"/>
      <c r="X355" s="29"/>
      <c r="Y355" s="29"/>
      <c r="Z355" s="29"/>
    </row>
    <row r="356" spans="1:26" ht="15.75" customHeight="1" x14ac:dyDescent="0.35">
      <c r="A356" s="29"/>
      <c r="B356" s="29"/>
      <c r="C356" s="29"/>
      <c r="D356" s="29"/>
      <c r="E356" s="29"/>
      <c r="F356" s="29"/>
      <c r="G356" s="29"/>
      <c r="H356" s="29"/>
      <c r="I356" s="157"/>
      <c r="J356" s="157"/>
      <c r="K356" s="29"/>
      <c r="L356" s="29"/>
      <c r="M356" s="29"/>
      <c r="N356" s="29"/>
      <c r="O356" s="29"/>
      <c r="P356" s="29"/>
      <c r="Q356" s="29"/>
      <c r="R356" s="29"/>
      <c r="S356" s="29"/>
      <c r="T356" s="29"/>
      <c r="U356" s="29"/>
      <c r="V356" s="29"/>
      <c r="W356" s="29"/>
      <c r="X356" s="29"/>
      <c r="Y356" s="29"/>
      <c r="Z356" s="29"/>
    </row>
    <row r="357" spans="1:26" ht="15.75" customHeight="1" x14ac:dyDescent="0.35">
      <c r="A357" s="29"/>
      <c r="B357" s="29"/>
      <c r="C357" s="29"/>
      <c r="D357" s="29"/>
      <c r="E357" s="29"/>
      <c r="F357" s="29"/>
      <c r="G357" s="29"/>
      <c r="H357" s="29"/>
      <c r="I357" s="157"/>
      <c r="J357" s="157"/>
      <c r="K357" s="29"/>
      <c r="L357" s="29"/>
      <c r="M357" s="29"/>
      <c r="N357" s="29"/>
      <c r="O357" s="29"/>
      <c r="P357" s="29"/>
      <c r="Q357" s="29"/>
      <c r="R357" s="29"/>
      <c r="S357" s="29"/>
      <c r="T357" s="29"/>
      <c r="U357" s="29"/>
      <c r="V357" s="29"/>
      <c r="W357" s="29"/>
      <c r="X357" s="29"/>
      <c r="Y357" s="29"/>
      <c r="Z357" s="29"/>
    </row>
    <row r="358" spans="1:26" ht="15.75" customHeight="1" x14ac:dyDescent="0.35">
      <c r="A358" s="29"/>
      <c r="B358" s="29"/>
      <c r="C358" s="29"/>
      <c r="D358" s="29"/>
      <c r="E358" s="29"/>
      <c r="F358" s="29"/>
      <c r="G358" s="29"/>
      <c r="H358" s="29"/>
      <c r="I358" s="157"/>
      <c r="J358" s="157"/>
      <c r="K358" s="29"/>
      <c r="L358" s="29"/>
      <c r="M358" s="29"/>
      <c r="N358" s="29"/>
      <c r="O358" s="29"/>
      <c r="P358" s="29"/>
      <c r="Q358" s="29"/>
      <c r="R358" s="29"/>
      <c r="S358" s="29"/>
      <c r="T358" s="29"/>
      <c r="U358" s="29"/>
      <c r="V358" s="29"/>
      <c r="W358" s="29"/>
      <c r="X358" s="29"/>
      <c r="Y358" s="29"/>
      <c r="Z358" s="29"/>
    </row>
    <row r="359" spans="1:26" ht="15.75" customHeight="1" x14ac:dyDescent="0.35">
      <c r="A359" s="29"/>
      <c r="B359" s="29"/>
      <c r="C359" s="29"/>
      <c r="D359" s="29"/>
      <c r="E359" s="29"/>
      <c r="F359" s="29"/>
      <c r="G359" s="29"/>
      <c r="H359" s="29"/>
      <c r="I359" s="157"/>
      <c r="J359" s="157"/>
      <c r="K359" s="29"/>
      <c r="L359" s="29"/>
      <c r="M359" s="29"/>
      <c r="N359" s="29"/>
      <c r="O359" s="29"/>
      <c r="P359" s="29"/>
      <c r="Q359" s="29"/>
      <c r="R359" s="29"/>
      <c r="S359" s="29"/>
      <c r="T359" s="29"/>
      <c r="U359" s="29"/>
      <c r="V359" s="29"/>
      <c r="W359" s="29"/>
      <c r="X359" s="29"/>
      <c r="Y359" s="29"/>
      <c r="Z359" s="29"/>
    </row>
    <row r="360" spans="1:26" ht="15.75" customHeight="1" x14ac:dyDescent="0.35">
      <c r="A360" s="29"/>
      <c r="B360" s="29"/>
      <c r="C360" s="29"/>
      <c r="D360" s="29"/>
      <c r="E360" s="29"/>
      <c r="F360" s="29"/>
      <c r="G360" s="29"/>
      <c r="H360" s="29"/>
      <c r="I360" s="157"/>
      <c r="J360" s="157"/>
      <c r="K360" s="29"/>
      <c r="L360" s="29"/>
      <c r="M360" s="29"/>
      <c r="N360" s="29"/>
      <c r="O360" s="29"/>
      <c r="P360" s="29"/>
      <c r="Q360" s="29"/>
      <c r="R360" s="29"/>
      <c r="S360" s="29"/>
      <c r="T360" s="29"/>
      <c r="U360" s="29"/>
      <c r="V360" s="29"/>
      <c r="W360" s="29"/>
      <c r="X360" s="29"/>
      <c r="Y360" s="29"/>
      <c r="Z360" s="29"/>
    </row>
    <row r="361" spans="1:26" ht="15.75" customHeight="1" x14ac:dyDescent="0.35">
      <c r="A361" s="29"/>
      <c r="B361" s="29"/>
      <c r="C361" s="29"/>
      <c r="D361" s="29"/>
      <c r="E361" s="29"/>
      <c r="F361" s="29"/>
      <c r="G361" s="29"/>
      <c r="H361" s="29"/>
      <c r="I361" s="157"/>
      <c r="J361" s="157"/>
      <c r="K361" s="29"/>
      <c r="L361" s="29"/>
      <c r="M361" s="29"/>
      <c r="N361" s="29"/>
      <c r="O361" s="29"/>
      <c r="P361" s="29"/>
      <c r="Q361" s="29"/>
      <c r="R361" s="29"/>
      <c r="S361" s="29"/>
      <c r="T361" s="29"/>
      <c r="U361" s="29"/>
      <c r="V361" s="29"/>
      <c r="W361" s="29"/>
      <c r="X361" s="29"/>
      <c r="Y361" s="29"/>
      <c r="Z361" s="29"/>
    </row>
    <row r="362" spans="1:26" ht="15.75" customHeight="1" x14ac:dyDescent="0.35">
      <c r="A362" s="29"/>
      <c r="B362" s="29"/>
      <c r="C362" s="29"/>
      <c r="D362" s="29"/>
      <c r="E362" s="29"/>
      <c r="F362" s="29"/>
      <c r="G362" s="29"/>
      <c r="H362" s="29"/>
      <c r="I362" s="157"/>
      <c r="J362" s="157"/>
      <c r="K362" s="29"/>
      <c r="L362" s="29"/>
      <c r="M362" s="29"/>
      <c r="N362" s="29"/>
      <c r="O362" s="29"/>
      <c r="P362" s="29"/>
      <c r="Q362" s="29"/>
      <c r="R362" s="29"/>
      <c r="S362" s="29"/>
      <c r="T362" s="29"/>
      <c r="U362" s="29"/>
      <c r="V362" s="29"/>
      <c r="W362" s="29"/>
      <c r="X362" s="29"/>
      <c r="Y362" s="29"/>
      <c r="Z362" s="29"/>
    </row>
    <row r="363" spans="1:26" ht="15.75" customHeight="1" x14ac:dyDescent="0.35">
      <c r="A363" s="29"/>
      <c r="B363" s="29"/>
      <c r="C363" s="29"/>
      <c r="D363" s="29"/>
      <c r="E363" s="29"/>
      <c r="F363" s="29"/>
      <c r="G363" s="29"/>
      <c r="H363" s="29"/>
      <c r="I363" s="157"/>
      <c r="J363" s="157"/>
      <c r="K363" s="29"/>
      <c r="L363" s="29"/>
      <c r="M363" s="29"/>
      <c r="N363" s="29"/>
      <c r="O363" s="29"/>
      <c r="P363" s="29"/>
      <c r="Q363" s="29"/>
      <c r="R363" s="29"/>
      <c r="S363" s="29"/>
      <c r="T363" s="29"/>
      <c r="U363" s="29"/>
      <c r="V363" s="29"/>
      <c r="W363" s="29"/>
      <c r="X363" s="29"/>
      <c r="Y363" s="29"/>
      <c r="Z363" s="29"/>
    </row>
    <row r="364" spans="1:26" ht="15.75" customHeight="1" x14ac:dyDescent="0.35">
      <c r="A364" s="29"/>
      <c r="B364" s="29"/>
      <c r="C364" s="29"/>
      <c r="D364" s="29"/>
      <c r="E364" s="29"/>
      <c r="F364" s="29"/>
      <c r="G364" s="29"/>
      <c r="H364" s="29"/>
      <c r="I364" s="157"/>
      <c r="J364" s="157"/>
      <c r="K364" s="29"/>
      <c r="L364" s="29"/>
      <c r="M364" s="29"/>
      <c r="N364" s="29"/>
      <c r="O364" s="29"/>
      <c r="P364" s="29"/>
      <c r="Q364" s="29"/>
      <c r="R364" s="29"/>
      <c r="S364" s="29"/>
      <c r="T364" s="29"/>
      <c r="U364" s="29"/>
      <c r="V364" s="29"/>
      <c r="W364" s="29"/>
      <c r="X364" s="29"/>
      <c r="Y364" s="29"/>
      <c r="Z364" s="29"/>
    </row>
    <row r="365" spans="1:26" ht="15.75" customHeight="1" x14ac:dyDescent="0.35">
      <c r="A365" s="29"/>
      <c r="B365" s="29"/>
      <c r="C365" s="29"/>
      <c r="D365" s="29"/>
      <c r="E365" s="29"/>
      <c r="F365" s="29"/>
      <c r="G365" s="29"/>
      <c r="H365" s="29"/>
      <c r="I365" s="157"/>
      <c r="J365" s="157"/>
      <c r="K365" s="29"/>
      <c r="L365" s="29"/>
      <c r="M365" s="29"/>
      <c r="N365" s="29"/>
      <c r="O365" s="29"/>
      <c r="P365" s="29"/>
      <c r="Q365" s="29"/>
      <c r="R365" s="29"/>
      <c r="S365" s="29"/>
      <c r="T365" s="29"/>
      <c r="U365" s="29"/>
      <c r="V365" s="29"/>
      <c r="W365" s="29"/>
      <c r="X365" s="29"/>
      <c r="Y365" s="29"/>
      <c r="Z365" s="29"/>
    </row>
    <row r="366" spans="1:26" ht="15.75" customHeight="1" x14ac:dyDescent="0.35">
      <c r="A366" s="29"/>
      <c r="B366" s="29"/>
      <c r="C366" s="29"/>
      <c r="D366" s="29"/>
      <c r="E366" s="29"/>
      <c r="F366" s="29"/>
      <c r="G366" s="29"/>
      <c r="H366" s="29"/>
      <c r="I366" s="157"/>
      <c r="J366" s="157"/>
      <c r="K366" s="29"/>
      <c r="L366" s="29"/>
      <c r="M366" s="29"/>
      <c r="N366" s="29"/>
      <c r="O366" s="29"/>
      <c r="P366" s="29"/>
      <c r="Q366" s="29"/>
      <c r="R366" s="29"/>
      <c r="S366" s="29"/>
      <c r="T366" s="29"/>
      <c r="U366" s="29"/>
      <c r="V366" s="29"/>
      <c r="W366" s="29"/>
      <c r="X366" s="29"/>
      <c r="Y366" s="29"/>
      <c r="Z366" s="29"/>
    </row>
    <row r="367" spans="1:26" ht="15.75" customHeight="1" x14ac:dyDescent="0.35">
      <c r="A367" s="29"/>
      <c r="B367" s="29"/>
      <c r="C367" s="29"/>
      <c r="D367" s="29"/>
      <c r="E367" s="29"/>
      <c r="F367" s="29"/>
      <c r="G367" s="29"/>
      <c r="H367" s="29"/>
      <c r="I367" s="157"/>
      <c r="J367" s="157"/>
      <c r="K367" s="29"/>
      <c r="L367" s="29"/>
      <c r="M367" s="29"/>
      <c r="N367" s="29"/>
      <c r="O367" s="29"/>
      <c r="P367" s="29"/>
      <c r="Q367" s="29"/>
      <c r="R367" s="29"/>
      <c r="S367" s="29"/>
      <c r="T367" s="29"/>
      <c r="U367" s="29"/>
      <c r="V367" s="29"/>
      <c r="W367" s="29"/>
      <c r="X367" s="29"/>
      <c r="Y367" s="29"/>
      <c r="Z367" s="29"/>
    </row>
    <row r="368" spans="1:26" ht="15.75" customHeight="1" x14ac:dyDescent="0.35">
      <c r="A368" s="29"/>
      <c r="B368" s="29"/>
      <c r="C368" s="29"/>
      <c r="D368" s="29"/>
      <c r="E368" s="29"/>
      <c r="F368" s="29"/>
      <c r="G368" s="29"/>
      <c r="H368" s="29"/>
      <c r="I368" s="157"/>
      <c r="J368" s="157"/>
      <c r="K368" s="29"/>
      <c r="L368" s="29"/>
      <c r="M368" s="29"/>
      <c r="N368" s="29"/>
      <c r="O368" s="29"/>
      <c r="P368" s="29"/>
      <c r="Q368" s="29"/>
      <c r="R368" s="29"/>
      <c r="S368" s="29"/>
      <c r="T368" s="29"/>
      <c r="U368" s="29"/>
      <c r="V368" s="29"/>
      <c r="W368" s="29"/>
      <c r="X368" s="29"/>
      <c r="Y368" s="29"/>
      <c r="Z368" s="29"/>
    </row>
    <row r="369" spans="1:26" ht="15.75" customHeight="1" x14ac:dyDescent="0.35">
      <c r="A369" s="29"/>
      <c r="B369" s="29"/>
      <c r="C369" s="29"/>
      <c r="D369" s="29"/>
      <c r="E369" s="29"/>
      <c r="F369" s="29"/>
      <c r="G369" s="29"/>
      <c r="H369" s="29"/>
      <c r="I369" s="157"/>
      <c r="J369" s="157"/>
      <c r="K369" s="29"/>
      <c r="L369" s="29"/>
      <c r="M369" s="29"/>
      <c r="N369" s="29"/>
      <c r="O369" s="29"/>
      <c r="P369" s="29"/>
      <c r="Q369" s="29"/>
      <c r="R369" s="29"/>
      <c r="S369" s="29"/>
      <c r="T369" s="29"/>
      <c r="U369" s="29"/>
      <c r="V369" s="29"/>
      <c r="W369" s="29"/>
      <c r="X369" s="29"/>
      <c r="Y369" s="29"/>
      <c r="Z369" s="29"/>
    </row>
    <row r="370" spans="1:26" ht="15.75" customHeight="1" x14ac:dyDescent="0.35">
      <c r="A370" s="29"/>
      <c r="B370" s="29"/>
      <c r="C370" s="29"/>
      <c r="D370" s="29"/>
      <c r="E370" s="29"/>
      <c r="F370" s="29"/>
      <c r="G370" s="29"/>
      <c r="H370" s="29"/>
      <c r="I370" s="157"/>
      <c r="J370" s="157"/>
      <c r="K370" s="29"/>
      <c r="L370" s="29"/>
      <c r="M370" s="29"/>
      <c r="N370" s="29"/>
      <c r="O370" s="29"/>
      <c r="P370" s="29"/>
      <c r="Q370" s="29"/>
      <c r="R370" s="29"/>
      <c r="S370" s="29"/>
      <c r="T370" s="29"/>
      <c r="U370" s="29"/>
      <c r="V370" s="29"/>
      <c r="W370" s="29"/>
      <c r="X370" s="29"/>
      <c r="Y370" s="29"/>
      <c r="Z370" s="29"/>
    </row>
    <row r="371" spans="1:26" ht="15.75" customHeight="1" x14ac:dyDescent="0.35">
      <c r="A371" s="29"/>
      <c r="B371" s="29"/>
      <c r="C371" s="29"/>
      <c r="D371" s="29"/>
      <c r="E371" s="29"/>
      <c r="F371" s="29"/>
      <c r="G371" s="29"/>
      <c r="H371" s="29"/>
      <c r="I371" s="157"/>
      <c r="J371" s="157"/>
      <c r="K371" s="29"/>
      <c r="L371" s="29"/>
      <c r="M371" s="29"/>
      <c r="N371" s="29"/>
      <c r="O371" s="29"/>
      <c r="P371" s="29"/>
      <c r="Q371" s="29"/>
      <c r="R371" s="29"/>
      <c r="S371" s="29"/>
      <c r="T371" s="29"/>
      <c r="U371" s="29"/>
      <c r="V371" s="29"/>
      <c r="W371" s="29"/>
      <c r="X371" s="29"/>
      <c r="Y371" s="29"/>
      <c r="Z371" s="29"/>
    </row>
    <row r="372" spans="1:26" ht="15.75" customHeight="1" x14ac:dyDescent="0.35">
      <c r="A372" s="29"/>
      <c r="B372" s="29"/>
      <c r="C372" s="29"/>
      <c r="D372" s="29"/>
      <c r="E372" s="29"/>
      <c r="F372" s="29"/>
      <c r="G372" s="29"/>
      <c r="H372" s="29"/>
      <c r="I372" s="157"/>
      <c r="J372" s="157"/>
      <c r="K372" s="29"/>
      <c r="L372" s="29"/>
      <c r="M372" s="29"/>
      <c r="N372" s="29"/>
      <c r="O372" s="29"/>
      <c r="P372" s="29"/>
      <c r="Q372" s="29"/>
      <c r="R372" s="29"/>
      <c r="S372" s="29"/>
      <c r="T372" s="29"/>
      <c r="U372" s="29"/>
      <c r="V372" s="29"/>
      <c r="W372" s="29"/>
      <c r="X372" s="29"/>
      <c r="Y372" s="29"/>
      <c r="Z372" s="29"/>
    </row>
    <row r="373" spans="1:26" ht="15.75" customHeight="1" x14ac:dyDescent="0.35">
      <c r="A373" s="29"/>
      <c r="B373" s="29"/>
      <c r="C373" s="29"/>
      <c r="D373" s="29"/>
      <c r="E373" s="29"/>
      <c r="F373" s="29"/>
      <c r="G373" s="29"/>
      <c r="H373" s="29"/>
      <c r="I373" s="157"/>
      <c r="J373" s="157"/>
      <c r="K373" s="29"/>
      <c r="L373" s="29"/>
      <c r="M373" s="29"/>
      <c r="N373" s="29"/>
      <c r="O373" s="29"/>
      <c r="P373" s="29"/>
      <c r="Q373" s="29"/>
      <c r="R373" s="29"/>
      <c r="S373" s="29"/>
      <c r="T373" s="29"/>
      <c r="U373" s="29"/>
      <c r="V373" s="29"/>
      <c r="W373" s="29"/>
      <c r="X373" s="29"/>
      <c r="Y373" s="29"/>
      <c r="Z373" s="29"/>
    </row>
    <row r="374" spans="1:26" ht="15.75" customHeight="1" x14ac:dyDescent="0.35">
      <c r="A374" s="29"/>
      <c r="B374" s="29"/>
      <c r="C374" s="29"/>
      <c r="D374" s="29"/>
      <c r="E374" s="29"/>
      <c r="F374" s="29"/>
      <c r="G374" s="29"/>
      <c r="H374" s="29"/>
      <c r="I374" s="157"/>
      <c r="J374" s="157"/>
      <c r="K374" s="29"/>
      <c r="L374" s="29"/>
      <c r="M374" s="29"/>
      <c r="N374" s="29"/>
      <c r="O374" s="29"/>
      <c r="P374" s="29"/>
      <c r="Q374" s="29"/>
      <c r="R374" s="29"/>
      <c r="S374" s="29"/>
      <c r="T374" s="29"/>
      <c r="U374" s="29"/>
      <c r="V374" s="29"/>
      <c r="W374" s="29"/>
      <c r="X374" s="29"/>
      <c r="Y374" s="29"/>
      <c r="Z374" s="29"/>
    </row>
    <row r="375" spans="1:26" ht="15.75" customHeight="1" x14ac:dyDescent="0.35">
      <c r="A375" s="29"/>
      <c r="B375" s="29"/>
      <c r="C375" s="29"/>
      <c r="D375" s="29"/>
      <c r="E375" s="29"/>
      <c r="F375" s="29"/>
      <c r="G375" s="29"/>
      <c r="H375" s="29"/>
      <c r="I375" s="157"/>
      <c r="J375" s="157"/>
      <c r="K375" s="29"/>
      <c r="L375" s="29"/>
      <c r="M375" s="29"/>
      <c r="N375" s="29"/>
      <c r="O375" s="29"/>
      <c r="P375" s="29"/>
      <c r="Q375" s="29"/>
      <c r="R375" s="29"/>
      <c r="S375" s="29"/>
      <c r="T375" s="29"/>
      <c r="U375" s="29"/>
      <c r="V375" s="29"/>
      <c r="W375" s="29"/>
      <c r="X375" s="29"/>
      <c r="Y375" s="29"/>
      <c r="Z375" s="29"/>
    </row>
    <row r="376" spans="1:26" ht="15.75" customHeight="1" x14ac:dyDescent="0.35">
      <c r="A376" s="29"/>
      <c r="B376" s="29"/>
      <c r="C376" s="29"/>
      <c r="D376" s="29"/>
      <c r="E376" s="29"/>
      <c r="F376" s="29"/>
      <c r="G376" s="29"/>
      <c r="H376" s="29"/>
      <c r="I376" s="157"/>
      <c r="J376" s="157"/>
      <c r="K376" s="29"/>
      <c r="L376" s="29"/>
      <c r="M376" s="29"/>
      <c r="N376" s="29"/>
      <c r="O376" s="29"/>
      <c r="P376" s="29"/>
      <c r="Q376" s="29"/>
      <c r="R376" s="29"/>
      <c r="S376" s="29"/>
      <c r="T376" s="29"/>
      <c r="U376" s="29"/>
      <c r="V376" s="29"/>
      <c r="W376" s="29"/>
      <c r="X376" s="29"/>
      <c r="Y376" s="29"/>
      <c r="Z376" s="29"/>
    </row>
    <row r="377" spans="1:26" ht="15.75" customHeight="1" x14ac:dyDescent="0.35">
      <c r="A377" s="29"/>
      <c r="B377" s="29"/>
      <c r="C377" s="29"/>
      <c r="D377" s="29"/>
      <c r="E377" s="29"/>
      <c r="F377" s="29"/>
      <c r="G377" s="29"/>
      <c r="H377" s="29"/>
      <c r="I377" s="157"/>
      <c r="J377" s="157"/>
      <c r="K377" s="29"/>
      <c r="L377" s="29"/>
      <c r="M377" s="29"/>
      <c r="N377" s="29"/>
      <c r="O377" s="29"/>
      <c r="P377" s="29"/>
      <c r="Q377" s="29"/>
      <c r="R377" s="29"/>
      <c r="S377" s="29"/>
      <c r="T377" s="29"/>
      <c r="U377" s="29"/>
      <c r="V377" s="29"/>
      <c r="W377" s="29"/>
      <c r="X377" s="29"/>
      <c r="Y377" s="29"/>
      <c r="Z377" s="29"/>
    </row>
    <row r="378" spans="1:26" ht="15.75" customHeight="1" x14ac:dyDescent="0.35">
      <c r="A378" s="29"/>
      <c r="B378" s="29"/>
      <c r="C378" s="29"/>
      <c r="D378" s="29"/>
      <c r="E378" s="29"/>
      <c r="F378" s="29"/>
      <c r="G378" s="29"/>
      <c r="H378" s="29"/>
      <c r="I378" s="157"/>
      <c r="J378" s="157"/>
      <c r="K378" s="29"/>
      <c r="L378" s="29"/>
      <c r="M378" s="29"/>
      <c r="N378" s="29"/>
      <c r="O378" s="29"/>
      <c r="P378" s="29"/>
      <c r="Q378" s="29"/>
      <c r="R378" s="29"/>
      <c r="S378" s="29"/>
      <c r="T378" s="29"/>
      <c r="U378" s="29"/>
      <c r="V378" s="29"/>
      <c r="W378" s="29"/>
      <c r="X378" s="29"/>
      <c r="Y378" s="29"/>
      <c r="Z378" s="29"/>
    </row>
    <row r="379" spans="1:26" ht="15.75" customHeight="1" x14ac:dyDescent="0.35">
      <c r="A379" s="29"/>
      <c r="B379" s="29"/>
      <c r="C379" s="29"/>
      <c r="D379" s="29"/>
      <c r="E379" s="29"/>
      <c r="F379" s="29"/>
      <c r="G379" s="29"/>
      <c r="H379" s="29"/>
      <c r="I379" s="157"/>
      <c r="J379" s="157"/>
      <c r="K379" s="29"/>
      <c r="L379" s="29"/>
      <c r="M379" s="29"/>
      <c r="N379" s="29"/>
      <c r="O379" s="29"/>
      <c r="P379" s="29"/>
      <c r="Q379" s="29"/>
      <c r="R379" s="29"/>
      <c r="S379" s="29"/>
      <c r="T379" s="29"/>
      <c r="U379" s="29"/>
      <c r="V379" s="29"/>
      <c r="W379" s="29"/>
      <c r="X379" s="29"/>
      <c r="Y379" s="29"/>
      <c r="Z379" s="29"/>
    </row>
    <row r="380" spans="1:26" ht="15.75" customHeight="1" x14ac:dyDescent="0.35">
      <c r="A380" s="29"/>
      <c r="B380" s="29"/>
      <c r="C380" s="29"/>
      <c r="D380" s="29"/>
      <c r="E380" s="29"/>
      <c r="F380" s="29"/>
      <c r="G380" s="29"/>
      <c r="H380" s="29"/>
      <c r="I380" s="157"/>
      <c r="J380" s="157"/>
      <c r="K380" s="29"/>
      <c r="L380" s="29"/>
      <c r="M380" s="29"/>
      <c r="N380" s="29"/>
      <c r="O380" s="29"/>
      <c r="P380" s="29"/>
      <c r="Q380" s="29"/>
      <c r="R380" s="29"/>
      <c r="S380" s="29"/>
      <c r="T380" s="29"/>
      <c r="U380" s="29"/>
      <c r="V380" s="29"/>
      <c r="W380" s="29"/>
      <c r="X380" s="29"/>
      <c r="Y380" s="29"/>
      <c r="Z380" s="29"/>
    </row>
    <row r="381" spans="1:26" ht="15.75" customHeight="1" x14ac:dyDescent="0.35">
      <c r="A381" s="29"/>
      <c r="B381" s="29"/>
      <c r="C381" s="29"/>
      <c r="D381" s="29"/>
      <c r="E381" s="29"/>
      <c r="F381" s="29"/>
      <c r="G381" s="29"/>
      <c r="H381" s="29"/>
      <c r="I381" s="157"/>
      <c r="J381" s="157"/>
      <c r="K381" s="29"/>
      <c r="L381" s="29"/>
      <c r="M381" s="29"/>
      <c r="N381" s="29"/>
      <c r="O381" s="29"/>
      <c r="P381" s="29"/>
      <c r="Q381" s="29"/>
      <c r="R381" s="29"/>
      <c r="S381" s="29"/>
      <c r="T381" s="29"/>
      <c r="U381" s="29"/>
      <c r="V381" s="29"/>
      <c r="W381" s="29"/>
      <c r="X381" s="29"/>
      <c r="Y381" s="29"/>
      <c r="Z381" s="29"/>
    </row>
    <row r="382" spans="1:26" ht="15.75" customHeight="1" x14ac:dyDescent="0.35">
      <c r="A382" s="29"/>
      <c r="B382" s="29"/>
      <c r="C382" s="29"/>
      <c r="D382" s="29"/>
      <c r="E382" s="29"/>
      <c r="F382" s="29"/>
      <c r="G382" s="29"/>
      <c r="H382" s="29"/>
      <c r="I382" s="157"/>
      <c r="J382" s="157"/>
      <c r="K382" s="29"/>
      <c r="L382" s="29"/>
      <c r="M382" s="29"/>
      <c r="N382" s="29"/>
      <c r="O382" s="29"/>
      <c r="P382" s="29"/>
      <c r="Q382" s="29"/>
      <c r="R382" s="29"/>
      <c r="S382" s="29"/>
      <c r="T382" s="29"/>
      <c r="U382" s="29"/>
      <c r="V382" s="29"/>
      <c r="W382" s="29"/>
      <c r="X382" s="29"/>
      <c r="Y382" s="29"/>
      <c r="Z382" s="29"/>
    </row>
    <row r="383" spans="1:26" ht="15.75" customHeight="1" x14ac:dyDescent="0.35">
      <c r="A383" s="29"/>
      <c r="B383" s="29"/>
      <c r="C383" s="29"/>
      <c r="D383" s="29"/>
      <c r="E383" s="29"/>
      <c r="F383" s="29"/>
      <c r="G383" s="29"/>
      <c r="H383" s="29"/>
      <c r="I383" s="157"/>
      <c r="J383" s="157"/>
      <c r="K383" s="29"/>
      <c r="L383" s="29"/>
      <c r="M383" s="29"/>
      <c r="N383" s="29"/>
      <c r="O383" s="29"/>
      <c r="P383" s="29"/>
      <c r="Q383" s="29"/>
      <c r="R383" s="29"/>
      <c r="S383" s="29"/>
      <c r="T383" s="29"/>
      <c r="U383" s="29"/>
      <c r="V383" s="29"/>
      <c r="W383" s="29"/>
      <c r="X383" s="29"/>
      <c r="Y383" s="29"/>
      <c r="Z383" s="29"/>
    </row>
    <row r="384" spans="1:26" ht="15.75" customHeight="1" x14ac:dyDescent="0.35">
      <c r="A384" s="29"/>
      <c r="B384" s="29"/>
      <c r="C384" s="29"/>
      <c r="D384" s="29"/>
      <c r="E384" s="29"/>
      <c r="F384" s="29"/>
      <c r="G384" s="29"/>
      <c r="H384" s="29"/>
      <c r="I384" s="157"/>
      <c r="J384" s="157"/>
      <c r="K384" s="29"/>
      <c r="L384" s="29"/>
      <c r="M384" s="29"/>
      <c r="N384" s="29"/>
      <c r="O384" s="29"/>
      <c r="P384" s="29"/>
      <c r="Q384" s="29"/>
      <c r="R384" s="29"/>
      <c r="S384" s="29"/>
      <c r="T384" s="29"/>
      <c r="U384" s="29"/>
      <c r="V384" s="29"/>
      <c r="W384" s="29"/>
      <c r="X384" s="29"/>
      <c r="Y384" s="29"/>
      <c r="Z384" s="29"/>
    </row>
    <row r="385" spans="1:26" ht="15.75" customHeight="1" x14ac:dyDescent="0.35">
      <c r="A385" s="29"/>
      <c r="B385" s="29"/>
      <c r="C385" s="29"/>
      <c r="D385" s="29"/>
      <c r="E385" s="29"/>
      <c r="F385" s="29"/>
      <c r="G385" s="29"/>
      <c r="H385" s="29"/>
      <c r="I385" s="157"/>
      <c r="J385" s="157"/>
      <c r="K385" s="29"/>
      <c r="L385" s="29"/>
      <c r="M385" s="29"/>
      <c r="N385" s="29"/>
      <c r="O385" s="29"/>
      <c r="P385" s="29"/>
      <c r="Q385" s="29"/>
      <c r="R385" s="29"/>
      <c r="S385" s="29"/>
      <c r="T385" s="29"/>
      <c r="U385" s="29"/>
      <c r="V385" s="29"/>
      <c r="W385" s="29"/>
      <c r="X385" s="29"/>
      <c r="Y385" s="29"/>
      <c r="Z385" s="29"/>
    </row>
    <row r="386" spans="1:26" ht="15.75" customHeight="1" x14ac:dyDescent="0.35">
      <c r="A386" s="29"/>
      <c r="B386" s="29"/>
      <c r="C386" s="29"/>
      <c r="D386" s="29"/>
      <c r="E386" s="29"/>
      <c r="F386" s="29"/>
      <c r="G386" s="29"/>
      <c r="H386" s="29"/>
      <c r="I386" s="157"/>
      <c r="J386" s="157"/>
      <c r="K386" s="29"/>
      <c r="L386" s="29"/>
      <c r="M386" s="29"/>
      <c r="N386" s="29"/>
      <c r="O386" s="29"/>
      <c r="P386" s="29"/>
      <c r="Q386" s="29"/>
      <c r="R386" s="29"/>
      <c r="S386" s="29"/>
      <c r="T386" s="29"/>
      <c r="U386" s="29"/>
      <c r="V386" s="29"/>
      <c r="W386" s="29"/>
      <c r="X386" s="29"/>
      <c r="Y386" s="29"/>
      <c r="Z386" s="29"/>
    </row>
    <row r="387" spans="1:26" ht="15.75" customHeight="1" x14ac:dyDescent="0.35">
      <c r="A387" s="29"/>
      <c r="B387" s="29"/>
      <c r="C387" s="29"/>
      <c r="D387" s="29"/>
      <c r="E387" s="29"/>
      <c r="F387" s="29"/>
      <c r="G387" s="29"/>
      <c r="H387" s="29"/>
      <c r="I387" s="157"/>
      <c r="J387" s="157"/>
      <c r="K387" s="29"/>
      <c r="L387" s="29"/>
      <c r="M387" s="29"/>
      <c r="N387" s="29"/>
      <c r="O387" s="29"/>
      <c r="P387" s="29"/>
      <c r="Q387" s="29"/>
      <c r="R387" s="29"/>
      <c r="S387" s="29"/>
      <c r="T387" s="29"/>
      <c r="U387" s="29"/>
      <c r="V387" s="29"/>
      <c r="W387" s="29"/>
      <c r="X387" s="29"/>
      <c r="Y387" s="29"/>
      <c r="Z387" s="29"/>
    </row>
    <row r="388" spans="1:26" ht="15.75" customHeight="1" x14ac:dyDescent="0.35">
      <c r="A388" s="29"/>
      <c r="B388" s="29"/>
      <c r="C388" s="29"/>
      <c r="D388" s="29"/>
      <c r="E388" s="29"/>
      <c r="F388" s="29"/>
      <c r="G388" s="29"/>
      <c r="H388" s="29"/>
      <c r="I388" s="157"/>
      <c r="J388" s="157"/>
      <c r="K388" s="29"/>
      <c r="L388" s="29"/>
      <c r="M388" s="29"/>
      <c r="N388" s="29"/>
      <c r="O388" s="29"/>
      <c r="P388" s="29"/>
      <c r="Q388" s="29"/>
      <c r="R388" s="29"/>
      <c r="S388" s="29"/>
      <c r="T388" s="29"/>
      <c r="U388" s="29"/>
      <c r="V388" s="29"/>
      <c r="W388" s="29"/>
      <c r="X388" s="29"/>
      <c r="Y388" s="29"/>
      <c r="Z388" s="29"/>
    </row>
    <row r="389" spans="1:26" ht="15.75" customHeight="1" x14ac:dyDescent="0.35">
      <c r="A389" s="29"/>
      <c r="B389" s="29"/>
      <c r="C389" s="29"/>
      <c r="D389" s="29"/>
      <c r="E389" s="29"/>
      <c r="F389" s="29"/>
      <c r="G389" s="29"/>
      <c r="H389" s="29"/>
      <c r="I389" s="157"/>
      <c r="J389" s="157"/>
      <c r="K389" s="29"/>
      <c r="L389" s="29"/>
      <c r="M389" s="29"/>
      <c r="N389" s="29"/>
      <c r="O389" s="29"/>
      <c r="P389" s="29"/>
      <c r="Q389" s="29"/>
      <c r="R389" s="29"/>
      <c r="S389" s="29"/>
      <c r="T389" s="29"/>
      <c r="U389" s="29"/>
      <c r="V389" s="29"/>
      <c r="W389" s="29"/>
      <c r="X389" s="29"/>
      <c r="Y389" s="29"/>
      <c r="Z389" s="29"/>
    </row>
    <row r="390" spans="1:26" ht="15.75" customHeight="1" x14ac:dyDescent="0.35">
      <c r="A390" s="29"/>
      <c r="B390" s="29"/>
      <c r="C390" s="29"/>
      <c r="D390" s="29"/>
      <c r="E390" s="29"/>
      <c r="F390" s="29"/>
      <c r="G390" s="29"/>
      <c r="H390" s="29"/>
      <c r="I390" s="157"/>
      <c r="J390" s="157"/>
      <c r="K390" s="29"/>
      <c r="L390" s="29"/>
      <c r="M390" s="29"/>
      <c r="N390" s="29"/>
      <c r="O390" s="29"/>
      <c r="P390" s="29"/>
      <c r="Q390" s="29"/>
      <c r="R390" s="29"/>
      <c r="S390" s="29"/>
      <c r="T390" s="29"/>
      <c r="U390" s="29"/>
      <c r="V390" s="29"/>
      <c r="W390" s="29"/>
      <c r="X390" s="29"/>
      <c r="Y390" s="29"/>
      <c r="Z390" s="29"/>
    </row>
    <row r="391" spans="1:26" ht="15.75" customHeight="1" x14ac:dyDescent="0.35">
      <c r="A391" s="29"/>
      <c r="B391" s="29"/>
      <c r="C391" s="29"/>
      <c r="D391" s="29"/>
      <c r="E391" s="29"/>
      <c r="F391" s="29"/>
      <c r="G391" s="29"/>
      <c r="H391" s="29"/>
      <c r="I391" s="157"/>
      <c r="J391" s="157"/>
      <c r="K391" s="29"/>
      <c r="L391" s="29"/>
      <c r="M391" s="29"/>
      <c r="N391" s="29"/>
      <c r="O391" s="29"/>
      <c r="P391" s="29"/>
      <c r="Q391" s="29"/>
      <c r="R391" s="29"/>
      <c r="S391" s="29"/>
      <c r="T391" s="29"/>
      <c r="U391" s="29"/>
      <c r="V391" s="29"/>
      <c r="W391" s="29"/>
      <c r="X391" s="29"/>
      <c r="Y391" s="29"/>
      <c r="Z391" s="29"/>
    </row>
    <row r="392" spans="1:26" ht="15.75" customHeight="1" x14ac:dyDescent="0.35">
      <c r="A392" s="29"/>
      <c r="B392" s="29"/>
      <c r="C392" s="29"/>
      <c r="D392" s="29"/>
      <c r="E392" s="29"/>
      <c r="F392" s="29"/>
      <c r="G392" s="29"/>
      <c r="H392" s="29"/>
      <c r="I392" s="157"/>
      <c r="J392" s="157"/>
      <c r="K392" s="29"/>
      <c r="L392" s="29"/>
      <c r="M392" s="29"/>
      <c r="N392" s="29"/>
      <c r="O392" s="29"/>
      <c r="P392" s="29"/>
      <c r="Q392" s="29"/>
      <c r="R392" s="29"/>
      <c r="S392" s="29"/>
      <c r="T392" s="29"/>
      <c r="U392" s="29"/>
      <c r="V392" s="29"/>
      <c r="W392" s="29"/>
      <c r="X392" s="29"/>
      <c r="Y392" s="29"/>
      <c r="Z392" s="29"/>
    </row>
    <row r="393" spans="1:26" ht="15.75" customHeight="1" x14ac:dyDescent="0.35">
      <c r="A393" s="29"/>
      <c r="B393" s="29"/>
      <c r="C393" s="29"/>
      <c r="D393" s="29"/>
      <c r="E393" s="29"/>
      <c r="F393" s="29"/>
      <c r="G393" s="29"/>
      <c r="H393" s="29"/>
      <c r="I393" s="157"/>
      <c r="J393" s="157"/>
      <c r="K393" s="29"/>
      <c r="L393" s="29"/>
      <c r="M393" s="29"/>
      <c r="N393" s="29"/>
      <c r="O393" s="29"/>
      <c r="P393" s="29"/>
      <c r="Q393" s="29"/>
      <c r="R393" s="29"/>
      <c r="S393" s="29"/>
      <c r="T393" s="29"/>
      <c r="U393" s="29"/>
      <c r="V393" s="29"/>
      <c r="W393" s="29"/>
      <c r="X393" s="29"/>
      <c r="Y393" s="29"/>
      <c r="Z393" s="29"/>
    </row>
    <row r="394" spans="1:26" ht="15.75" customHeight="1" x14ac:dyDescent="0.35">
      <c r="A394" s="29"/>
      <c r="B394" s="29"/>
      <c r="C394" s="29"/>
      <c r="D394" s="29"/>
      <c r="E394" s="29"/>
      <c r="F394" s="29"/>
      <c r="G394" s="29"/>
      <c r="H394" s="29"/>
      <c r="I394" s="157"/>
      <c r="J394" s="157"/>
      <c r="K394" s="29"/>
      <c r="L394" s="29"/>
      <c r="M394" s="29"/>
      <c r="N394" s="29"/>
      <c r="O394" s="29"/>
      <c r="P394" s="29"/>
      <c r="Q394" s="29"/>
      <c r="R394" s="29"/>
      <c r="S394" s="29"/>
      <c r="T394" s="29"/>
      <c r="U394" s="29"/>
      <c r="V394" s="29"/>
      <c r="W394" s="29"/>
      <c r="X394" s="29"/>
      <c r="Y394" s="29"/>
      <c r="Z394" s="29"/>
    </row>
    <row r="395" spans="1:26" ht="15.75" customHeight="1" x14ac:dyDescent="0.35">
      <c r="A395" s="29"/>
      <c r="B395" s="29"/>
      <c r="C395" s="29"/>
      <c r="D395" s="29"/>
      <c r="E395" s="29"/>
      <c r="F395" s="29"/>
      <c r="G395" s="29"/>
      <c r="H395" s="29"/>
      <c r="I395" s="157"/>
      <c r="J395" s="157"/>
      <c r="K395" s="29"/>
      <c r="L395" s="29"/>
      <c r="M395" s="29"/>
      <c r="N395" s="29"/>
      <c r="O395" s="29"/>
      <c r="P395" s="29"/>
      <c r="Q395" s="29"/>
      <c r="R395" s="29"/>
      <c r="S395" s="29"/>
      <c r="T395" s="29"/>
      <c r="U395" s="29"/>
      <c r="V395" s="29"/>
      <c r="W395" s="29"/>
      <c r="X395" s="29"/>
      <c r="Y395" s="29"/>
      <c r="Z395" s="29"/>
    </row>
    <row r="396" spans="1:26" ht="15.75" customHeight="1" x14ac:dyDescent="0.35">
      <c r="A396" s="29"/>
      <c r="B396" s="29"/>
      <c r="C396" s="29"/>
      <c r="D396" s="29"/>
      <c r="E396" s="29"/>
      <c r="F396" s="29"/>
      <c r="G396" s="29"/>
      <c r="H396" s="29"/>
      <c r="I396" s="157"/>
      <c r="J396" s="157"/>
      <c r="K396" s="29"/>
      <c r="L396" s="29"/>
      <c r="M396" s="29"/>
      <c r="N396" s="29"/>
      <c r="O396" s="29"/>
      <c r="P396" s="29"/>
      <c r="Q396" s="29"/>
      <c r="R396" s="29"/>
      <c r="S396" s="29"/>
      <c r="T396" s="29"/>
      <c r="U396" s="29"/>
      <c r="V396" s="29"/>
      <c r="W396" s="29"/>
      <c r="X396" s="29"/>
      <c r="Y396" s="29"/>
      <c r="Z396" s="29"/>
    </row>
    <row r="397" spans="1:26" ht="15.75" customHeight="1" x14ac:dyDescent="0.35">
      <c r="A397" s="29"/>
      <c r="B397" s="29"/>
      <c r="C397" s="29"/>
      <c r="D397" s="29"/>
      <c r="E397" s="29"/>
      <c r="F397" s="29"/>
      <c r="G397" s="29"/>
      <c r="H397" s="29"/>
      <c r="I397" s="157"/>
      <c r="J397" s="157"/>
      <c r="K397" s="29"/>
      <c r="L397" s="29"/>
      <c r="M397" s="29"/>
      <c r="N397" s="29"/>
      <c r="O397" s="29"/>
      <c r="P397" s="29"/>
      <c r="Q397" s="29"/>
      <c r="R397" s="29"/>
      <c r="S397" s="29"/>
      <c r="T397" s="29"/>
      <c r="U397" s="29"/>
      <c r="V397" s="29"/>
      <c r="W397" s="29"/>
      <c r="X397" s="29"/>
      <c r="Y397" s="29"/>
      <c r="Z397" s="29"/>
    </row>
    <row r="398" spans="1:26" ht="15.75" customHeight="1" x14ac:dyDescent="0.35">
      <c r="A398" s="29"/>
      <c r="B398" s="29"/>
      <c r="C398" s="29"/>
      <c r="D398" s="29"/>
      <c r="E398" s="29"/>
      <c r="F398" s="29"/>
      <c r="G398" s="29"/>
      <c r="H398" s="29"/>
      <c r="I398" s="157"/>
      <c r="J398" s="157"/>
      <c r="K398" s="29"/>
      <c r="L398" s="29"/>
      <c r="M398" s="29"/>
      <c r="N398" s="29"/>
      <c r="O398" s="29"/>
      <c r="P398" s="29"/>
      <c r="Q398" s="29"/>
      <c r="R398" s="29"/>
      <c r="S398" s="29"/>
      <c r="T398" s="29"/>
      <c r="U398" s="29"/>
      <c r="V398" s="29"/>
      <c r="W398" s="29"/>
      <c r="X398" s="29"/>
      <c r="Y398" s="29"/>
      <c r="Z398" s="29"/>
    </row>
    <row r="399" spans="1:26" ht="15.75" customHeight="1" x14ac:dyDescent="0.35">
      <c r="A399" s="29"/>
      <c r="B399" s="29"/>
      <c r="C399" s="29"/>
      <c r="D399" s="29"/>
      <c r="E399" s="29"/>
      <c r="F399" s="29"/>
      <c r="G399" s="29"/>
      <c r="H399" s="29"/>
      <c r="I399" s="157"/>
      <c r="J399" s="157"/>
      <c r="K399" s="29"/>
      <c r="L399" s="29"/>
      <c r="M399" s="29"/>
      <c r="N399" s="29"/>
      <c r="O399" s="29"/>
      <c r="P399" s="29"/>
      <c r="Q399" s="29"/>
      <c r="R399" s="29"/>
      <c r="S399" s="29"/>
      <c r="T399" s="29"/>
      <c r="U399" s="29"/>
      <c r="V399" s="29"/>
      <c r="W399" s="29"/>
      <c r="X399" s="29"/>
      <c r="Y399" s="29"/>
      <c r="Z399" s="29"/>
    </row>
    <row r="400" spans="1:26" ht="15.75" customHeight="1" x14ac:dyDescent="0.35">
      <c r="A400" s="29"/>
      <c r="B400" s="29"/>
      <c r="C400" s="29"/>
      <c r="D400" s="29"/>
      <c r="E400" s="29"/>
      <c r="F400" s="29"/>
      <c r="G400" s="29"/>
      <c r="H400" s="29"/>
      <c r="I400" s="157"/>
      <c r="J400" s="157"/>
      <c r="K400" s="29"/>
      <c r="L400" s="29"/>
      <c r="M400" s="29"/>
      <c r="N400" s="29"/>
      <c r="O400" s="29"/>
      <c r="P400" s="29"/>
      <c r="Q400" s="29"/>
      <c r="R400" s="29"/>
      <c r="S400" s="29"/>
      <c r="T400" s="29"/>
      <c r="U400" s="29"/>
      <c r="V400" s="29"/>
      <c r="W400" s="29"/>
      <c r="X400" s="29"/>
      <c r="Y400" s="29"/>
      <c r="Z400" s="29"/>
    </row>
    <row r="401" spans="1:26" ht="15.75" customHeight="1" x14ac:dyDescent="0.35">
      <c r="A401" s="29"/>
      <c r="B401" s="29"/>
      <c r="C401" s="29"/>
      <c r="D401" s="29"/>
      <c r="E401" s="29"/>
      <c r="F401" s="29"/>
      <c r="G401" s="29"/>
      <c r="H401" s="29"/>
      <c r="I401" s="157"/>
      <c r="J401" s="157"/>
      <c r="K401" s="29"/>
      <c r="L401" s="29"/>
      <c r="M401" s="29"/>
      <c r="N401" s="29"/>
      <c r="O401" s="29"/>
      <c r="P401" s="29"/>
      <c r="Q401" s="29"/>
      <c r="R401" s="29"/>
      <c r="S401" s="29"/>
      <c r="T401" s="29"/>
      <c r="U401" s="29"/>
      <c r="V401" s="29"/>
      <c r="W401" s="29"/>
      <c r="X401" s="29"/>
      <c r="Y401" s="29"/>
      <c r="Z401" s="29"/>
    </row>
    <row r="402" spans="1:26" ht="15.75" customHeight="1" x14ac:dyDescent="0.35">
      <c r="A402" s="29"/>
      <c r="B402" s="29"/>
      <c r="C402" s="29"/>
      <c r="D402" s="29"/>
      <c r="E402" s="29"/>
      <c r="F402" s="29"/>
      <c r="G402" s="29"/>
      <c r="H402" s="29"/>
      <c r="I402" s="157"/>
      <c r="J402" s="157"/>
      <c r="K402" s="29"/>
      <c r="L402" s="29"/>
      <c r="M402" s="29"/>
      <c r="N402" s="29"/>
      <c r="O402" s="29"/>
      <c r="P402" s="29"/>
      <c r="Q402" s="29"/>
      <c r="R402" s="29"/>
      <c r="S402" s="29"/>
      <c r="T402" s="29"/>
      <c r="U402" s="29"/>
      <c r="V402" s="29"/>
      <c r="W402" s="29"/>
      <c r="X402" s="29"/>
      <c r="Y402" s="29"/>
      <c r="Z402" s="29"/>
    </row>
    <row r="403" spans="1:26" ht="15.75" customHeight="1" x14ac:dyDescent="0.35">
      <c r="A403" s="29"/>
      <c r="B403" s="29"/>
      <c r="C403" s="29"/>
      <c r="D403" s="29"/>
      <c r="E403" s="29"/>
      <c r="F403" s="29"/>
      <c r="G403" s="29"/>
      <c r="H403" s="29"/>
      <c r="I403" s="157"/>
      <c r="J403" s="157"/>
      <c r="K403" s="29"/>
      <c r="L403" s="29"/>
      <c r="M403" s="29"/>
      <c r="N403" s="29"/>
      <c r="O403" s="29"/>
      <c r="P403" s="29"/>
      <c r="Q403" s="29"/>
      <c r="R403" s="29"/>
      <c r="S403" s="29"/>
      <c r="T403" s="29"/>
      <c r="U403" s="29"/>
      <c r="V403" s="29"/>
      <c r="W403" s="29"/>
      <c r="X403" s="29"/>
      <c r="Y403" s="29"/>
      <c r="Z403" s="29"/>
    </row>
    <row r="404" spans="1:26" ht="15.75" customHeight="1" x14ac:dyDescent="0.35">
      <c r="A404" s="29"/>
      <c r="B404" s="29"/>
      <c r="C404" s="29"/>
      <c r="D404" s="29"/>
      <c r="E404" s="29"/>
      <c r="F404" s="29"/>
      <c r="G404" s="29"/>
      <c r="H404" s="29"/>
      <c r="I404" s="157"/>
      <c r="J404" s="157"/>
      <c r="K404" s="29"/>
      <c r="L404" s="29"/>
      <c r="M404" s="29"/>
      <c r="N404" s="29"/>
      <c r="O404" s="29"/>
      <c r="P404" s="29"/>
      <c r="Q404" s="29"/>
      <c r="R404" s="29"/>
      <c r="S404" s="29"/>
      <c r="T404" s="29"/>
      <c r="U404" s="29"/>
      <c r="V404" s="29"/>
      <c r="W404" s="29"/>
      <c r="X404" s="29"/>
      <c r="Y404" s="29"/>
      <c r="Z404" s="29"/>
    </row>
    <row r="405" spans="1:26" ht="15.75" customHeight="1" x14ac:dyDescent="0.35">
      <c r="A405" s="29"/>
      <c r="B405" s="29"/>
      <c r="C405" s="29"/>
      <c r="D405" s="29"/>
      <c r="E405" s="29"/>
      <c r="F405" s="29"/>
      <c r="G405" s="29"/>
      <c r="H405" s="29"/>
      <c r="I405" s="157"/>
      <c r="J405" s="157"/>
      <c r="K405" s="29"/>
      <c r="L405" s="29"/>
      <c r="M405" s="29"/>
      <c r="N405" s="29"/>
      <c r="O405" s="29"/>
      <c r="P405" s="29"/>
      <c r="Q405" s="29"/>
      <c r="R405" s="29"/>
      <c r="S405" s="29"/>
      <c r="T405" s="29"/>
      <c r="U405" s="29"/>
      <c r="V405" s="29"/>
      <c r="W405" s="29"/>
      <c r="X405" s="29"/>
      <c r="Y405" s="29"/>
      <c r="Z405" s="29"/>
    </row>
    <row r="406" spans="1:26" ht="15.75" customHeight="1" x14ac:dyDescent="0.35">
      <c r="A406" s="29"/>
      <c r="B406" s="29"/>
      <c r="C406" s="29"/>
      <c r="D406" s="29"/>
      <c r="E406" s="29"/>
      <c r="F406" s="29"/>
      <c r="G406" s="29"/>
      <c r="H406" s="29"/>
      <c r="I406" s="157"/>
      <c r="J406" s="157"/>
      <c r="K406" s="29"/>
      <c r="L406" s="29"/>
      <c r="M406" s="29"/>
      <c r="N406" s="29"/>
      <c r="O406" s="29"/>
      <c r="P406" s="29"/>
      <c r="Q406" s="29"/>
      <c r="R406" s="29"/>
      <c r="S406" s="29"/>
      <c r="T406" s="29"/>
      <c r="U406" s="29"/>
      <c r="V406" s="29"/>
      <c r="W406" s="29"/>
      <c r="X406" s="29"/>
      <c r="Y406" s="29"/>
      <c r="Z406" s="29"/>
    </row>
    <row r="407" spans="1:26" ht="15.75" customHeight="1" x14ac:dyDescent="0.35">
      <c r="A407" s="29"/>
      <c r="B407" s="29"/>
      <c r="C407" s="29"/>
      <c r="D407" s="29"/>
      <c r="E407" s="29"/>
      <c r="F407" s="29"/>
      <c r="G407" s="29"/>
      <c r="H407" s="29"/>
      <c r="I407" s="157"/>
      <c r="J407" s="157"/>
      <c r="K407" s="29"/>
      <c r="L407" s="29"/>
      <c r="M407" s="29"/>
      <c r="N407" s="29"/>
      <c r="O407" s="29"/>
      <c r="P407" s="29"/>
      <c r="Q407" s="29"/>
      <c r="R407" s="29"/>
      <c r="S407" s="29"/>
      <c r="T407" s="29"/>
      <c r="U407" s="29"/>
      <c r="V407" s="29"/>
      <c r="W407" s="29"/>
      <c r="X407" s="29"/>
      <c r="Y407" s="29"/>
      <c r="Z407" s="29"/>
    </row>
    <row r="408" spans="1:26" ht="15.75" customHeight="1" x14ac:dyDescent="0.35">
      <c r="A408" s="29"/>
      <c r="B408" s="29"/>
      <c r="C408" s="29"/>
      <c r="D408" s="29"/>
      <c r="E408" s="29"/>
      <c r="F408" s="29"/>
      <c r="G408" s="29"/>
      <c r="H408" s="29"/>
      <c r="I408" s="157"/>
      <c r="J408" s="157"/>
      <c r="K408" s="29"/>
      <c r="L408" s="29"/>
      <c r="M408" s="29"/>
      <c r="N408" s="29"/>
      <c r="O408" s="29"/>
      <c r="P408" s="29"/>
      <c r="Q408" s="29"/>
      <c r="R408" s="29"/>
      <c r="S408" s="29"/>
      <c r="T408" s="29"/>
      <c r="U408" s="29"/>
      <c r="V408" s="29"/>
      <c r="W408" s="29"/>
      <c r="X408" s="29"/>
      <c r="Y408" s="29"/>
      <c r="Z408" s="29"/>
    </row>
    <row r="409" spans="1:26" ht="15.75" customHeight="1" x14ac:dyDescent="0.35">
      <c r="A409" s="29"/>
      <c r="B409" s="29"/>
      <c r="C409" s="29"/>
      <c r="D409" s="29"/>
      <c r="E409" s="29"/>
      <c r="F409" s="29"/>
      <c r="G409" s="29"/>
      <c r="H409" s="29"/>
      <c r="I409" s="157"/>
      <c r="J409" s="157"/>
      <c r="K409" s="29"/>
      <c r="L409" s="29"/>
      <c r="M409" s="29"/>
      <c r="N409" s="29"/>
      <c r="O409" s="29"/>
      <c r="P409" s="29"/>
      <c r="Q409" s="29"/>
      <c r="R409" s="29"/>
      <c r="S409" s="29"/>
      <c r="T409" s="29"/>
      <c r="U409" s="29"/>
      <c r="V409" s="29"/>
      <c r="W409" s="29"/>
      <c r="X409" s="29"/>
      <c r="Y409" s="29"/>
      <c r="Z409" s="29"/>
    </row>
    <row r="410" spans="1:26" ht="15.75" customHeight="1" x14ac:dyDescent="0.35">
      <c r="A410" s="29"/>
      <c r="B410" s="29"/>
      <c r="C410" s="29"/>
      <c r="D410" s="29"/>
      <c r="E410" s="29"/>
      <c r="F410" s="29"/>
      <c r="G410" s="29"/>
      <c r="H410" s="29"/>
      <c r="I410" s="157"/>
      <c r="J410" s="157"/>
      <c r="K410" s="29"/>
      <c r="L410" s="29"/>
      <c r="M410" s="29"/>
      <c r="N410" s="29"/>
      <c r="O410" s="29"/>
      <c r="P410" s="29"/>
      <c r="Q410" s="29"/>
      <c r="R410" s="29"/>
      <c r="S410" s="29"/>
      <c r="T410" s="29"/>
      <c r="U410" s="29"/>
      <c r="V410" s="29"/>
      <c r="W410" s="29"/>
      <c r="X410" s="29"/>
      <c r="Y410" s="29"/>
      <c r="Z410" s="29"/>
    </row>
    <row r="411" spans="1:26" ht="15.75" customHeight="1" x14ac:dyDescent="0.35">
      <c r="A411" s="29"/>
      <c r="B411" s="29"/>
      <c r="C411" s="29"/>
      <c r="D411" s="29"/>
      <c r="E411" s="29"/>
      <c r="F411" s="29"/>
      <c r="G411" s="29"/>
      <c r="H411" s="29"/>
      <c r="I411" s="157"/>
      <c r="J411" s="157"/>
      <c r="K411" s="29"/>
      <c r="L411" s="29"/>
      <c r="M411" s="29"/>
      <c r="N411" s="29"/>
      <c r="O411" s="29"/>
      <c r="P411" s="29"/>
      <c r="Q411" s="29"/>
      <c r="R411" s="29"/>
      <c r="S411" s="29"/>
      <c r="T411" s="29"/>
      <c r="U411" s="29"/>
      <c r="V411" s="29"/>
      <c r="W411" s="29"/>
      <c r="X411" s="29"/>
      <c r="Y411" s="29"/>
      <c r="Z411" s="29"/>
    </row>
    <row r="412" spans="1:26" ht="15.75" customHeight="1" x14ac:dyDescent="0.35">
      <c r="A412" s="29"/>
      <c r="B412" s="29"/>
      <c r="C412" s="29"/>
      <c r="D412" s="29"/>
      <c r="E412" s="29"/>
      <c r="F412" s="29"/>
      <c r="G412" s="29"/>
      <c r="H412" s="29"/>
      <c r="I412" s="157"/>
      <c r="J412" s="157"/>
      <c r="K412" s="29"/>
      <c r="L412" s="29"/>
      <c r="M412" s="29"/>
      <c r="N412" s="29"/>
      <c r="O412" s="29"/>
      <c r="P412" s="29"/>
      <c r="Q412" s="29"/>
      <c r="R412" s="29"/>
      <c r="S412" s="29"/>
      <c r="T412" s="29"/>
      <c r="U412" s="29"/>
      <c r="V412" s="29"/>
      <c r="W412" s="29"/>
      <c r="X412" s="29"/>
      <c r="Y412" s="29"/>
      <c r="Z412" s="29"/>
    </row>
    <row r="413" spans="1:26" ht="15.75" customHeight="1" x14ac:dyDescent="0.35">
      <c r="A413" s="29"/>
      <c r="B413" s="29"/>
      <c r="C413" s="29"/>
      <c r="D413" s="29"/>
      <c r="E413" s="29"/>
      <c r="F413" s="29"/>
      <c r="G413" s="29"/>
      <c r="H413" s="29"/>
      <c r="I413" s="157"/>
      <c r="J413" s="157"/>
      <c r="K413" s="29"/>
      <c r="L413" s="29"/>
      <c r="M413" s="29"/>
      <c r="N413" s="29"/>
      <c r="O413" s="29"/>
      <c r="P413" s="29"/>
      <c r="Q413" s="29"/>
      <c r="R413" s="29"/>
      <c r="S413" s="29"/>
      <c r="T413" s="29"/>
      <c r="U413" s="29"/>
      <c r="V413" s="29"/>
      <c r="W413" s="29"/>
      <c r="X413" s="29"/>
      <c r="Y413" s="29"/>
      <c r="Z413" s="29"/>
    </row>
    <row r="414" spans="1:26" ht="15.75" customHeight="1" x14ac:dyDescent="0.35">
      <c r="A414" s="29"/>
      <c r="B414" s="29"/>
      <c r="C414" s="29"/>
      <c r="D414" s="29"/>
      <c r="E414" s="29"/>
      <c r="F414" s="29"/>
      <c r="G414" s="29"/>
      <c r="H414" s="29"/>
      <c r="I414" s="157"/>
      <c r="J414" s="157"/>
      <c r="K414" s="29"/>
      <c r="L414" s="29"/>
      <c r="M414" s="29"/>
      <c r="N414" s="29"/>
      <c r="O414" s="29"/>
      <c r="P414" s="29"/>
      <c r="Q414" s="29"/>
      <c r="R414" s="29"/>
      <c r="S414" s="29"/>
      <c r="T414" s="29"/>
      <c r="U414" s="29"/>
      <c r="V414" s="29"/>
      <c r="W414" s="29"/>
      <c r="X414" s="29"/>
      <c r="Y414" s="29"/>
      <c r="Z414" s="29"/>
    </row>
    <row r="415" spans="1:26" ht="15.75" customHeight="1" x14ac:dyDescent="0.35">
      <c r="A415" s="29"/>
      <c r="B415" s="29"/>
      <c r="C415" s="29"/>
      <c r="D415" s="29"/>
      <c r="E415" s="29"/>
      <c r="F415" s="29"/>
      <c r="G415" s="29"/>
      <c r="H415" s="29"/>
      <c r="I415" s="157"/>
      <c r="J415" s="157"/>
      <c r="K415" s="29"/>
      <c r="L415" s="29"/>
      <c r="M415" s="29"/>
      <c r="N415" s="29"/>
      <c r="O415" s="29"/>
      <c r="P415" s="29"/>
      <c r="Q415" s="29"/>
      <c r="R415" s="29"/>
      <c r="S415" s="29"/>
      <c r="T415" s="29"/>
      <c r="U415" s="29"/>
      <c r="V415" s="29"/>
      <c r="W415" s="29"/>
      <c r="X415" s="29"/>
      <c r="Y415" s="29"/>
      <c r="Z415" s="29"/>
    </row>
    <row r="416" spans="1:26" ht="15.75" customHeight="1" x14ac:dyDescent="0.35">
      <c r="A416" s="29"/>
      <c r="B416" s="29"/>
      <c r="C416" s="29"/>
      <c r="D416" s="29"/>
      <c r="E416" s="29"/>
      <c r="F416" s="29"/>
      <c r="G416" s="29"/>
      <c r="H416" s="29"/>
      <c r="I416" s="157"/>
      <c r="J416" s="157"/>
      <c r="K416" s="29"/>
      <c r="L416" s="29"/>
      <c r="M416" s="29"/>
      <c r="N416" s="29"/>
      <c r="O416" s="29"/>
      <c r="P416" s="29"/>
      <c r="Q416" s="29"/>
      <c r="R416" s="29"/>
      <c r="S416" s="29"/>
      <c r="T416" s="29"/>
      <c r="U416" s="29"/>
      <c r="V416" s="29"/>
      <c r="W416" s="29"/>
      <c r="X416" s="29"/>
      <c r="Y416" s="29"/>
      <c r="Z416" s="29"/>
    </row>
    <row r="417" spans="1:26" ht="15.75" customHeight="1" x14ac:dyDescent="0.35">
      <c r="A417" s="29"/>
      <c r="B417" s="29"/>
      <c r="C417" s="29"/>
      <c r="D417" s="29"/>
      <c r="E417" s="29"/>
      <c r="F417" s="29"/>
      <c r="G417" s="29"/>
      <c r="H417" s="29"/>
      <c r="I417" s="157"/>
      <c r="J417" s="157"/>
      <c r="K417" s="29"/>
      <c r="L417" s="29"/>
      <c r="M417" s="29"/>
      <c r="N417" s="29"/>
      <c r="O417" s="29"/>
      <c r="P417" s="29"/>
      <c r="Q417" s="29"/>
      <c r="R417" s="29"/>
      <c r="S417" s="29"/>
      <c r="T417" s="29"/>
      <c r="U417" s="29"/>
      <c r="V417" s="29"/>
      <c r="W417" s="29"/>
      <c r="X417" s="29"/>
      <c r="Y417" s="29"/>
      <c r="Z417" s="29"/>
    </row>
    <row r="418" spans="1:26" ht="15.75" customHeight="1" x14ac:dyDescent="0.35">
      <c r="A418" s="29"/>
      <c r="B418" s="29"/>
      <c r="C418" s="29"/>
      <c r="D418" s="29"/>
      <c r="E418" s="29"/>
      <c r="F418" s="29"/>
      <c r="G418" s="29"/>
      <c r="H418" s="29"/>
      <c r="I418" s="157"/>
      <c r="J418" s="157"/>
      <c r="K418" s="29"/>
      <c r="L418" s="29"/>
      <c r="M418" s="29"/>
      <c r="N418" s="29"/>
      <c r="O418" s="29"/>
      <c r="P418" s="29"/>
      <c r="Q418" s="29"/>
      <c r="R418" s="29"/>
      <c r="S418" s="29"/>
      <c r="T418" s="29"/>
      <c r="U418" s="29"/>
      <c r="V418" s="29"/>
      <c r="W418" s="29"/>
      <c r="X418" s="29"/>
      <c r="Y418" s="29"/>
      <c r="Z418" s="29"/>
    </row>
    <row r="419" spans="1:26" ht="15.75" customHeight="1" x14ac:dyDescent="0.35">
      <c r="A419" s="29"/>
      <c r="B419" s="29"/>
      <c r="C419" s="29"/>
      <c r="D419" s="29"/>
      <c r="E419" s="29"/>
      <c r="F419" s="29"/>
      <c r="G419" s="29"/>
      <c r="H419" s="29"/>
      <c r="I419" s="157"/>
      <c r="J419" s="157"/>
      <c r="K419" s="29"/>
      <c r="L419" s="29"/>
      <c r="M419" s="29"/>
      <c r="N419" s="29"/>
      <c r="O419" s="29"/>
      <c r="P419" s="29"/>
      <c r="Q419" s="29"/>
      <c r="R419" s="29"/>
      <c r="S419" s="29"/>
      <c r="T419" s="29"/>
      <c r="U419" s="29"/>
      <c r="V419" s="29"/>
      <c r="W419" s="29"/>
      <c r="X419" s="29"/>
      <c r="Y419" s="29"/>
      <c r="Z419" s="29"/>
    </row>
    <row r="420" spans="1:26" ht="15.75" customHeight="1" x14ac:dyDescent="0.35">
      <c r="A420" s="29"/>
      <c r="B420" s="29"/>
      <c r="C420" s="29"/>
      <c r="D420" s="29"/>
      <c r="E420" s="29"/>
      <c r="F420" s="29"/>
      <c r="G420" s="29"/>
      <c r="H420" s="29"/>
      <c r="I420" s="157"/>
      <c r="J420" s="157"/>
      <c r="K420" s="29"/>
      <c r="L420" s="29"/>
      <c r="M420" s="29"/>
      <c r="N420" s="29"/>
      <c r="O420" s="29"/>
      <c r="P420" s="29"/>
      <c r="Q420" s="29"/>
      <c r="R420" s="29"/>
      <c r="S420" s="29"/>
      <c r="T420" s="29"/>
      <c r="U420" s="29"/>
      <c r="V420" s="29"/>
      <c r="W420" s="29"/>
      <c r="X420" s="29"/>
      <c r="Y420" s="29"/>
      <c r="Z420" s="29"/>
    </row>
    <row r="421" spans="1:26" ht="15.75" customHeight="1" x14ac:dyDescent="0.35">
      <c r="A421" s="29"/>
      <c r="B421" s="29"/>
      <c r="C421" s="29"/>
      <c r="D421" s="29"/>
      <c r="E421" s="29"/>
      <c r="F421" s="29"/>
      <c r="G421" s="29"/>
      <c r="H421" s="29"/>
      <c r="I421" s="157"/>
      <c r="J421" s="157"/>
      <c r="K421" s="29"/>
      <c r="L421" s="29"/>
      <c r="M421" s="29"/>
      <c r="N421" s="29"/>
      <c r="O421" s="29"/>
      <c r="P421" s="29"/>
      <c r="Q421" s="29"/>
      <c r="R421" s="29"/>
      <c r="S421" s="29"/>
      <c r="T421" s="29"/>
      <c r="U421" s="29"/>
      <c r="V421" s="29"/>
      <c r="W421" s="29"/>
      <c r="X421" s="29"/>
      <c r="Y421" s="29"/>
      <c r="Z421" s="29"/>
    </row>
    <row r="422" spans="1:26" ht="15.75" customHeight="1" x14ac:dyDescent="0.35">
      <c r="A422" s="29"/>
      <c r="B422" s="29"/>
      <c r="C422" s="29"/>
      <c r="D422" s="29"/>
      <c r="E422" s="29"/>
      <c r="F422" s="29"/>
      <c r="G422" s="29"/>
      <c r="H422" s="29"/>
      <c r="I422" s="157"/>
      <c r="J422" s="157"/>
      <c r="K422" s="29"/>
      <c r="L422" s="29"/>
      <c r="M422" s="29"/>
      <c r="N422" s="29"/>
      <c r="O422" s="29"/>
      <c r="P422" s="29"/>
      <c r="Q422" s="29"/>
      <c r="R422" s="29"/>
      <c r="S422" s="29"/>
      <c r="T422" s="29"/>
      <c r="U422" s="29"/>
      <c r="V422" s="29"/>
      <c r="W422" s="29"/>
      <c r="X422" s="29"/>
      <c r="Y422" s="29"/>
      <c r="Z422" s="29"/>
    </row>
    <row r="423" spans="1:26" ht="15.75" customHeight="1" x14ac:dyDescent="0.35">
      <c r="A423" s="29"/>
      <c r="B423" s="29"/>
      <c r="C423" s="29"/>
      <c r="D423" s="29"/>
      <c r="E423" s="29"/>
      <c r="F423" s="29"/>
      <c r="G423" s="29"/>
      <c r="H423" s="29"/>
      <c r="I423" s="157"/>
      <c r="J423" s="157"/>
      <c r="K423" s="29"/>
      <c r="L423" s="29"/>
      <c r="M423" s="29"/>
      <c r="N423" s="29"/>
      <c r="O423" s="29"/>
      <c r="P423" s="29"/>
      <c r="Q423" s="29"/>
      <c r="R423" s="29"/>
      <c r="S423" s="29"/>
      <c r="T423" s="29"/>
      <c r="U423" s="29"/>
      <c r="V423" s="29"/>
      <c r="W423" s="29"/>
      <c r="X423" s="29"/>
      <c r="Y423" s="29"/>
      <c r="Z423" s="29"/>
    </row>
    <row r="424" spans="1:26" ht="15.75" customHeight="1" x14ac:dyDescent="0.35">
      <c r="A424" s="29"/>
      <c r="B424" s="29"/>
      <c r="C424" s="29"/>
      <c r="D424" s="29"/>
      <c r="E424" s="29"/>
      <c r="F424" s="29"/>
      <c r="G424" s="29"/>
      <c r="H424" s="29"/>
      <c r="I424" s="157"/>
      <c r="J424" s="157"/>
      <c r="K424" s="29"/>
      <c r="L424" s="29"/>
      <c r="M424" s="29"/>
      <c r="N424" s="29"/>
      <c r="O424" s="29"/>
      <c r="P424" s="29"/>
      <c r="Q424" s="29"/>
      <c r="R424" s="29"/>
      <c r="S424" s="29"/>
      <c r="T424" s="29"/>
      <c r="U424" s="29"/>
      <c r="V424" s="29"/>
      <c r="W424" s="29"/>
      <c r="X424" s="29"/>
      <c r="Y424" s="29"/>
      <c r="Z424" s="29"/>
    </row>
    <row r="425" spans="1:26" ht="15.75" customHeight="1" x14ac:dyDescent="0.35">
      <c r="A425" s="29"/>
      <c r="B425" s="29"/>
      <c r="C425" s="29"/>
      <c r="D425" s="29"/>
      <c r="E425" s="29"/>
      <c r="F425" s="29"/>
      <c r="G425" s="29"/>
      <c r="H425" s="29"/>
      <c r="I425" s="157"/>
      <c r="J425" s="157"/>
      <c r="K425" s="29"/>
      <c r="L425" s="29"/>
      <c r="M425" s="29"/>
      <c r="N425" s="29"/>
      <c r="O425" s="29"/>
      <c r="P425" s="29"/>
      <c r="Q425" s="29"/>
      <c r="R425" s="29"/>
      <c r="S425" s="29"/>
      <c r="T425" s="29"/>
      <c r="U425" s="29"/>
      <c r="V425" s="29"/>
      <c r="W425" s="29"/>
      <c r="X425" s="29"/>
      <c r="Y425" s="29"/>
      <c r="Z425" s="29"/>
    </row>
    <row r="426" spans="1:26" ht="15.75" customHeight="1" x14ac:dyDescent="0.35">
      <c r="A426" s="29"/>
      <c r="B426" s="29"/>
      <c r="C426" s="29"/>
      <c r="D426" s="29"/>
      <c r="E426" s="29"/>
      <c r="F426" s="29"/>
      <c r="G426" s="29"/>
      <c r="H426" s="29"/>
      <c r="I426" s="157"/>
      <c r="J426" s="157"/>
      <c r="K426" s="29"/>
      <c r="L426" s="29"/>
      <c r="M426" s="29"/>
      <c r="N426" s="29"/>
      <c r="O426" s="29"/>
      <c r="P426" s="29"/>
      <c r="Q426" s="29"/>
      <c r="R426" s="29"/>
      <c r="S426" s="29"/>
      <c r="T426" s="29"/>
      <c r="U426" s="29"/>
      <c r="V426" s="29"/>
      <c r="W426" s="29"/>
      <c r="X426" s="29"/>
      <c r="Y426" s="29"/>
      <c r="Z426" s="29"/>
    </row>
    <row r="427" spans="1:26" ht="15.75" customHeight="1" x14ac:dyDescent="0.35">
      <c r="A427" s="29"/>
      <c r="B427" s="29"/>
      <c r="C427" s="29"/>
      <c r="D427" s="29"/>
      <c r="E427" s="29"/>
      <c r="F427" s="29"/>
      <c r="G427" s="29"/>
      <c r="H427" s="29"/>
      <c r="I427" s="157"/>
      <c r="J427" s="157"/>
      <c r="K427" s="29"/>
      <c r="L427" s="29"/>
      <c r="M427" s="29"/>
      <c r="N427" s="29"/>
      <c r="O427" s="29"/>
      <c r="P427" s="29"/>
      <c r="Q427" s="29"/>
      <c r="R427" s="29"/>
      <c r="S427" s="29"/>
      <c r="T427" s="29"/>
      <c r="U427" s="29"/>
      <c r="V427" s="29"/>
      <c r="W427" s="29"/>
      <c r="X427" s="29"/>
      <c r="Y427" s="29"/>
      <c r="Z427" s="29"/>
    </row>
    <row r="428" spans="1:26" ht="15.75" customHeight="1" x14ac:dyDescent="0.35">
      <c r="A428" s="29"/>
      <c r="B428" s="29"/>
      <c r="C428" s="29"/>
      <c r="D428" s="29"/>
      <c r="E428" s="29"/>
      <c r="F428" s="29"/>
      <c r="G428" s="29"/>
      <c r="H428" s="29"/>
      <c r="I428" s="157"/>
      <c r="J428" s="157"/>
      <c r="K428" s="29"/>
      <c r="L428" s="29"/>
      <c r="M428" s="29"/>
      <c r="N428" s="29"/>
      <c r="O428" s="29"/>
      <c r="P428" s="29"/>
      <c r="Q428" s="29"/>
      <c r="R428" s="29"/>
      <c r="S428" s="29"/>
      <c r="T428" s="29"/>
      <c r="U428" s="29"/>
      <c r="V428" s="29"/>
      <c r="W428" s="29"/>
      <c r="X428" s="29"/>
      <c r="Y428" s="29"/>
      <c r="Z428" s="29"/>
    </row>
    <row r="429" spans="1:26" ht="15.75" customHeight="1" x14ac:dyDescent="0.35">
      <c r="A429" s="29"/>
      <c r="B429" s="29"/>
      <c r="C429" s="29"/>
      <c r="D429" s="29"/>
      <c r="E429" s="29"/>
      <c r="F429" s="29"/>
      <c r="G429" s="29"/>
      <c r="H429" s="29"/>
      <c r="I429" s="157"/>
      <c r="J429" s="157"/>
      <c r="K429" s="29"/>
      <c r="L429" s="29"/>
      <c r="M429" s="29"/>
      <c r="N429" s="29"/>
      <c r="O429" s="29"/>
      <c r="P429" s="29"/>
      <c r="Q429" s="29"/>
      <c r="R429" s="29"/>
      <c r="S429" s="29"/>
      <c r="T429" s="29"/>
      <c r="U429" s="29"/>
      <c r="V429" s="29"/>
      <c r="W429" s="29"/>
      <c r="X429" s="29"/>
      <c r="Y429" s="29"/>
      <c r="Z429" s="29"/>
    </row>
    <row r="430" spans="1:26" ht="15.75" customHeight="1" x14ac:dyDescent="0.35">
      <c r="A430" s="29"/>
      <c r="B430" s="29"/>
      <c r="C430" s="29"/>
      <c r="D430" s="29"/>
      <c r="E430" s="29"/>
      <c r="F430" s="29"/>
      <c r="G430" s="29"/>
      <c r="H430" s="29"/>
      <c r="I430" s="157"/>
      <c r="J430" s="157"/>
      <c r="K430" s="29"/>
      <c r="L430" s="29"/>
      <c r="M430" s="29"/>
      <c r="N430" s="29"/>
      <c r="O430" s="29"/>
      <c r="P430" s="29"/>
      <c r="Q430" s="29"/>
      <c r="R430" s="29"/>
      <c r="S430" s="29"/>
      <c r="T430" s="29"/>
      <c r="U430" s="29"/>
      <c r="V430" s="29"/>
      <c r="W430" s="29"/>
      <c r="X430" s="29"/>
      <c r="Y430" s="29"/>
      <c r="Z430" s="29"/>
    </row>
    <row r="431" spans="1:26" ht="15.75" customHeight="1" x14ac:dyDescent="0.35">
      <c r="A431" s="29"/>
      <c r="B431" s="29"/>
      <c r="C431" s="29"/>
      <c r="D431" s="29"/>
      <c r="E431" s="29"/>
      <c r="F431" s="29"/>
      <c r="G431" s="29"/>
      <c r="H431" s="29"/>
      <c r="I431" s="157"/>
      <c r="J431" s="157"/>
      <c r="K431" s="29"/>
      <c r="L431" s="29"/>
      <c r="M431" s="29"/>
      <c r="N431" s="29"/>
      <c r="O431" s="29"/>
      <c r="P431" s="29"/>
      <c r="Q431" s="29"/>
      <c r="R431" s="29"/>
      <c r="S431" s="29"/>
      <c r="T431" s="29"/>
      <c r="U431" s="29"/>
      <c r="V431" s="29"/>
      <c r="W431" s="29"/>
      <c r="X431" s="29"/>
      <c r="Y431" s="29"/>
      <c r="Z431" s="29"/>
    </row>
    <row r="432" spans="1:26" ht="15.75" customHeight="1" x14ac:dyDescent="0.35">
      <c r="A432" s="29"/>
      <c r="B432" s="29"/>
      <c r="C432" s="29"/>
      <c r="D432" s="29"/>
      <c r="E432" s="29"/>
      <c r="F432" s="29"/>
      <c r="G432" s="29"/>
      <c r="H432" s="29"/>
      <c r="I432" s="157"/>
      <c r="J432" s="157"/>
      <c r="K432" s="29"/>
      <c r="L432" s="29"/>
      <c r="M432" s="29"/>
      <c r="N432" s="29"/>
      <c r="O432" s="29"/>
      <c r="P432" s="29"/>
      <c r="Q432" s="29"/>
      <c r="R432" s="29"/>
      <c r="S432" s="29"/>
      <c r="T432" s="29"/>
      <c r="U432" s="29"/>
      <c r="V432" s="29"/>
      <c r="W432" s="29"/>
      <c r="X432" s="29"/>
      <c r="Y432" s="29"/>
      <c r="Z432" s="29"/>
    </row>
    <row r="433" spans="1:26" ht="15.75" customHeight="1" x14ac:dyDescent="0.35">
      <c r="A433" s="29"/>
      <c r="B433" s="29"/>
      <c r="C433" s="29"/>
      <c r="D433" s="29"/>
      <c r="E433" s="29"/>
      <c r="F433" s="29"/>
      <c r="G433" s="29"/>
      <c r="H433" s="29"/>
      <c r="I433" s="157"/>
      <c r="J433" s="157"/>
      <c r="K433" s="29"/>
      <c r="L433" s="29"/>
      <c r="M433" s="29"/>
      <c r="N433" s="29"/>
      <c r="O433" s="29"/>
      <c r="P433" s="29"/>
      <c r="Q433" s="29"/>
      <c r="R433" s="29"/>
      <c r="S433" s="29"/>
      <c r="T433" s="29"/>
      <c r="U433" s="29"/>
      <c r="V433" s="29"/>
      <c r="W433" s="29"/>
      <c r="X433" s="29"/>
      <c r="Y433" s="29"/>
      <c r="Z433" s="29"/>
    </row>
    <row r="434" spans="1:26" ht="15.75" customHeight="1" x14ac:dyDescent="0.35">
      <c r="A434" s="29"/>
      <c r="B434" s="29"/>
      <c r="C434" s="29"/>
      <c r="D434" s="29"/>
      <c r="E434" s="29"/>
      <c r="F434" s="29"/>
      <c r="G434" s="29"/>
      <c r="H434" s="29"/>
      <c r="I434" s="157"/>
      <c r="J434" s="157"/>
      <c r="K434" s="29"/>
      <c r="L434" s="29"/>
      <c r="M434" s="29"/>
      <c r="N434" s="29"/>
      <c r="O434" s="29"/>
      <c r="P434" s="29"/>
      <c r="Q434" s="29"/>
      <c r="R434" s="29"/>
      <c r="S434" s="29"/>
      <c r="T434" s="29"/>
      <c r="U434" s="29"/>
      <c r="V434" s="29"/>
      <c r="W434" s="29"/>
      <c r="X434" s="29"/>
      <c r="Y434" s="29"/>
      <c r="Z434" s="29"/>
    </row>
    <row r="435" spans="1:26" ht="15.75" customHeight="1" x14ac:dyDescent="0.35">
      <c r="A435" s="29"/>
      <c r="B435" s="29"/>
      <c r="C435" s="29"/>
      <c r="D435" s="29"/>
      <c r="E435" s="29"/>
      <c r="F435" s="29"/>
      <c r="G435" s="29"/>
      <c r="H435" s="29"/>
      <c r="I435" s="157"/>
      <c r="J435" s="157"/>
      <c r="K435" s="29"/>
      <c r="L435" s="29"/>
      <c r="M435" s="29"/>
      <c r="N435" s="29"/>
      <c r="O435" s="29"/>
      <c r="P435" s="29"/>
      <c r="Q435" s="29"/>
      <c r="R435" s="29"/>
      <c r="S435" s="29"/>
      <c r="T435" s="29"/>
      <c r="U435" s="29"/>
      <c r="V435" s="29"/>
      <c r="W435" s="29"/>
      <c r="X435" s="29"/>
      <c r="Y435" s="29"/>
      <c r="Z435" s="29"/>
    </row>
    <row r="436" spans="1:26" ht="15.75" customHeight="1" x14ac:dyDescent="0.35">
      <c r="A436" s="29"/>
      <c r="B436" s="29"/>
      <c r="C436" s="29"/>
      <c r="D436" s="29"/>
      <c r="E436" s="29"/>
      <c r="F436" s="29"/>
      <c r="G436" s="29"/>
      <c r="H436" s="29"/>
      <c r="I436" s="157"/>
      <c r="J436" s="157"/>
      <c r="K436" s="29"/>
      <c r="L436" s="29"/>
      <c r="M436" s="29"/>
      <c r="N436" s="29"/>
      <c r="O436" s="29"/>
      <c r="P436" s="29"/>
      <c r="Q436" s="29"/>
      <c r="R436" s="29"/>
      <c r="S436" s="29"/>
      <c r="T436" s="29"/>
      <c r="U436" s="29"/>
      <c r="V436" s="29"/>
      <c r="W436" s="29"/>
      <c r="X436" s="29"/>
      <c r="Y436" s="29"/>
      <c r="Z436" s="29"/>
    </row>
    <row r="437" spans="1:26" ht="15.75" customHeight="1" x14ac:dyDescent="0.35">
      <c r="A437" s="29"/>
      <c r="B437" s="29"/>
      <c r="C437" s="29"/>
      <c r="D437" s="29"/>
      <c r="E437" s="29"/>
      <c r="F437" s="29"/>
      <c r="G437" s="29"/>
      <c r="H437" s="29"/>
      <c r="I437" s="157"/>
      <c r="J437" s="157"/>
      <c r="K437" s="29"/>
      <c r="L437" s="29"/>
      <c r="M437" s="29"/>
      <c r="N437" s="29"/>
      <c r="O437" s="29"/>
      <c r="P437" s="29"/>
      <c r="Q437" s="29"/>
      <c r="R437" s="29"/>
      <c r="S437" s="29"/>
      <c r="T437" s="29"/>
      <c r="U437" s="29"/>
      <c r="V437" s="29"/>
      <c r="W437" s="29"/>
      <c r="X437" s="29"/>
      <c r="Y437" s="29"/>
      <c r="Z437" s="29"/>
    </row>
    <row r="438" spans="1:26" ht="15.75" customHeight="1" x14ac:dyDescent="0.35">
      <c r="A438" s="29"/>
      <c r="B438" s="29"/>
      <c r="C438" s="29"/>
      <c r="D438" s="29"/>
      <c r="E438" s="29"/>
      <c r="F438" s="29"/>
      <c r="G438" s="29"/>
      <c r="H438" s="29"/>
      <c r="I438" s="157"/>
      <c r="J438" s="157"/>
      <c r="K438" s="29"/>
      <c r="L438" s="29"/>
      <c r="M438" s="29"/>
      <c r="N438" s="29"/>
      <c r="O438" s="29"/>
      <c r="P438" s="29"/>
      <c r="Q438" s="29"/>
      <c r="R438" s="29"/>
      <c r="S438" s="29"/>
      <c r="T438" s="29"/>
      <c r="U438" s="29"/>
      <c r="V438" s="29"/>
      <c r="W438" s="29"/>
      <c r="X438" s="29"/>
      <c r="Y438" s="29"/>
      <c r="Z438" s="29"/>
    </row>
    <row r="439" spans="1:26" ht="15.75" customHeight="1" x14ac:dyDescent="0.35">
      <c r="A439" s="29"/>
      <c r="B439" s="29"/>
      <c r="C439" s="29"/>
      <c r="D439" s="29"/>
      <c r="E439" s="29"/>
      <c r="F439" s="29"/>
      <c r="G439" s="29"/>
      <c r="H439" s="29"/>
      <c r="I439" s="157"/>
      <c r="J439" s="157"/>
      <c r="K439" s="29"/>
      <c r="L439" s="29"/>
      <c r="M439" s="29"/>
      <c r="N439" s="29"/>
      <c r="O439" s="29"/>
      <c r="P439" s="29"/>
      <c r="Q439" s="29"/>
      <c r="R439" s="29"/>
      <c r="S439" s="29"/>
      <c r="T439" s="29"/>
      <c r="U439" s="29"/>
      <c r="V439" s="29"/>
      <c r="W439" s="29"/>
      <c r="X439" s="29"/>
      <c r="Y439" s="29"/>
      <c r="Z439" s="29"/>
    </row>
    <row r="440" spans="1:26" ht="15.75" customHeight="1" x14ac:dyDescent="0.35">
      <c r="A440" s="29"/>
      <c r="B440" s="29"/>
      <c r="C440" s="29"/>
      <c r="D440" s="29"/>
      <c r="E440" s="29"/>
      <c r="F440" s="29"/>
      <c r="G440" s="29"/>
      <c r="H440" s="29"/>
      <c r="I440" s="157"/>
      <c r="J440" s="157"/>
      <c r="K440" s="29"/>
      <c r="L440" s="29"/>
      <c r="M440" s="29"/>
      <c r="N440" s="29"/>
      <c r="O440" s="29"/>
      <c r="P440" s="29"/>
      <c r="Q440" s="29"/>
      <c r="R440" s="29"/>
      <c r="S440" s="29"/>
      <c r="T440" s="29"/>
      <c r="U440" s="29"/>
      <c r="V440" s="29"/>
      <c r="W440" s="29"/>
      <c r="X440" s="29"/>
      <c r="Y440" s="29"/>
      <c r="Z440" s="29"/>
    </row>
    <row r="441" spans="1:26" ht="15.75" customHeight="1" x14ac:dyDescent="0.35">
      <c r="A441" s="29"/>
      <c r="B441" s="29"/>
      <c r="C441" s="29"/>
      <c r="D441" s="29"/>
      <c r="E441" s="29"/>
      <c r="F441" s="29"/>
      <c r="G441" s="29"/>
      <c r="H441" s="29"/>
      <c r="I441" s="157"/>
      <c r="J441" s="157"/>
      <c r="K441" s="29"/>
      <c r="L441" s="29"/>
      <c r="M441" s="29"/>
      <c r="N441" s="29"/>
      <c r="O441" s="29"/>
      <c r="P441" s="29"/>
      <c r="Q441" s="29"/>
      <c r="R441" s="29"/>
      <c r="S441" s="29"/>
      <c r="T441" s="29"/>
      <c r="U441" s="29"/>
      <c r="V441" s="29"/>
      <c r="W441" s="29"/>
      <c r="X441" s="29"/>
      <c r="Y441" s="29"/>
      <c r="Z441" s="29"/>
    </row>
    <row r="442" spans="1:26" ht="15.75" customHeight="1" x14ac:dyDescent="0.35">
      <c r="A442" s="29"/>
      <c r="B442" s="29"/>
      <c r="C442" s="29"/>
      <c r="D442" s="29"/>
      <c r="E442" s="29"/>
      <c r="F442" s="29"/>
      <c r="G442" s="29"/>
      <c r="H442" s="29"/>
      <c r="I442" s="157"/>
      <c r="J442" s="157"/>
      <c r="K442" s="29"/>
      <c r="L442" s="29"/>
      <c r="M442" s="29"/>
      <c r="N442" s="29"/>
      <c r="O442" s="29"/>
      <c r="P442" s="29"/>
      <c r="Q442" s="29"/>
      <c r="R442" s="29"/>
      <c r="S442" s="29"/>
      <c r="T442" s="29"/>
      <c r="U442" s="29"/>
      <c r="V442" s="29"/>
      <c r="W442" s="29"/>
      <c r="X442" s="29"/>
      <c r="Y442" s="29"/>
      <c r="Z442" s="29"/>
    </row>
    <row r="443" spans="1:26" ht="15.75" customHeight="1" x14ac:dyDescent="0.35">
      <c r="A443" s="29"/>
      <c r="B443" s="29"/>
      <c r="C443" s="29"/>
      <c r="D443" s="29"/>
      <c r="E443" s="29"/>
      <c r="F443" s="29"/>
      <c r="G443" s="29"/>
      <c r="H443" s="29"/>
      <c r="I443" s="157"/>
      <c r="J443" s="157"/>
      <c r="K443" s="29"/>
      <c r="L443" s="29"/>
      <c r="M443" s="29"/>
      <c r="N443" s="29"/>
      <c r="O443" s="29"/>
      <c r="P443" s="29"/>
      <c r="Q443" s="29"/>
      <c r="R443" s="29"/>
      <c r="S443" s="29"/>
      <c r="T443" s="29"/>
      <c r="U443" s="29"/>
      <c r="V443" s="29"/>
      <c r="W443" s="29"/>
      <c r="X443" s="29"/>
      <c r="Y443" s="29"/>
      <c r="Z443" s="29"/>
    </row>
    <row r="444" spans="1:26" ht="15.75" customHeight="1" x14ac:dyDescent="0.35">
      <c r="A444" s="29"/>
      <c r="B444" s="29"/>
      <c r="C444" s="29"/>
      <c r="D444" s="29"/>
      <c r="E444" s="29"/>
      <c r="F444" s="29"/>
      <c r="G444" s="29"/>
      <c r="H444" s="29"/>
      <c r="I444" s="157"/>
      <c r="J444" s="157"/>
      <c r="K444" s="29"/>
      <c r="L444" s="29"/>
      <c r="M444" s="29"/>
      <c r="N444" s="29"/>
      <c r="O444" s="29"/>
      <c r="P444" s="29"/>
      <c r="Q444" s="29"/>
      <c r="R444" s="29"/>
      <c r="S444" s="29"/>
      <c r="T444" s="29"/>
      <c r="U444" s="29"/>
      <c r="V444" s="29"/>
      <c r="W444" s="29"/>
      <c r="X444" s="29"/>
      <c r="Y444" s="29"/>
      <c r="Z444" s="29"/>
    </row>
    <row r="445" spans="1:26" ht="15.75" customHeight="1" x14ac:dyDescent="0.35">
      <c r="A445" s="29"/>
      <c r="B445" s="29"/>
      <c r="C445" s="29"/>
      <c r="D445" s="29"/>
      <c r="E445" s="29"/>
      <c r="F445" s="29"/>
      <c r="G445" s="29"/>
      <c r="H445" s="29"/>
      <c r="I445" s="157"/>
      <c r="J445" s="157"/>
      <c r="K445" s="29"/>
      <c r="L445" s="29"/>
      <c r="M445" s="29"/>
      <c r="N445" s="29"/>
      <c r="O445" s="29"/>
      <c r="P445" s="29"/>
      <c r="Q445" s="29"/>
      <c r="R445" s="29"/>
      <c r="S445" s="29"/>
      <c r="T445" s="29"/>
      <c r="U445" s="29"/>
      <c r="V445" s="29"/>
      <c r="W445" s="29"/>
      <c r="X445" s="29"/>
      <c r="Y445" s="29"/>
      <c r="Z445" s="29"/>
    </row>
    <row r="446" spans="1:26" ht="15.75" customHeight="1" x14ac:dyDescent="0.35">
      <c r="A446" s="29"/>
      <c r="B446" s="29"/>
      <c r="C446" s="29"/>
      <c r="D446" s="29"/>
      <c r="E446" s="29"/>
      <c r="F446" s="29"/>
      <c r="G446" s="29"/>
      <c r="H446" s="29"/>
      <c r="I446" s="157"/>
      <c r="J446" s="157"/>
      <c r="K446" s="29"/>
      <c r="L446" s="29"/>
      <c r="M446" s="29"/>
      <c r="N446" s="29"/>
      <c r="O446" s="29"/>
      <c r="P446" s="29"/>
      <c r="Q446" s="29"/>
      <c r="R446" s="29"/>
      <c r="S446" s="29"/>
      <c r="T446" s="29"/>
      <c r="U446" s="29"/>
      <c r="V446" s="29"/>
      <c r="W446" s="29"/>
      <c r="X446" s="29"/>
      <c r="Y446" s="29"/>
      <c r="Z446" s="29"/>
    </row>
    <row r="447" spans="1:26" ht="15.75" customHeight="1" x14ac:dyDescent="0.35">
      <c r="A447" s="29"/>
      <c r="B447" s="29"/>
      <c r="C447" s="29"/>
      <c r="D447" s="29"/>
      <c r="E447" s="29"/>
      <c r="F447" s="29"/>
      <c r="G447" s="29"/>
      <c r="H447" s="29"/>
      <c r="I447" s="157"/>
      <c r="J447" s="157"/>
      <c r="K447" s="29"/>
      <c r="L447" s="29"/>
      <c r="M447" s="29"/>
      <c r="N447" s="29"/>
      <c r="O447" s="29"/>
      <c r="P447" s="29"/>
      <c r="Q447" s="29"/>
      <c r="R447" s="29"/>
      <c r="S447" s="29"/>
      <c r="T447" s="29"/>
      <c r="U447" s="29"/>
      <c r="V447" s="29"/>
      <c r="W447" s="29"/>
      <c r="X447" s="29"/>
      <c r="Y447" s="29"/>
      <c r="Z447" s="29"/>
    </row>
    <row r="448" spans="1:26" ht="15.75" customHeight="1" x14ac:dyDescent="0.35">
      <c r="A448" s="29"/>
      <c r="B448" s="29"/>
      <c r="C448" s="29"/>
      <c r="D448" s="29"/>
      <c r="E448" s="29"/>
      <c r="F448" s="29"/>
      <c r="G448" s="29"/>
      <c r="H448" s="29"/>
      <c r="I448" s="157"/>
      <c r="J448" s="157"/>
      <c r="K448" s="29"/>
      <c r="L448" s="29"/>
      <c r="M448" s="29"/>
      <c r="N448" s="29"/>
      <c r="O448" s="29"/>
      <c r="P448" s="29"/>
      <c r="Q448" s="29"/>
      <c r="R448" s="29"/>
      <c r="S448" s="29"/>
      <c r="T448" s="29"/>
      <c r="U448" s="29"/>
      <c r="V448" s="29"/>
      <c r="W448" s="29"/>
      <c r="X448" s="29"/>
      <c r="Y448" s="29"/>
      <c r="Z448" s="29"/>
    </row>
    <row r="449" spans="1:26" ht="15.75" customHeight="1" x14ac:dyDescent="0.35">
      <c r="A449" s="29"/>
      <c r="B449" s="29"/>
      <c r="C449" s="29"/>
      <c r="D449" s="29"/>
      <c r="E449" s="29"/>
      <c r="F449" s="29"/>
      <c r="G449" s="29"/>
      <c r="H449" s="29"/>
      <c r="I449" s="157"/>
      <c r="J449" s="157"/>
      <c r="K449" s="29"/>
      <c r="L449" s="29"/>
      <c r="M449" s="29"/>
      <c r="N449" s="29"/>
      <c r="O449" s="29"/>
      <c r="P449" s="29"/>
      <c r="Q449" s="29"/>
      <c r="R449" s="29"/>
      <c r="S449" s="29"/>
      <c r="T449" s="29"/>
      <c r="U449" s="29"/>
      <c r="V449" s="29"/>
      <c r="W449" s="29"/>
      <c r="X449" s="29"/>
      <c r="Y449" s="29"/>
      <c r="Z449" s="29"/>
    </row>
    <row r="450" spans="1:26" ht="15.75" customHeight="1" x14ac:dyDescent="0.35">
      <c r="A450" s="29"/>
      <c r="B450" s="29"/>
      <c r="C450" s="29"/>
      <c r="D450" s="29"/>
      <c r="E450" s="29"/>
      <c r="F450" s="29"/>
      <c r="G450" s="29"/>
      <c r="H450" s="29"/>
      <c r="I450" s="157"/>
      <c r="J450" s="157"/>
      <c r="K450" s="29"/>
      <c r="L450" s="29"/>
      <c r="M450" s="29"/>
      <c r="N450" s="29"/>
      <c r="O450" s="29"/>
      <c r="P450" s="29"/>
      <c r="Q450" s="29"/>
      <c r="R450" s="29"/>
      <c r="S450" s="29"/>
      <c r="T450" s="29"/>
      <c r="U450" s="29"/>
      <c r="V450" s="29"/>
      <c r="W450" s="29"/>
      <c r="X450" s="29"/>
      <c r="Y450" s="29"/>
      <c r="Z450" s="29"/>
    </row>
    <row r="451" spans="1:26" ht="15.75" customHeight="1" x14ac:dyDescent="0.35">
      <c r="A451" s="29"/>
      <c r="B451" s="29"/>
      <c r="C451" s="29"/>
      <c r="D451" s="29"/>
      <c r="E451" s="29"/>
      <c r="F451" s="29"/>
      <c r="G451" s="29"/>
      <c r="H451" s="29"/>
      <c r="I451" s="157"/>
      <c r="J451" s="157"/>
      <c r="K451" s="29"/>
      <c r="L451" s="29"/>
      <c r="M451" s="29"/>
      <c r="N451" s="29"/>
      <c r="O451" s="29"/>
      <c r="P451" s="29"/>
      <c r="Q451" s="29"/>
      <c r="R451" s="29"/>
      <c r="S451" s="29"/>
      <c r="T451" s="29"/>
      <c r="U451" s="29"/>
      <c r="V451" s="29"/>
      <c r="W451" s="29"/>
      <c r="X451" s="29"/>
      <c r="Y451" s="29"/>
      <c r="Z451" s="29"/>
    </row>
    <row r="452" spans="1:26" ht="15.75" customHeight="1" x14ac:dyDescent="0.35">
      <c r="A452" s="29"/>
      <c r="B452" s="29"/>
      <c r="C452" s="29"/>
      <c r="D452" s="29"/>
      <c r="E452" s="29"/>
      <c r="F452" s="29"/>
      <c r="G452" s="29"/>
      <c r="H452" s="29"/>
      <c r="I452" s="157"/>
      <c r="J452" s="157"/>
      <c r="K452" s="29"/>
      <c r="L452" s="29"/>
      <c r="M452" s="29"/>
      <c r="N452" s="29"/>
      <c r="O452" s="29"/>
      <c r="P452" s="29"/>
      <c r="Q452" s="29"/>
      <c r="R452" s="29"/>
      <c r="S452" s="29"/>
      <c r="T452" s="29"/>
      <c r="U452" s="29"/>
      <c r="V452" s="29"/>
      <c r="W452" s="29"/>
      <c r="X452" s="29"/>
      <c r="Y452" s="29"/>
      <c r="Z452" s="29"/>
    </row>
    <row r="453" spans="1:26" ht="15.75" customHeight="1" x14ac:dyDescent="0.35">
      <c r="A453" s="29"/>
      <c r="B453" s="29"/>
      <c r="C453" s="29"/>
      <c r="D453" s="29"/>
      <c r="E453" s="29"/>
      <c r="F453" s="29"/>
      <c r="G453" s="29"/>
      <c r="H453" s="29"/>
      <c r="I453" s="157"/>
      <c r="J453" s="157"/>
      <c r="K453" s="29"/>
      <c r="L453" s="29"/>
      <c r="M453" s="29"/>
      <c r="N453" s="29"/>
      <c r="O453" s="29"/>
      <c r="P453" s="29"/>
      <c r="Q453" s="29"/>
      <c r="R453" s="29"/>
      <c r="S453" s="29"/>
      <c r="T453" s="29"/>
      <c r="U453" s="29"/>
      <c r="V453" s="29"/>
      <c r="W453" s="29"/>
      <c r="X453" s="29"/>
      <c r="Y453" s="29"/>
      <c r="Z453" s="29"/>
    </row>
    <row r="454" spans="1:26" ht="15.75" customHeight="1" x14ac:dyDescent="0.35">
      <c r="A454" s="29"/>
      <c r="B454" s="29"/>
      <c r="C454" s="29"/>
      <c r="D454" s="29"/>
      <c r="E454" s="29"/>
      <c r="F454" s="29"/>
      <c r="G454" s="29"/>
      <c r="H454" s="29"/>
      <c r="I454" s="157"/>
      <c r="J454" s="157"/>
      <c r="K454" s="29"/>
      <c r="L454" s="29"/>
      <c r="M454" s="29"/>
      <c r="N454" s="29"/>
      <c r="O454" s="29"/>
      <c r="P454" s="29"/>
      <c r="Q454" s="29"/>
      <c r="R454" s="29"/>
      <c r="S454" s="29"/>
      <c r="T454" s="29"/>
      <c r="U454" s="29"/>
      <c r="V454" s="29"/>
      <c r="W454" s="29"/>
      <c r="X454" s="29"/>
      <c r="Y454" s="29"/>
      <c r="Z454" s="29"/>
    </row>
    <row r="455" spans="1:26" ht="15.75" customHeight="1" x14ac:dyDescent="0.35">
      <c r="A455" s="29"/>
      <c r="B455" s="29"/>
      <c r="C455" s="29"/>
      <c r="D455" s="29"/>
      <c r="E455" s="29"/>
      <c r="F455" s="29"/>
      <c r="G455" s="29"/>
      <c r="H455" s="29"/>
      <c r="I455" s="157"/>
      <c r="J455" s="157"/>
      <c r="K455" s="29"/>
      <c r="L455" s="29"/>
      <c r="M455" s="29"/>
      <c r="N455" s="29"/>
      <c r="O455" s="29"/>
      <c r="P455" s="29"/>
      <c r="Q455" s="29"/>
      <c r="R455" s="29"/>
      <c r="S455" s="29"/>
      <c r="T455" s="29"/>
      <c r="U455" s="29"/>
      <c r="V455" s="29"/>
      <c r="W455" s="29"/>
      <c r="X455" s="29"/>
      <c r="Y455" s="29"/>
      <c r="Z455" s="29"/>
    </row>
    <row r="456" spans="1:26" ht="15.75" customHeight="1" x14ac:dyDescent="0.35">
      <c r="A456" s="29"/>
      <c r="B456" s="29"/>
      <c r="C456" s="29"/>
      <c r="D456" s="29"/>
      <c r="E456" s="29"/>
      <c r="F456" s="29"/>
      <c r="G456" s="29"/>
      <c r="H456" s="29"/>
      <c r="I456" s="157"/>
      <c r="J456" s="157"/>
      <c r="K456" s="29"/>
      <c r="L456" s="29"/>
      <c r="M456" s="29"/>
      <c r="N456" s="29"/>
      <c r="O456" s="29"/>
      <c r="P456" s="29"/>
      <c r="Q456" s="29"/>
      <c r="R456" s="29"/>
      <c r="S456" s="29"/>
      <c r="T456" s="29"/>
      <c r="U456" s="29"/>
      <c r="V456" s="29"/>
      <c r="W456" s="29"/>
      <c r="X456" s="29"/>
      <c r="Y456" s="29"/>
      <c r="Z456" s="29"/>
    </row>
    <row r="457" spans="1:26" ht="15.75" customHeight="1" x14ac:dyDescent="0.35">
      <c r="A457" s="29"/>
      <c r="B457" s="29"/>
      <c r="C457" s="29"/>
      <c r="D457" s="29"/>
      <c r="E457" s="29"/>
      <c r="F457" s="29"/>
      <c r="G457" s="29"/>
      <c r="H457" s="29"/>
      <c r="I457" s="157"/>
      <c r="J457" s="157"/>
      <c r="K457" s="29"/>
      <c r="L457" s="29"/>
      <c r="M457" s="29"/>
      <c r="N457" s="29"/>
      <c r="O457" s="29"/>
      <c r="P457" s="29"/>
      <c r="Q457" s="29"/>
      <c r="R457" s="29"/>
      <c r="S457" s="29"/>
      <c r="T457" s="29"/>
      <c r="U457" s="29"/>
      <c r="V457" s="29"/>
      <c r="W457" s="29"/>
      <c r="X457" s="29"/>
      <c r="Y457" s="29"/>
      <c r="Z457" s="29"/>
    </row>
    <row r="458" spans="1:26" ht="15.75" customHeight="1" x14ac:dyDescent="0.35">
      <c r="A458" s="29"/>
      <c r="B458" s="29"/>
      <c r="C458" s="29"/>
      <c r="D458" s="29"/>
      <c r="E458" s="29"/>
      <c r="F458" s="29"/>
      <c r="G458" s="29"/>
      <c r="H458" s="29"/>
      <c r="I458" s="157"/>
      <c r="J458" s="157"/>
      <c r="K458" s="29"/>
      <c r="L458" s="29"/>
      <c r="M458" s="29"/>
      <c r="N458" s="29"/>
      <c r="O458" s="29"/>
      <c r="P458" s="29"/>
      <c r="Q458" s="29"/>
      <c r="R458" s="29"/>
      <c r="S458" s="29"/>
      <c r="T458" s="29"/>
      <c r="U458" s="29"/>
      <c r="V458" s="29"/>
      <c r="W458" s="29"/>
      <c r="X458" s="29"/>
      <c r="Y458" s="29"/>
      <c r="Z458" s="29"/>
    </row>
    <row r="459" spans="1:26" ht="15.75" customHeight="1" x14ac:dyDescent="0.35">
      <c r="A459" s="29"/>
      <c r="B459" s="29"/>
      <c r="C459" s="29"/>
      <c r="D459" s="29"/>
      <c r="E459" s="29"/>
      <c r="F459" s="29"/>
      <c r="G459" s="29"/>
      <c r="H459" s="29"/>
      <c r="I459" s="157"/>
      <c r="J459" s="157"/>
      <c r="K459" s="29"/>
      <c r="L459" s="29"/>
      <c r="M459" s="29"/>
      <c r="N459" s="29"/>
      <c r="O459" s="29"/>
      <c r="P459" s="29"/>
      <c r="Q459" s="29"/>
      <c r="R459" s="29"/>
      <c r="S459" s="29"/>
      <c r="T459" s="29"/>
      <c r="U459" s="29"/>
      <c r="V459" s="29"/>
      <c r="W459" s="29"/>
      <c r="X459" s="29"/>
      <c r="Y459" s="29"/>
      <c r="Z459" s="29"/>
    </row>
    <row r="460" spans="1:26" ht="15.75" customHeight="1" x14ac:dyDescent="0.35">
      <c r="A460" s="29"/>
      <c r="B460" s="29"/>
      <c r="C460" s="29"/>
      <c r="D460" s="29"/>
      <c r="E460" s="29"/>
      <c r="F460" s="29"/>
      <c r="G460" s="29"/>
      <c r="H460" s="29"/>
      <c r="I460" s="157"/>
      <c r="J460" s="157"/>
      <c r="K460" s="29"/>
      <c r="L460" s="29"/>
      <c r="M460" s="29"/>
      <c r="N460" s="29"/>
      <c r="O460" s="29"/>
      <c r="P460" s="29"/>
      <c r="Q460" s="29"/>
      <c r="R460" s="29"/>
      <c r="S460" s="29"/>
      <c r="T460" s="29"/>
      <c r="U460" s="29"/>
      <c r="V460" s="29"/>
      <c r="W460" s="29"/>
      <c r="X460" s="29"/>
      <c r="Y460" s="29"/>
      <c r="Z460" s="29"/>
    </row>
    <row r="461" spans="1:26" ht="15.75" customHeight="1" x14ac:dyDescent="0.35">
      <c r="A461" s="29"/>
      <c r="B461" s="29"/>
      <c r="C461" s="29"/>
      <c r="D461" s="29"/>
      <c r="E461" s="29"/>
      <c r="F461" s="29"/>
      <c r="G461" s="29"/>
      <c r="H461" s="29"/>
      <c r="I461" s="157"/>
      <c r="J461" s="157"/>
      <c r="K461" s="29"/>
      <c r="L461" s="29"/>
      <c r="M461" s="29"/>
      <c r="N461" s="29"/>
      <c r="O461" s="29"/>
      <c r="P461" s="29"/>
      <c r="Q461" s="29"/>
      <c r="R461" s="29"/>
      <c r="S461" s="29"/>
      <c r="T461" s="29"/>
      <c r="U461" s="29"/>
      <c r="V461" s="29"/>
      <c r="W461" s="29"/>
      <c r="X461" s="29"/>
      <c r="Y461" s="29"/>
      <c r="Z461" s="29"/>
    </row>
    <row r="462" spans="1:26" ht="15.75" customHeight="1" x14ac:dyDescent="0.35">
      <c r="A462" s="29"/>
      <c r="B462" s="29"/>
      <c r="C462" s="29"/>
      <c r="D462" s="29"/>
      <c r="E462" s="29"/>
      <c r="F462" s="29"/>
      <c r="G462" s="29"/>
      <c r="H462" s="29"/>
      <c r="I462" s="157"/>
      <c r="J462" s="157"/>
      <c r="K462" s="29"/>
      <c r="L462" s="29"/>
      <c r="M462" s="29"/>
      <c r="N462" s="29"/>
      <c r="O462" s="29"/>
      <c r="P462" s="29"/>
      <c r="Q462" s="29"/>
      <c r="R462" s="29"/>
      <c r="S462" s="29"/>
      <c r="T462" s="29"/>
      <c r="U462" s="29"/>
      <c r="V462" s="29"/>
      <c r="W462" s="29"/>
      <c r="X462" s="29"/>
      <c r="Y462" s="29"/>
      <c r="Z462" s="29"/>
    </row>
    <row r="463" spans="1:26" ht="15.75" customHeight="1" x14ac:dyDescent="0.35">
      <c r="A463" s="29"/>
      <c r="B463" s="29"/>
      <c r="C463" s="29"/>
      <c r="D463" s="29"/>
      <c r="E463" s="29"/>
      <c r="F463" s="29"/>
      <c r="G463" s="29"/>
      <c r="H463" s="29"/>
      <c r="I463" s="157"/>
      <c r="J463" s="157"/>
      <c r="K463" s="29"/>
      <c r="L463" s="29"/>
      <c r="M463" s="29"/>
      <c r="N463" s="29"/>
      <c r="O463" s="29"/>
      <c r="P463" s="29"/>
      <c r="Q463" s="29"/>
      <c r="R463" s="29"/>
      <c r="S463" s="29"/>
      <c r="T463" s="29"/>
      <c r="U463" s="29"/>
      <c r="V463" s="29"/>
      <c r="W463" s="29"/>
      <c r="X463" s="29"/>
      <c r="Y463" s="29"/>
      <c r="Z463" s="29"/>
    </row>
    <row r="464" spans="1:26" ht="15.75" customHeight="1" x14ac:dyDescent="0.35">
      <c r="A464" s="29"/>
      <c r="B464" s="29"/>
      <c r="C464" s="29"/>
      <c r="D464" s="29"/>
      <c r="E464" s="29"/>
      <c r="F464" s="29"/>
      <c r="G464" s="29"/>
      <c r="H464" s="29"/>
      <c r="I464" s="157"/>
      <c r="J464" s="157"/>
      <c r="K464" s="29"/>
      <c r="L464" s="29"/>
      <c r="M464" s="29"/>
      <c r="N464" s="29"/>
      <c r="O464" s="29"/>
      <c r="P464" s="29"/>
      <c r="Q464" s="29"/>
      <c r="R464" s="29"/>
      <c r="S464" s="29"/>
      <c r="T464" s="29"/>
      <c r="U464" s="29"/>
      <c r="V464" s="29"/>
      <c r="W464" s="29"/>
      <c r="X464" s="29"/>
      <c r="Y464" s="29"/>
      <c r="Z464" s="29"/>
    </row>
    <row r="465" spans="1:26" ht="15.75" customHeight="1" x14ac:dyDescent="0.35">
      <c r="A465" s="29"/>
      <c r="B465" s="29"/>
      <c r="C465" s="29"/>
      <c r="D465" s="29"/>
      <c r="E465" s="29"/>
      <c r="F465" s="29"/>
      <c r="G465" s="29"/>
      <c r="H465" s="29"/>
      <c r="I465" s="157"/>
      <c r="J465" s="157"/>
      <c r="K465" s="29"/>
      <c r="L465" s="29"/>
      <c r="M465" s="29"/>
      <c r="N465" s="29"/>
      <c r="O465" s="29"/>
      <c r="P465" s="29"/>
      <c r="Q465" s="29"/>
      <c r="R465" s="29"/>
      <c r="S465" s="29"/>
      <c r="T465" s="29"/>
      <c r="U465" s="29"/>
      <c r="V465" s="29"/>
      <c r="W465" s="29"/>
      <c r="X465" s="29"/>
      <c r="Y465" s="29"/>
      <c r="Z465" s="29"/>
    </row>
    <row r="466" spans="1:26" ht="15.75" customHeight="1" x14ac:dyDescent="0.35">
      <c r="A466" s="29"/>
      <c r="B466" s="29"/>
      <c r="C466" s="29"/>
      <c r="D466" s="29"/>
      <c r="E466" s="29"/>
      <c r="F466" s="29"/>
      <c r="G466" s="29"/>
      <c r="H466" s="29"/>
      <c r="I466" s="157"/>
      <c r="J466" s="157"/>
      <c r="K466" s="29"/>
      <c r="L466" s="29"/>
      <c r="M466" s="29"/>
      <c r="N466" s="29"/>
      <c r="O466" s="29"/>
      <c r="P466" s="29"/>
      <c r="Q466" s="29"/>
      <c r="R466" s="29"/>
      <c r="S466" s="29"/>
      <c r="T466" s="29"/>
      <c r="U466" s="29"/>
      <c r="V466" s="29"/>
      <c r="W466" s="29"/>
      <c r="X466" s="29"/>
      <c r="Y466" s="29"/>
      <c r="Z466" s="29"/>
    </row>
    <row r="467" spans="1:26" ht="15.75" customHeight="1" x14ac:dyDescent="0.35">
      <c r="A467" s="29"/>
      <c r="B467" s="29"/>
      <c r="C467" s="29"/>
      <c r="D467" s="29"/>
      <c r="E467" s="29"/>
      <c r="F467" s="29"/>
      <c r="G467" s="29"/>
      <c r="H467" s="29"/>
      <c r="I467" s="157"/>
      <c r="J467" s="157"/>
      <c r="K467" s="29"/>
      <c r="L467" s="29"/>
      <c r="M467" s="29"/>
      <c r="N467" s="29"/>
      <c r="O467" s="29"/>
      <c r="P467" s="29"/>
      <c r="Q467" s="29"/>
      <c r="R467" s="29"/>
      <c r="S467" s="29"/>
      <c r="T467" s="29"/>
      <c r="U467" s="29"/>
      <c r="V467" s="29"/>
      <c r="W467" s="29"/>
      <c r="X467" s="29"/>
      <c r="Y467" s="29"/>
      <c r="Z467" s="29"/>
    </row>
    <row r="468" spans="1:26" ht="15.75" customHeight="1" x14ac:dyDescent="0.35">
      <c r="A468" s="29"/>
      <c r="B468" s="29"/>
      <c r="C468" s="29"/>
      <c r="D468" s="29"/>
      <c r="E468" s="29"/>
      <c r="F468" s="29"/>
      <c r="G468" s="29"/>
      <c r="H468" s="29"/>
      <c r="I468" s="157"/>
      <c r="J468" s="157"/>
      <c r="K468" s="29"/>
      <c r="L468" s="29"/>
      <c r="M468" s="29"/>
      <c r="N468" s="29"/>
      <c r="O468" s="29"/>
      <c r="P468" s="29"/>
      <c r="Q468" s="29"/>
      <c r="R468" s="29"/>
      <c r="S468" s="29"/>
      <c r="T468" s="29"/>
      <c r="U468" s="29"/>
      <c r="V468" s="29"/>
      <c r="W468" s="29"/>
      <c r="X468" s="29"/>
      <c r="Y468" s="29"/>
      <c r="Z468" s="29"/>
    </row>
    <row r="469" spans="1:26" ht="15.75" customHeight="1" x14ac:dyDescent="0.35">
      <c r="A469" s="29"/>
      <c r="B469" s="29"/>
      <c r="C469" s="29"/>
      <c r="D469" s="29"/>
      <c r="E469" s="29"/>
      <c r="F469" s="29"/>
      <c r="G469" s="29"/>
      <c r="H469" s="29"/>
      <c r="I469" s="157"/>
      <c r="J469" s="157"/>
      <c r="K469" s="29"/>
      <c r="L469" s="29"/>
      <c r="M469" s="29"/>
      <c r="N469" s="29"/>
      <c r="O469" s="29"/>
      <c r="P469" s="29"/>
      <c r="Q469" s="29"/>
      <c r="R469" s="29"/>
      <c r="S469" s="29"/>
      <c r="T469" s="29"/>
      <c r="U469" s="29"/>
      <c r="V469" s="29"/>
      <c r="W469" s="29"/>
      <c r="X469" s="29"/>
      <c r="Y469" s="29"/>
      <c r="Z469" s="29"/>
    </row>
    <row r="470" spans="1:26" ht="15.75" customHeight="1" x14ac:dyDescent="0.35">
      <c r="A470" s="29"/>
      <c r="B470" s="29"/>
      <c r="C470" s="29"/>
      <c r="D470" s="29"/>
      <c r="E470" s="29"/>
      <c r="F470" s="29"/>
      <c r="G470" s="29"/>
      <c r="H470" s="29"/>
      <c r="I470" s="157"/>
      <c r="J470" s="157"/>
      <c r="K470" s="29"/>
      <c r="L470" s="29"/>
      <c r="M470" s="29"/>
      <c r="N470" s="29"/>
      <c r="O470" s="29"/>
      <c r="P470" s="29"/>
      <c r="Q470" s="29"/>
      <c r="R470" s="29"/>
      <c r="S470" s="29"/>
      <c r="T470" s="29"/>
      <c r="U470" s="29"/>
      <c r="V470" s="29"/>
      <c r="W470" s="29"/>
      <c r="X470" s="29"/>
      <c r="Y470" s="29"/>
      <c r="Z470" s="29"/>
    </row>
    <row r="471" spans="1:26" ht="15.75" customHeight="1" x14ac:dyDescent="0.35">
      <c r="A471" s="29"/>
      <c r="B471" s="29"/>
      <c r="C471" s="29"/>
      <c r="D471" s="29"/>
      <c r="E471" s="29"/>
      <c r="F471" s="29"/>
      <c r="G471" s="29"/>
      <c r="H471" s="29"/>
      <c r="I471" s="157"/>
      <c r="J471" s="157"/>
      <c r="K471" s="29"/>
      <c r="L471" s="29"/>
      <c r="M471" s="29"/>
      <c r="N471" s="29"/>
      <c r="O471" s="29"/>
      <c r="P471" s="29"/>
      <c r="Q471" s="29"/>
      <c r="R471" s="29"/>
      <c r="S471" s="29"/>
      <c r="T471" s="29"/>
      <c r="U471" s="29"/>
      <c r="V471" s="29"/>
      <c r="W471" s="29"/>
      <c r="X471" s="29"/>
      <c r="Y471" s="29"/>
      <c r="Z471" s="29"/>
    </row>
    <row r="472" spans="1:26" ht="15.75" customHeight="1" x14ac:dyDescent="0.35">
      <c r="A472" s="29"/>
      <c r="B472" s="29"/>
      <c r="C472" s="29"/>
      <c r="D472" s="29"/>
      <c r="E472" s="29"/>
      <c r="F472" s="29"/>
      <c r="G472" s="29"/>
      <c r="H472" s="29"/>
      <c r="I472" s="157"/>
      <c r="J472" s="157"/>
      <c r="K472" s="29"/>
      <c r="L472" s="29"/>
      <c r="M472" s="29"/>
      <c r="N472" s="29"/>
      <c r="O472" s="29"/>
      <c r="P472" s="29"/>
      <c r="Q472" s="29"/>
      <c r="R472" s="29"/>
      <c r="S472" s="29"/>
      <c r="T472" s="29"/>
      <c r="U472" s="29"/>
      <c r="V472" s="29"/>
      <c r="W472" s="29"/>
      <c r="X472" s="29"/>
      <c r="Y472" s="29"/>
      <c r="Z472" s="29"/>
    </row>
    <row r="473" spans="1:26" ht="15.75" customHeight="1" x14ac:dyDescent="0.35">
      <c r="A473" s="29"/>
      <c r="B473" s="29"/>
      <c r="C473" s="29"/>
      <c r="D473" s="29"/>
      <c r="E473" s="29"/>
      <c r="F473" s="29"/>
      <c r="G473" s="29"/>
      <c r="H473" s="29"/>
      <c r="I473" s="157"/>
      <c r="J473" s="157"/>
      <c r="K473" s="29"/>
      <c r="L473" s="29"/>
      <c r="M473" s="29"/>
      <c r="N473" s="29"/>
      <c r="O473" s="29"/>
      <c r="P473" s="29"/>
      <c r="Q473" s="29"/>
      <c r="R473" s="29"/>
      <c r="S473" s="29"/>
      <c r="T473" s="29"/>
      <c r="U473" s="29"/>
      <c r="V473" s="29"/>
      <c r="W473" s="29"/>
      <c r="X473" s="29"/>
      <c r="Y473" s="29"/>
      <c r="Z473" s="29"/>
    </row>
    <row r="474" spans="1:26" ht="15.75" customHeight="1" x14ac:dyDescent="0.35">
      <c r="A474" s="29"/>
      <c r="B474" s="29"/>
      <c r="C474" s="29"/>
      <c r="D474" s="29"/>
      <c r="E474" s="29"/>
      <c r="F474" s="29"/>
      <c r="G474" s="29"/>
      <c r="H474" s="29"/>
      <c r="I474" s="157"/>
      <c r="J474" s="157"/>
      <c r="K474" s="29"/>
      <c r="L474" s="29"/>
      <c r="M474" s="29"/>
      <c r="N474" s="29"/>
      <c r="O474" s="29"/>
      <c r="P474" s="29"/>
      <c r="Q474" s="29"/>
      <c r="R474" s="29"/>
      <c r="S474" s="29"/>
      <c r="T474" s="29"/>
      <c r="U474" s="29"/>
      <c r="V474" s="29"/>
      <c r="W474" s="29"/>
      <c r="X474" s="29"/>
      <c r="Y474" s="29"/>
      <c r="Z474" s="29"/>
    </row>
    <row r="475" spans="1:26" ht="15.75" customHeight="1" x14ac:dyDescent="0.35">
      <c r="A475" s="29"/>
      <c r="B475" s="29"/>
      <c r="C475" s="29"/>
      <c r="D475" s="29"/>
      <c r="E475" s="29"/>
      <c r="F475" s="29"/>
      <c r="G475" s="29"/>
      <c r="H475" s="29"/>
      <c r="I475" s="157"/>
      <c r="J475" s="157"/>
      <c r="K475" s="29"/>
      <c r="L475" s="29"/>
      <c r="M475" s="29"/>
      <c r="N475" s="29"/>
      <c r="O475" s="29"/>
      <c r="P475" s="29"/>
      <c r="Q475" s="29"/>
      <c r="R475" s="29"/>
      <c r="S475" s="29"/>
      <c r="T475" s="29"/>
      <c r="U475" s="29"/>
      <c r="V475" s="29"/>
      <c r="W475" s="29"/>
      <c r="X475" s="29"/>
      <c r="Y475" s="29"/>
      <c r="Z475" s="29"/>
    </row>
    <row r="476" spans="1:26" ht="15.75" customHeight="1" x14ac:dyDescent="0.35">
      <c r="A476" s="29"/>
      <c r="B476" s="29"/>
      <c r="C476" s="29"/>
      <c r="D476" s="29"/>
      <c r="E476" s="29"/>
      <c r="F476" s="29"/>
      <c r="G476" s="29"/>
      <c r="H476" s="29"/>
      <c r="I476" s="157"/>
      <c r="J476" s="157"/>
      <c r="K476" s="29"/>
      <c r="L476" s="29"/>
      <c r="M476" s="29"/>
      <c r="N476" s="29"/>
      <c r="O476" s="29"/>
      <c r="P476" s="29"/>
      <c r="Q476" s="29"/>
      <c r="R476" s="29"/>
      <c r="S476" s="29"/>
      <c r="T476" s="29"/>
      <c r="U476" s="29"/>
      <c r="V476" s="29"/>
      <c r="W476" s="29"/>
      <c r="X476" s="29"/>
      <c r="Y476" s="29"/>
      <c r="Z476" s="29"/>
    </row>
    <row r="477" spans="1:26" ht="15.75" customHeight="1" x14ac:dyDescent="0.35">
      <c r="A477" s="29"/>
      <c r="B477" s="29"/>
      <c r="C477" s="29"/>
      <c r="D477" s="29"/>
      <c r="E477" s="29"/>
      <c r="F477" s="29"/>
      <c r="G477" s="29"/>
      <c r="H477" s="29"/>
      <c r="I477" s="157"/>
      <c r="J477" s="157"/>
      <c r="K477" s="29"/>
      <c r="L477" s="29"/>
      <c r="M477" s="29"/>
      <c r="N477" s="29"/>
      <c r="O477" s="29"/>
      <c r="P477" s="29"/>
      <c r="Q477" s="29"/>
      <c r="R477" s="29"/>
      <c r="S477" s="29"/>
      <c r="T477" s="29"/>
      <c r="U477" s="29"/>
      <c r="V477" s="29"/>
      <c r="W477" s="29"/>
      <c r="X477" s="29"/>
      <c r="Y477" s="29"/>
      <c r="Z477" s="29"/>
    </row>
    <row r="478" spans="1:26" ht="15.75" customHeight="1" x14ac:dyDescent="0.35">
      <c r="A478" s="29"/>
      <c r="B478" s="29"/>
      <c r="C478" s="29"/>
      <c r="D478" s="29"/>
      <c r="E478" s="29"/>
      <c r="F478" s="29"/>
      <c r="G478" s="29"/>
      <c r="H478" s="29"/>
      <c r="I478" s="157"/>
      <c r="J478" s="157"/>
      <c r="K478" s="29"/>
      <c r="L478" s="29"/>
      <c r="M478" s="29"/>
      <c r="N478" s="29"/>
      <c r="O478" s="29"/>
      <c r="P478" s="29"/>
      <c r="Q478" s="29"/>
      <c r="R478" s="29"/>
      <c r="S478" s="29"/>
      <c r="T478" s="29"/>
      <c r="U478" s="29"/>
      <c r="V478" s="29"/>
      <c r="W478" s="29"/>
      <c r="X478" s="29"/>
      <c r="Y478" s="29"/>
      <c r="Z478" s="29"/>
    </row>
    <row r="479" spans="1:26" ht="15.75" customHeight="1" x14ac:dyDescent="0.35">
      <c r="A479" s="29"/>
      <c r="B479" s="29"/>
      <c r="C479" s="29"/>
      <c r="D479" s="29"/>
      <c r="E479" s="29"/>
      <c r="F479" s="29"/>
      <c r="G479" s="29"/>
      <c r="H479" s="29"/>
      <c r="I479" s="157"/>
      <c r="J479" s="157"/>
      <c r="K479" s="29"/>
      <c r="L479" s="29"/>
      <c r="M479" s="29"/>
      <c r="N479" s="29"/>
      <c r="O479" s="29"/>
      <c r="P479" s="29"/>
      <c r="Q479" s="29"/>
      <c r="R479" s="29"/>
      <c r="S479" s="29"/>
      <c r="T479" s="29"/>
      <c r="U479" s="29"/>
      <c r="V479" s="29"/>
      <c r="W479" s="29"/>
      <c r="X479" s="29"/>
      <c r="Y479" s="29"/>
      <c r="Z479" s="29"/>
    </row>
    <row r="480" spans="1:26" ht="15.75" customHeight="1" x14ac:dyDescent="0.35">
      <c r="A480" s="29"/>
      <c r="B480" s="29"/>
      <c r="C480" s="29"/>
      <c r="D480" s="29"/>
      <c r="E480" s="29"/>
      <c r="F480" s="29"/>
      <c r="G480" s="29"/>
      <c r="H480" s="29"/>
      <c r="I480" s="157"/>
      <c r="J480" s="157"/>
      <c r="K480" s="29"/>
      <c r="L480" s="29"/>
      <c r="M480" s="29"/>
      <c r="N480" s="29"/>
      <c r="O480" s="29"/>
      <c r="P480" s="29"/>
      <c r="Q480" s="29"/>
      <c r="R480" s="29"/>
      <c r="S480" s="29"/>
      <c r="T480" s="29"/>
      <c r="U480" s="29"/>
      <c r="V480" s="29"/>
      <c r="W480" s="29"/>
      <c r="X480" s="29"/>
      <c r="Y480" s="29"/>
      <c r="Z480" s="29"/>
    </row>
    <row r="481" spans="1:26" ht="15.75" customHeight="1" x14ac:dyDescent="0.35">
      <c r="A481" s="29"/>
      <c r="B481" s="29"/>
      <c r="C481" s="29"/>
      <c r="D481" s="29"/>
      <c r="E481" s="29"/>
      <c r="F481" s="29"/>
      <c r="G481" s="29"/>
      <c r="H481" s="29"/>
      <c r="I481" s="157"/>
      <c r="J481" s="157"/>
      <c r="K481" s="29"/>
      <c r="L481" s="29"/>
      <c r="M481" s="29"/>
      <c r="N481" s="29"/>
      <c r="O481" s="29"/>
      <c r="P481" s="29"/>
      <c r="Q481" s="29"/>
      <c r="R481" s="29"/>
      <c r="S481" s="29"/>
      <c r="T481" s="29"/>
      <c r="U481" s="29"/>
      <c r="V481" s="29"/>
      <c r="W481" s="29"/>
      <c r="X481" s="29"/>
      <c r="Y481" s="29"/>
      <c r="Z481" s="29"/>
    </row>
    <row r="482" spans="1:26" ht="15.75" customHeight="1" x14ac:dyDescent="0.35">
      <c r="A482" s="29"/>
      <c r="B482" s="29"/>
      <c r="C482" s="29"/>
      <c r="D482" s="29"/>
      <c r="E482" s="29"/>
      <c r="F482" s="29"/>
      <c r="G482" s="29"/>
      <c r="H482" s="29"/>
      <c r="I482" s="157"/>
      <c r="J482" s="157"/>
      <c r="K482" s="29"/>
      <c r="L482" s="29"/>
      <c r="M482" s="29"/>
      <c r="N482" s="29"/>
      <c r="O482" s="29"/>
      <c r="P482" s="29"/>
      <c r="Q482" s="29"/>
      <c r="R482" s="29"/>
      <c r="S482" s="29"/>
      <c r="T482" s="29"/>
      <c r="U482" s="29"/>
      <c r="V482" s="29"/>
      <c r="W482" s="29"/>
      <c r="X482" s="29"/>
      <c r="Y482" s="29"/>
      <c r="Z482" s="29"/>
    </row>
    <row r="483" spans="1:26" ht="15.75" customHeight="1" x14ac:dyDescent="0.35">
      <c r="A483" s="29"/>
      <c r="B483" s="29"/>
      <c r="C483" s="29"/>
      <c r="D483" s="29"/>
      <c r="E483" s="29"/>
      <c r="F483" s="29"/>
      <c r="G483" s="29"/>
      <c r="H483" s="29"/>
      <c r="I483" s="157"/>
      <c r="J483" s="157"/>
      <c r="K483" s="29"/>
      <c r="L483" s="29"/>
      <c r="M483" s="29"/>
      <c r="N483" s="29"/>
      <c r="O483" s="29"/>
      <c r="P483" s="29"/>
      <c r="Q483" s="29"/>
      <c r="R483" s="29"/>
      <c r="S483" s="29"/>
      <c r="T483" s="29"/>
      <c r="U483" s="29"/>
      <c r="V483" s="29"/>
      <c r="W483" s="29"/>
      <c r="X483" s="29"/>
      <c r="Y483" s="29"/>
      <c r="Z483" s="29"/>
    </row>
    <row r="484" spans="1:26" ht="15.75" customHeight="1" x14ac:dyDescent="0.35">
      <c r="A484" s="29"/>
      <c r="B484" s="29"/>
      <c r="C484" s="29"/>
      <c r="D484" s="29"/>
      <c r="E484" s="29"/>
      <c r="F484" s="29"/>
      <c r="G484" s="29"/>
      <c r="H484" s="29"/>
      <c r="I484" s="157"/>
      <c r="J484" s="157"/>
      <c r="K484" s="29"/>
      <c r="L484" s="29"/>
      <c r="M484" s="29"/>
      <c r="N484" s="29"/>
      <c r="O484" s="29"/>
      <c r="P484" s="29"/>
      <c r="Q484" s="29"/>
      <c r="R484" s="29"/>
      <c r="S484" s="29"/>
      <c r="T484" s="29"/>
      <c r="U484" s="29"/>
      <c r="V484" s="29"/>
      <c r="W484" s="29"/>
      <c r="X484" s="29"/>
      <c r="Y484" s="29"/>
      <c r="Z484" s="29"/>
    </row>
    <row r="485" spans="1:26" ht="15.75" customHeight="1" x14ac:dyDescent="0.35">
      <c r="A485" s="29"/>
      <c r="B485" s="29"/>
      <c r="C485" s="29"/>
      <c r="D485" s="29"/>
      <c r="E485" s="29"/>
      <c r="F485" s="29"/>
      <c r="G485" s="29"/>
      <c r="H485" s="29"/>
      <c r="I485" s="157"/>
      <c r="J485" s="157"/>
      <c r="K485" s="29"/>
      <c r="L485" s="29"/>
      <c r="M485" s="29"/>
      <c r="N485" s="29"/>
      <c r="O485" s="29"/>
      <c r="P485" s="29"/>
      <c r="Q485" s="29"/>
      <c r="R485" s="29"/>
      <c r="S485" s="29"/>
      <c r="T485" s="29"/>
      <c r="U485" s="29"/>
      <c r="V485" s="29"/>
      <c r="W485" s="29"/>
      <c r="X485" s="29"/>
      <c r="Y485" s="29"/>
      <c r="Z485" s="29"/>
    </row>
    <row r="486" spans="1:26" ht="15.75" customHeight="1" x14ac:dyDescent="0.35">
      <c r="A486" s="29"/>
      <c r="B486" s="29"/>
      <c r="C486" s="29"/>
      <c r="D486" s="29"/>
      <c r="E486" s="29"/>
      <c r="F486" s="29"/>
      <c r="G486" s="29"/>
      <c r="H486" s="29"/>
      <c r="I486" s="157"/>
      <c r="J486" s="157"/>
      <c r="K486" s="29"/>
      <c r="L486" s="29"/>
      <c r="M486" s="29"/>
      <c r="N486" s="29"/>
      <c r="O486" s="29"/>
      <c r="P486" s="29"/>
      <c r="Q486" s="29"/>
      <c r="R486" s="29"/>
      <c r="S486" s="29"/>
      <c r="T486" s="29"/>
      <c r="U486" s="29"/>
      <c r="V486" s="29"/>
      <c r="W486" s="29"/>
      <c r="X486" s="29"/>
      <c r="Y486" s="29"/>
      <c r="Z486" s="29"/>
    </row>
    <row r="487" spans="1:26" ht="15.75" customHeight="1" x14ac:dyDescent="0.35">
      <c r="A487" s="29"/>
      <c r="B487" s="29"/>
      <c r="C487" s="29"/>
      <c r="D487" s="29"/>
      <c r="E487" s="29"/>
      <c r="F487" s="29"/>
      <c r="G487" s="29"/>
      <c r="H487" s="29"/>
      <c r="I487" s="157"/>
      <c r="J487" s="157"/>
      <c r="K487" s="29"/>
      <c r="L487" s="29"/>
      <c r="M487" s="29"/>
      <c r="N487" s="29"/>
      <c r="O487" s="29"/>
      <c r="P487" s="29"/>
      <c r="Q487" s="29"/>
      <c r="R487" s="29"/>
      <c r="S487" s="29"/>
      <c r="T487" s="29"/>
      <c r="U487" s="29"/>
      <c r="V487" s="29"/>
      <c r="W487" s="29"/>
      <c r="X487" s="29"/>
      <c r="Y487" s="29"/>
      <c r="Z487" s="29"/>
    </row>
    <row r="488" spans="1:26" ht="15.75" customHeight="1" x14ac:dyDescent="0.35">
      <c r="A488" s="29"/>
      <c r="B488" s="29"/>
      <c r="C488" s="29"/>
      <c r="D488" s="29"/>
      <c r="E488" s="29"/>
      <c r="F488" s="29"/>
      <c r="G488" s="29"/>
      <c r="H488" s="29"/>
      <c r="I488" s="157"/>
      <c r="J488" s="157"/>
      <c r="K488" s="29"/>
      <c r="L488" s="29"/>
      <c r="M488" s="29"/>
      <c r="N488" s="29"/>
      <c r="O488" s="29"/>
      <c r="P488" s="29"/>
      <c r="Q488" s="29"/>
      <c r="R488" s="29"/>
      <c r="S488" s="29"/>
      <c r="T488" s="29"/>
      <c r="U488" s="29"/>
      <c r="V488" s="29"/>
      <c r="W488" s="29"/>
      <c r="X488" s="29"/>
      <c r="Y488" s="29"/>
      <c r="Z488" s="29"/>
    </row>
    <row r="489" spans="1:26" ht="15.75" customHeight="1" x14ac:dyDescent="0.35">
      <c r="A489" s="29"/>
      <c r="B489" s="29"/>
      <c r="C489" s="29"/>
      <c r="D489" s="29"/>
      <c r="E489" s="29"/>
      <c r="F489" s="29"/>
      <c r="G489" s="29"/>
      <c r="H489" s="29"/>
      <c r="I489" s="157"/>
      <c r="J489" s="157"/>
      <c r="K489" s="29"/>
      <c r="L489" s="29"/>
      <c r="M489" s="29"/>
      <c r="N489" s="29"/>
      <c r="O489" s="29"/>
      <c r="P489" s="29"/>
      <c r="Q489" s="29"/>
      <c r="R489" s="29"/>
      <c r="S489" s="29"/>
      <c r="T489" s="29"/>
      <c r="U489" s="29"/>
      <c r="V489" s="29"/>
      <c r="W489" s="29"/>
      <c r="X489" s="29"/>
      <c r="Y489" s="29"/>
      <c r="Z489" s="29"/>
    </row>
    <row r="490" spans="1:26" ht="15.75" customHeight="1" x14ac:dyDescent="0.35">
      <c r="A490" s="29"/>
      <c r="B490" s="29"/>
      <c r="C490" s="29"/>
      <c r="D490" s="29"/>
      <c r="E490" s="29"/>
      <c r="F490" s="29"/>
      <c r="G490" s="29"/>
      <c r="H490" s="29"/>
      <c r="I490" s="157"/>
      <c r="J490" s="157"/>
      <c r="K490" s="29"/>
      <c r="L490" s="29"/>
      <c r="M490" s="29"/>
      <c r="N490" s="29"/>
      <c r="O490" s="29"/>
      <c r="P490" s="29"/>
      <c r="Q490" s="29"/>
      <c r="R490" s="29"/>
      <c r="S490" s="29"/>
      <c r="T490" s="29"/>
      <c r="U490" s="29"/>
      <c r="V490" s="29"/>
      <c r="W490" s="29"/>
      <c r="X490" s="29"/>
      <c r="Y490" s="29"/>
      <c r="Z490" s="29"/>
    </row>
    <row r="491" spans="1:26" ht="15.75" customHeight="1" x14ac:dyDescent="0.35">
      <c r="A491" s="29"/>
      <c r="B491" s="29"/>
      <c r="C491" s="29"/>
      <c r="D491" s="29"/>
      <c r="E491" s="29"/>
      <c r="F491" s="29"/>
      <c r="G491" s="29"/>
      <c r="H491" s="29"/>
      <c r="I491" s="157"/>
      <c r="J491" s="157"/>
      <c r="K491" s="29"/>
      <c r="L491" s="29"/>
      <c r="M491" s="29"/>
      <c r="N491" s="29"/>
      <c r="O491" s="29"/>
      <c r="P491" s="29"/>
      <c r="Q491" s="29"/>
      <c r="R491" s="29"/>
      <c r="S491" s="29"/>
      <c r="T491" s="29"/>
      <c r="U491" s="29"/>
      <c r="V491" s="29"/>
      <c r="W491" s="29"/>
      <c r="X491" s="29"/>
      <c r="Y491" s="29"/>
      <c r="Z491" s="29"/>
    </row>
    <row r="492" spans="1:26" ht="15.75" customHeight="1" x14ac:dyDescent="0.35">
      <c r="A492" s="29"/>
      <c r="B492" s="29"/>
      <c r="C492" s="29"/>
      <c r="D492" s="29"/>
      <c r="E492" s="29"/>
      <c r="F492" s="29"/>
      <c r="G492" s="29"/>
      <c r="H492" s="29"/>
      <c r="I492" s="157"/>
      <c r="J492" s="157"/>
      <c r="K492" s="29"/>
      <c r="L492" s="29"/>
      <c r="M492" s="29"/>
      <c r="N492" s="29"/>
      <c r="O492" s="29"/>
      <c r="P492" s="29"/>
      <c r="Q492" s="29"/>
      <c r="R492" s="29"/>
      <c r="S492" s="29"/>
      <c r="T492" s="29"/>
      <c r="U492" s="29"/>
      <c r="V492" s="29"/>
      <c r="W492" s="29"/>
      <c r="X492" s="29"/>
      <c r="Y492" s="29"/>
      <c r="Z492" s="29"/>
    </row>
    <row r="493" spans="1:26" ht="15.75" customHeight="1" x14ac:dyDescent="0.35">
      <c r="A493" s="29"/>
      <c r="B493" s="29"/>
      <c r="C493" s="29"/>
      <c r="D493" s="29"/>
      <c r="E493" s="29"/>
      <c r="F493" s="29"/>
      <c r="G493" s="29"/>
      <c r="H493" s="29"/>
      <c r="I493" s="157"/>
      <c r="J493" s="157"/>
      <c r="K493" s="29"/>
      <c r="L493" s="29"/>
      <c r="M493" s="29"/>
      <c r="N493" s="29"/>
      <c r="O493" s="29"/>
      <c r="P493" s="29"/>
      <c r="Q493" s="29"/>
      <c r="R493" s="29"/>
      <c r="S493" s="29"/>
      <c r="T493" s="29"/>
      <c r="U493" s="29"/>
      <c r="V493" s="29"/>
      <c r="W493" s="29"/>
      <c r="X493" s="29"/>
      <c r="Y493" s="29"/>
      <c r="Z493" s="29"/>
    </row>
    <row r="494" spans="1:26" ht="15.75" customHeight="1" x14ac:dyDescent="0.35">
      <c r="A494" s="29"/>
      <c r="B494" s="29"/>
      <c r="C494" s="29"/>
      <c r="D494" s="29"/>
      <c r="E494" s="29"/>
      <c r="F494" s="29"/>
      <c r="G494" s="29"/>
      <c r="H494" s="29"/>
      <c r="I494" s="157"/>
      <c r="J494" s="157"/>
      <c r="K494" s="29"/>
      <c r="L494" s="29"/>
      <c r="M494" s="29"/>
      <c r="N494" s="29"/>
      <c r="O494" s="29"/>
      <c r="P494" s="29"/>
      <c r="Q494" s="29"/>
      <c r="R494" s="29"/>
      <c r="S494" s="29"/>
      <c r="T494" s="29"/>
      <c r="U494" s="29"/>
      <c r="V494" s="29"/>
      <c r="W494" s="29"/>
      <c r="X494" s="29"/>
      <c r="Y494" s="29"/>
      <c r="Z494" s="29"/>
    </row>
    <row r="495" spans="1:26" ht="15.75" customHeight="1" x14ac:dyDescent="0.35">
      <c r="A495" s="29"/>
      <c r="B495" s="29"/>
      <c r="C495" s="29"/>
      <c r="D495" s="29"/>
      <c r="E495" s="29"/>
      <c r="F495" s="29"/>
      <c r="G495" s="29"/>
      <c r="H495" s="29"/>
      <c r="I495" s="157"/>
      <c r="J495" s="157"/>
      <c r="K495" s="29"/>
      <c r="L495" s="29"/>
      <c r="M495" s="29"/>
      <c r="N495" s="29"/>
      <c r="O495" s="29"/>
      <c r="P495" s="29"/>
      <c r="Q495" s="29"/>
      <c r="R495" s="29"/>
      <c r="S495" s="29"/>
      <c r="T495" s="29"/>
      <c r="U495" s="29"/>
      <c r="V495" s="29"/>
      <c r="W495" s="29"/>
      <c r="X495" s="29"/>
      <c r="Y495" s="29"/>
      <c r="Z495" s="29"/>
    </row>
    <row r="496" spans="1:26" ht="15.75" customHeight="1" x14ac:dyDescent="0.35">
      <c r="A496" s="29"/>
      <c r="B496" s="29"/>
      <c r="C496" s="29"/>
      <c r="D496" s="29"/>
      <c r="E496" s="29"/>
      <c r="F496" s="29"/>
      <c r="G496" s="29"/>
      <c r="H496" s="29"/>
      <c r="I496" s="157"/>
      <c r="J496" s="157"/>
      <c r="K496" s="29"/>
      <c r="L496" s="29"/>
      <c r="M496" s="29"/>
      <c r="N496" s="29"/>
      <c r="O496" s="29"/>
      <c r="P496" s="29"/>
      <c r="Q496" s="29"/>
      <c r="R496" s="29"/>
      <c r="S496" s="29"/>
      <c r="T496" s="29"/>
      <c r="U496" s="29"/>
      <c r="V496" s="29"/>
      <c r="W496" s="29"/>
      <c r="X496" s="29"/>
      <c r="Y496" s="29"/>
      <c r="Z496" s="29"/>
    </row>
    <row r="497" spans="1:26" ht="15.75" customHeight="1" x14ac:dyDescent="0.35">
      <c r="A497" s="29"/>
      <c r="B497" s="29"/>
      <c r="C497" s="29"/>
      <c r="D497" s="29"/>
      <c r="E497" s="29"/>
      <c r="F497" s="29"/>
      <c r="G497" s="29"/>
      <c r="H497" s="29"/>
      <c r="I497" s="157"/>
      <c r="J497" s="157"/>
      <c r="K497" s="29"/>
      <c r="L497" s="29"/>
      <c r="M497" s="29"/>
      <c r="N497" s="29"/>
      <c r="O497" s="29"/>
      <c r="P497" s="29"/>
      <c r="Q497" s="29"/>
      <c r="R497" s="29"/>
      <c r="S497" s="29"/>
      <c r="T497" s="29"/>
      <c r="U497" s="29"/>
      <c r="V497" s="29"/>
      <c r="W497" s="29"/>
      <c r="X497" s="29"/>
      <c r="Y497" s="29"/>
      <c r="Z497" s="29"/>
    </row>
    <row r="498" spans="1:26" ht="15.75" customHeight="1" x14ac:dyDescent="0.35">
      <c r="A498" s="29"/>
      <c r="B498" s="29"/>
      <c r="C498" s="29"/>
      <c r="D498" s="29"/>
      <c r="E498" s="29"/>
      <c r="F498" s="29"/>
      <c r="G498" s="29"/>
      <c r="H498" s="29"/>
      <c r="I498" s="157"/>
      <c r="J498" s="157"/>
      <c r="K498" s="29"/>
      <c r="L498" s="29"/>
      <c r="M498" s="29"/>
      <c r="N498" s="29"/>
      <c r="O498" s="29"/>
      <c r="P498" s="29"/>
      <c r="Q498" s="29"/>
      <c r="R498" s="29"/>
      <c r="S498" s="29"/>
      <c r="T498" s="29"/>
      <c r="U498" s="29"/>
      <c r="V498" s="29"/>
      <c r="W498" s="29"/>
      <c r="X498" s="29"/>
      <c r="Y498" s="29"/>
      <c r="Z498" s="29"/>
    </row>
    <row r="499" spans="1:26" ht="15.75" customHeight="1" x14ac:dyDescent="0.35">
      <c r="A499" s="29"/>
      <c r="B499" s="29"/>
      <c r="C499" s="29"/>
      <c r="D499" s="29"/>
      <c r="E499" s="29"/>
      <c r="F499" s="29"/>
      <c r="G499" s="29"/>
      <c r="H499" s="29"/>
      <c r="I499" s="157"/>
      <c r="J499" s="157"/>
      <c r="K499" s="29"/>
      <c r="L499" s="29"/>
      <c r="M499" s="29"/>
      <c r="N499" s="29"/>
      <c r="O499" s="29"/>
      <c r="P499" s="29"/>
      <c r="Q499" s="29"/>
      <c r="R499" s="29"/>
      <c r="S499" s="29"/>
      <c r="T499" s="29"/>
      <c r="U499" s="29"/>
      <c r="V499" s="29"/>
      <c r="W499" s="29"/>
      <c r="X499" s="29"/>
      <c r="Y499" s="29"/>
      <c r="Z499" s="29"/>
    </row>
    <row r="500" spans="1:26" ht="15.75" customHeight="1" x14ac:dyDescent="0.35">
      <c r="A500" s="29"/>
      <c r="B500" s="29"/>
      <c r="C500" s="29"/>
      <c r="D500" s="29"/>
      <c r="E500" s="29"/>
      <c r="F500" s="29"/>
      <c r="G500" s="29"/>
      <c r="H500" s="29"/>
      <c r="I500" s="157"/>
      <c r="J500" s="157"/>
      <c r="K500" s="29"/>
      <c r="L500" s="29"/>
      <c r="M500" s="29"/>
      <c r="N500" s="29"/>
      <c r="O500" s="29"/>
      <c r="P500" s="29"/>
      <c r="Q500" s="29"/>
      <c r="R500" s="29"/>
      <c r="S500" s="29"/>
      <c r="T500" s="29"/>
      <c r="U500" s="29"/>
      <c r="V500" s="29"/>
      <c r="W500" s="29"/>
      <c r="X500" s="29"/>
      <c r="Y500" s="29"/>
      <c r="Z500" s="29"/>
    </row>
    <row r="501" spans="1:26" ht="15.75" customHeight="1" x14ac:dyDescent="0.35">
      <c r="A501" s="29"/>
      <c r="B501" s="29"/>
      <c r="C501" s="29"/>
      <c r="D501" s="29"/>
      <c r="E501" s="29"/>
      <c r="F501" s="29"/>
      <c r="G501" s="29"/>
      <c r="H501" s="29"/>
      <c r="I501" s="157"/>
      <c r="J501" s="157"/>
      <c r="K501" s="29"/>
      <c r="L501" s="29"/>
      <c r="M501" s="29"/>
      <c r="N501" s="29"/>
      <c r="O501" s="29"/>
      <c r="P501" s="29"/>
      <c r="Q501" s="29"/>
      <c r="R501" s="29"/>
      <c r="S501" s="29"/>
      <c r="T501" s="29"/>
      <c r="U501" s="29"/>
      <c r="V501" s="29"/>
      <c r="W501" s="29"/>
      <c r="X501" s="29"/>
      <c r="Y501" s="29"/>
      <c r="Z501" s="29"/>
    </row>
    <row r="502" spans="1:26" ht="15.75" customHeight="1" x14ac:dyDescent="0.35">
      <c r="A502" s="29"/>
      <c r="B502" s="29"/>
      <c r="C502" s="29"/>
      <c r="D502" s="29"/>
      <c r="E502" s="29"/>
      <c r="F502" s="29"/>
      <c r="G502" s="29"/>
      <c r="H502" s="29"/>
      <c r="I502" s="157"/>
      <c r="J502" s="157"/>
      <c r="K502" s="29"/>
      <c r="L502" s="29"/>
      <c r="M502" s="29"/>
      <c r="N502" s="29"/>
      <c r="O502" s="29"/>
      <c r="P502" s="29"/>
      <c r="Q502" s="29"/>
      <c r="R502" s="29"/>
      <c r="S502" s="29"/>
      <c r="T502" s="29"/>
      <c r="U502" s="29"/>
      <c r="V502" s="29"/>
      <c r="W502" s="29"/>
      <c r="X502" s="29"/>
      <c r="Y502" s="29"/>
      <c r="Z502" s="29"/>
    </row>
    <row r="503" spans="1:26" ht="15.75" customHeight="1" x14ac:dyDescent="0.35">
      <c r="A503" s="29"/>
      <c r="B503" s="29"/>
      <c r="C503" s="29"/>
      <c r="D503" s="29"/>
      <c r="E503" s="29"/>
      <c r="F503" s="29"/>
      <c r="G503" s="29"/>
      <c r="H503" s="29"/>
      <c r="I503" s="157"/>
      <c r="J503" s="157"/>
      <c r="K503" s="29"/>
      <c r="L503" s="29"/>
      <c r="M503" s="29"/>
      <c r="N503" s="29"/>
      <c r="O503" s="29"/>
      <c r="P503" s="29"/>
      <c r="Q503" s="29"/>
      <c r="R503" s="29"/>
      <c r="S503" s="29"/>
      <c r="T503" s="29"/>
      <c r="U503" s="29"/>
      <c r="V503" s="29"/>
      <c r="W503" s="29"/>
      <c r="X503" s="29"/>
      <c r="Y503" s="29"/>
      <c r="Z503" s="29"/>
    </row>
    <row r="504" spans="1:26" ht="15.75" customHeight="1" x14ac:dyDescent="0.35">
      <c r="A504" s="29"/>
      <c r="B504" s="29"/>
      <c r="C504" s="29"/>
      <c r="D504" s="29"/>
      <c r="E504" s="29"/>
      <c r="F504" s="29"/>
      <c r="G504" s="29"/>
      <c r="H504" s="29"/>
      <c r="I504" s="157"/>
      <c r="J504" s="157"/>
      <c r="K504" s="29"/>
      <c r="L504" s="29"/>
      <c r="M504" s="29"/>
      <c r="N504" s="29"/>
      <c r="O504" s="29"/>
      <c r="P504" s="29"/>
      <c r="Q504" s="29"/>
      <c r="R504" s="29"/>
      <c r="S504" s="29"/>
      <c r="T504" s="29"/>
      <c r="U504" s="29"/>
      <c r="V504" s="29"/>
      <c r="W504" s="29"/>
      <c r="X504" s="29"/>
      <c r="Y504" s="29"/>
      <c r="Z504" s="29"/>
    </row>
    <row r="505" spans="1:26" ht="15.75" customHeight="1" x14ac:dyDescent="0.35">
      <c r="A505" s="29"/>
      <c r="B505" s="29"/>
      <c r="C505" s="29"/>
      <c r="D505" s="29"/>
      <c r="E505" s="29"/>
      <c r="F505" s="29"/>
      <c r="G505" s="29"/>
      <c r="H505" s="29"/>
      <c r="I505" s="157"/>
      <c r="J505" s="157"/>
      <c r="K505" s="29"/>
      <c r="L505" s="29"/>
      <c r="M505" s="29"/>
      <c r="N505" s="29"/>
      <c r="O505" s="29"/>
      <c r="P505" s="29"/>
      <c r="Q505" s="29"/>
      <c r="R505" s="29"/>
      <c r="S505" s="29"/>
      <c r="T505" s="29"/>
      <c r="U505" s="29"/>
      <c r="V505" s="29"/>
      <c r="W505" s="29"/>
      <c r="X505" s="29"/>
      <c r="Y505" s="29"/>
      <c r="Z505" s="29"/>
    </row>
    <row r="506" spans="1:26" ht="15.75" customHeight="1" x14ac:dyDescent="0.35">
      <c r="A506" s="29"/>
      <c r="B506" s="29"/>
      <c r="C506" s="29"/>
      <c r="D506" s="29"/>
      <c r="E506" s="29"/>
      <c r="F506" s="29"/>
      <c r="G506" s="29"/>
      <c r="H506" s="29"/>
      <c r="I506" s="157"/>
      <c r="J506" s="157"/>
      <c r="K506" s="29"/>
      <c r="L506" s="29"/>
      <c r="M506" s="29"/>
      <c r="N506" s="29"/>
      <c r="O506" s="29"/>
      <c r="P506" s="29"/>
      <c r="Q506" s="29"/>
      <c r="R506" s="29"/>
      <c r="S506" s="29"/>
      <c r="T506" s="29"/>
      <c r="U506" s="29"/>
      <c r="V506" s="29"/>
      <c r="W506" s="29"/>
      <c r="X506" s="29"/>
      <c r="Y506" s="29"/>
      <c r="Z506" s="29"/>
    </row>
    <row r="507" spans="1:26" ht="15.75" customHeight="1" x14ac:dyDescent="0.35">
      <c r="A507" s="29"/>
      <c r="B507" s="29"/>
      <c r="C507" s="29"/>
      <c r="D507" s="29"/>
      <c r="E507" s="29"/>
      <c r="F507" s="29"/>
      <c r="G507" s="29"/>
      <c r="H507" s="29"/>
      <c r="I507" s="157"/>
      <c r="J507" s="157"/>
      <c r="K507" s="29"/>
      <c r="L507" s="29"/>
      <c r="M507" s="29"/>
      <c r="N507" s="29"/>
      <c r="O507" s="29"/>
      <c r="P507" s="29"/>
      <c r="Q507" s="29"/>
      <c r="R507" s="29"/>
      <c r="S507" s="29"/>
      <c r="T507" s="29"/>
      <c r="U507" s="29"/>
      <c r="V507" s="29"/>
      <c r="W507" s="29"/>
      <c r="X507" s="29"/>
      <c r="Y507" s="29"/>
      <c r="Z507" s="29"/>
    </row>
    <row r="508" spans="1:26" ht="15.75" customHeight="1" x14ac:dyDescent="0.35">
      <c r="A508" s="29"/>
      <c r="B508" s="29"/>
      <c r="C508" s="29"/>
      <c r="D508" s="29"/>
      <c r="E508" s="29"/>
      <c r="F508" s="29"/>
      <c r="G508" s="29"/>
      <c r="H508" s="29"/>
      <c r="I508" s="157"/>
      <c r="J508" s="157"/>
      <c r="K508" s="29"/>
      <c r="L508" s="29"/>
      <c r="M508" s="29"/>
      <c r="N508" s="29"/>
      <c r="O508" s="29"/>
      <c r="P508" s="29"/>
      <c r="Q508" s="29"/>
      <c r="R508" s="29"/>
      <c r="S508" s="29"/>
      <c r="T508" s="29"/>
      <c r="U508" s="29"/>
      <c r="V508" s="29"/>
      <c r="W508" s="29"/>
      <c r="X508" s="29"/>
      <c r="Y508" s="29"/>
      <c r="Z508" s="29"/>
    </row>
    <row r="509" spans="1:26" ht="15.75" customHeight="1" x14ac:dyDescent="0.35">
      <c r="A509" s="29"/>
      <c r="B509" s="29"/>
      <c r="C509" s="29"/>
      <c r="D509" s="29"/>
      <c r="E509" s="29"/>
      <c r="F509" s="29"/>
      <c r="G509" s="29"/>
      <c r="H509" s="29"/>
      <c r="I509" s="157"/>
      <c r="J509" s="157"/>
      <c r="K509" s="29"/>
      <c r="L509" s="29"/>
      <c r="M509" s="29"/>
      <c r="N509" s="29"/>
      <c r="O509" s="29"/>
      <c r="P509" s="29"/>
      <c r="Q509" s="29"/>
      <c r="R509" s="29"/>
      <c r="S509" s="29"/>
      <c r="T509" s="29"/>
      <c r="U509" s="29"/>
      <c r="V509" s="29"/>
      <c r="W509" s="29"/>
      <c r="X509" s="29"/>
      <c r="Y509" s="29"/>
      <c r="Z509" s="29"/>
    </row>
    <row r="510" spans="1:26" ht="15.75" customHeight="1" x14ac:dyDescent="0.35">
      <c r="A510" s="29"/>
      <c r="B510" s="29"/>
      <c r="C510" s="29"/>
      <c r="D510" s="29"/>
      <c r="E510" s="29"/>
      <c r="F510" s="29"/>
      <c r="G510" s="29"/>
      <c r="H510" s="29"/>
      <c r="I510" s="157"/>
      <c r="J510" s="157"/>
      <c r="K510" s="29"/>
      <c r="L510" s="29"/>
      <c r="M510" s="29"/>
      <c r="N510" s="29"/>
      <c r="O510" s="29"/>
      <c r="P510" s="29"/>
      <c r="Q510" s="29"/>
      <c r="R510" s="29"/>
      <c r="S510" s="29"/>
      <c r="T510" s="29"/>
      <c r="U510" s="29"/>
      <c r="V510" s="29"/>
      <c r="W510" s="29"/>
      <c r="X510" s="29"/>
      <c r="Y510" s="29"/>
      <c r="Z510" s="29"/>
    </row>
    <row r="511" spans="1:26" ht="15.75" customHeight="1" x14ac:dyDescent="0.35">
      <c r="A511" s="29"/>
      <c r="B511" s="29"/>
      <c r="C511" s="29"/>
      <c r="D511" s="29"/>
      <c r="E511" s="29"/>
      <c r="F511" s="29"/>
      <c r="G511" s="29"/>
      <c r="H511" s="29"/>
      <c r="I511" s="157"/>
      <c r="J511" s="157"/>
      <c r="K511" s="29"/>
      <c r="L511" s="29"/>
      <c r="M511" s="29"/>
      <c r="N511" s="29"/>
      <c r="O511" s="29"/>
      <c r="P511" s="29"/>
      <c r="Q511" s="29"/>
      <c r="R511" s="29"/>
      <c r="S511" s="29"/>
      <c r="T511" s="29"/>
      <c r="U511" s="29"/>
      <c r="V511" s="29"/>
      <c r="W511" s="29"/>
      <c r="X511" s="29"/>
      <c r="Y511" s="29"/>
      <c r="Z511" s="29"/>
    </row>
    <row r="512" spans="1:26" ht="15.75" customHeight="1" x14ac:dyDescent="0.35">
      <c r="A512" s="29"/>
      <c r="B512" s="29"/>
      <c r="C512" s="29"/>
      <c r="D512" s="29"/>
      <c r="E512" s="29"/>
      <c r="F512" s="29"/>
      <c r="G512" s="29"/>
      <c r="H512" s="29"/>
      <c r="I512" s="157"/>
      <c r="J512" s="157"/>
      <c r="K512" s="29"/>
      <c r="L512" s="29"/>
      <c r="M512" s="29"/>
      <c r="N512" s="29"/>
      <c r="O512" s="29"/>
      <c r="P512" s="29"/>
      <c r="Q512" s="29"/>
      <c r="R512" s="29"/>
      <c r="S512" s="29"/>
      <c r="T512" s="29"/>
      <c r="U512" s="29"/>
      <c r="V512" s="29"/>
      <c r="W512" s="29"/>
      <c r="X512" s="29"/>
      <c r="Y512" s="29"/>
      <c r="Z512" s="29"/>
    </row>
    <row r="513" spans="1:26" ht="15.75" customHeight="1" x14ac:dyDescent="0.35">
      <c r="A513" s="29"/>
      <c r="B513" s="29"/>
      <c r="C513" s="29"/>
      <c r="D513" s="29"/>
      <c r="E513" s="29"/>
      <c r="F513" s="29"/>
      <c r="G513" s="29"/>
      <c r="H513" s="29"/>
      <c r="I513" s="157"/>
      <c r="J513" s="157"/>
      <c r="K513" s="29"/>
      <c r="L513" s="29"/>
      <c r="M513" s="29"/>
      <c r="N513" s="29"/>
      <c r="O513" s="29"/>
      <c r="P513" s="29"/>
      <c r="Q513" s="29"/>
      <c r="R513" s="29"/>
      <c r="S513" s="29"/>
      <c r="T513" s="29"/>
      <c r="U513" s="29"/>
      <c r="V513" s="29"/>
      <c r="W513" s="29"/>
      <c r="X513" s="29"/>
      <c r="Y513" s="29"/>
      <c r="Z513" s="29"/>
    </row>
    <row r="514" spans="1:26" ht="15.75" customHeight="1" x14ac:dyDescent="0.35">
      <c r="A514" s="29"/>
      <c r="B514" s="29"/>
      <c r="C514" s="29"/>
      <c r="D514" s="29"/>
      <c r="E514" s="29"/>
      <c r="F514" s="29"/>
      <c r="G514" s="29"/>
      <c r="H514" s="29"/>
      <c r="I514" s="157"/>
      <c r="J514" s="157"/>
      <c r="K514" s="29"/>
      <c r="L514" s="29"/>
      <c r="M514" s="29"/>
      <c r="N514" s="29"/>
      <c r="O514" s="29"/>
      <c r="P514" s="29"/>
      <c r="Q514" s="29"/>
      <c r="R514" s="29"/>
      <c r="S514" s="29"/>
      <c r="T514" s="29"/>
      <c r="U514" s="29"/>
      <c r="V514" s="29"/>
      <c r="W514" s="29"/>
      <c r="X514" s="29"/>
      <c r="Y514" s="29"/>
      <c r="Z514" s="29"/>
    </row>
    <row r="515" spans="1:26" ht="15.75" customHeight="1" x14ac:dyDescent="0.35">
      <c r="A515" s="29"/>
      <c r="B515" s="29"/>
      <c r="C515" s="29"/>
      <c r="D515" s="29"/>
      <c r="E515" s="29"/>
      <c r="F515" s="29"/>
      <c r="G515" s="29"/>
      <c r="H515" s="29"/>
      <c r="I515" s="157"/>
      <c r="J515" s="157"/>
      <c r="K515" s="29"/>
      <c r="L515" s="29"/>
      <c r="M515" s="29"/>
      <c r="N515" s="29"/>
      <c r="O515" s="29"/>
      <c r="P515" s="29"/>
      <c r="Q515" s="29"/>
      <c r="R515" s="29"/>
      <c r="S515" s="29"/>
      <c r="T515" s="29"/>
      <c r="U515" s="29"/>
      <c r="V515" s="29"/>
      <c r="W515" s="29"/>
      <c r="X515" s="29"/>
      <c r="Y515" s="29"/>
      <c r="Z515" s="29"/>
    </row>
    <row r="516" spans="1:26" ht="15.75" customHeight="1" x14ac:dyDescent="0.35">
      <c r="A516" s="29"/>
      <c r="B516" s="29"/>
      <c r="C516" s="29"/>
      <c r="D516" s="29"/>
      <c r="E516" s="29"/>
      <c r="F516" s="29"/>
      <c r="G516" s="29"/>
      <c r="H516" s="29"/>
      <c r="I516" s="157"/>
      <c r="J516" s="157"/>
      <c r="K516" s="29"/>
      <c r="L516" s="29"/>
      <c r="M516" s="29"/>
      <c r="N516" s="29"/>
      <c r="O516" s="29"/>
      <c r="P516" s="29"/>
      <c r="Q516" s="29"/>
      <c r="R516" s="29"/>
      <c r="S516" s="29"/>
      <c r="T516" s="29"/>
      <c r="U516" s="29"/>
      <c r="V516" s="29"/>
      <c r="W516" s="29"/>
      <c r="X516" s="29"/>
      <c r="Y516" s="29"/>
      <c r="Z516" s="29"/>
    </row>
    <row r="517" spans="1:26" ht="15.75" customHeight="1" x14ac:dyDescent="0.35">
      <c r="A517" s="29"/>
      <c r="B517" s="29"/>
      <c r="C517" s="29"/>
      <c r="D517" s="29"/>
      <c r="E517" s="29"/>
      <c r="F517" s="29"/>
      <c r="G517" s="29"/>
      <c r="H517" s="29"/>
      <c r="I517" s="157"/>
      <c r="J517" s="157"/>
      <c r="K517" s="29"/>
      <c r="L517" s="29"/>
      <c r="M517" s="29"/>
      <c r="N517" s="29"/>
      <c r="O517" s="29"/>
      <c r="P517" s="29"/>
      <c r="Q517" s="29"/>
      <c r="R517" s="29"/>
      <c r="S517" s="29"/>
      <c r="T517" s="29"/>
      <c r="U517" s="29"/>
      <c r="V517" s="29"/>
      <c r="W517" s="29"/>
      <c r="X517" s="29"/>
      <c r="Y517" s="29"/>
      <c r="Z517" s="29"/>
    </row>
    <row r="518" spans="1:26" ht="15.75" customHeight="1" x14ac:dyDescent="0.35">
      <c r="A518" s="29"/>
      <c r="B518" s="29"/>
      <c r="C518" s="29"/>
      <c r="D518" s="29"/>
      <c r="E518" s="29"/>
      <c r="F518" s="29"/>
      <c r="G518" s="29"/>
      <c r="H518" s="29"/>
      <c r="I518" s="157"/>
      <c r="J518" s="157"/>
      <c r="K518" s="29"/>
      <c r="L518" s="29"/>
      <c r="M518" s="29"/>
      <c r="N518" s="29"/>
      <c r="O518" s="29"/>
      <c r="P518" s="29"/>
      <c r="Q518" s="29"/>
      <c r="R518" s="29"/>
      <c r="S518" s="29"/>
      <c r="T518" s="29"/>
      <c r="U518" s="29"/>
      <c r="V518" s="29"/>
      <c r="W518" s="29"/>
      <c r="X518" s="29"/>
      <c r="Y518" s="29"/>
      <c r="Z518" s="29"/>
    </row>
    <row r="519" spans="1:26" ht="15.75" customHeight="1" x14ac:dyDescent="0.35">
      <c r="A519" s="29"/>
      <c r="B519" s="29"/>
      <c r="C519" s="29"/>
      <c r="D519" s="29"/>
      <c r="E519" s="29"/>
      <c r="F519" s="29"/>
      <c r="G519" s="29"/>
      <c r="H519" s="29"/>
      <c r="I519" s="157"/>
      <c r="J519" s="157"/>
      <c r="K519" s="29"/>
      <c r="L519" s="29"/>
      <c r="M519" s="29"/>
      <c r="N519" s="29"/>
      <c r="O519" s="29"/>
      <c r="P519" s="29"/>
      <c r="Q519" s="29"/>
      <c r="R519" s="29"/>
      <c r="S519" s="29"/>
      <c r="T519" s="29"/>
      <c r="U519" s="29"/>
      <c r="V519" s="29"/>
      <c r="W519" s="29"/>
      <c r="X519" s="29"/>
      <c r="Y519" s="29"/>
      <c r="Z519" s="29"/>
    </row>
    <row r="520" spans="1:26" ht="15.75" customHeight="1" x14ac:dyDescent="0.35">
      <c r="A520" s="29"/>
      <c r="B520" s="29"/>
      <c r="C520" s="29"/>
      <c r="D520" s="29"/>
      <c r="E520" s="29"/>
      <c r="F520" s="29"/>
      <c r="G520" s="29"/>
      <c r="H520" s="29"/>
      <c r="I520" s="157"/>
      <c r="J520" s="157"/>
      <c r="K520" s="29"/>
      <c r="L520" s="29"/>
      <c r="M520" s="29"/>
      <c r="N520" s="29"/>
      <c r="O520" s="29"/>
      <c r="P520" s="29"/>
      <c r="Q520" s="29"/>
      <c r="R520" s="29"/>
      <c r="S520" s="29"/>
      <c r="T520" s="29"/>
      <c r="U520" s="29"/>
      <c r="V520" s="29"/>
      <c r="W520" s="29"/>
      <c r="X520" s="29"/>
      <c r="Y520" s="29"/>
      <c r="Z520" s="29"/>
    </row>
    <row r="521" spans="1:26" ht="15.75" customHeight="1" x14ac:dyDescent="0.35">
      <c r="A521" s="29"/>
      <c r="B521" s="29"/>
      <c r="C521" s="29"/>
      <c r="D521" s="29"/>
      <c r="E521" s="29"/>
      <c r="F521" s="29"/>
      <c r="G521" s="29"/>
      <c r="H521" s="29"/>
      <c r="I521" s="157"/>
      <c r="J521" s="157"/>
      <c r="K521" s="29"/>
      <c r="L521" s="29"/>
      <c r="M521" s="29"/>
      <c r="N521" s="29"/>
      <c r="O521" s="29"/>
      <c r="P521" s="29"/>
      <c r="Q521" s="29"/>
      <c r="R521" s="29"/>
      <c r="S521" s="29"/>
      <c r="T521" s="29"/>
      <c r="U521" s="29"/>
      <c r="V521" s="29"/>
      <c r="W521" s="29"/>
      <c r="X521" s="29"/>
      <c r="Y521" s="29"/>
      <c r="Z521" s="29"/>
    </row>
    <row r="522" spans="1:26" ht="15.75" customHeight="1" x14ac:dyDescent="0.35">
      <c r="A522" s="29"/>
      <c r="B522" s="29"/>
      <c r="C522" s="29"/>
      <c r="D522" s="29"/>
      <c r="E522" s="29"/>
      <c r="F522" s="29"/>
      <c r="G522" s="29"/>
      <c r="H522" s="29"/>
      <c r="I522" s="157"/>
      <c r="J522" s="157"/>
      <c r="K522" s="29"/>
      <c r="L522" s="29"/>
      <c r="M522" s="29"/>
      <c r="N522" s="29"/>
      <c r="O522" s="29"/>
      <c r="P522" s="29"/>
      <c r="Q522" s="29"/>
      <c r="R522" s="29"/>
      <c r="S522" s="29"/>
      <c r="T522" s="29"/>
      <c r="U522" s="29"/>
      <c r="V522" s="29"/>
      <c r="W522" s="29"/>
      <c r="X522" s="29"/>
      <c r="Y522" s="29"/>
      <c r="Z522" s="29"/>
    </row>
    <row r="523" spans="1:26" ht="15.75" customHeight="1" x14ac:dyDescent="0.35">
      <c r="A523" s="29"/>
      <c r="B523" s="29"/>
      <c r="C523" s="29"/>
      <c r="D523" s="29"/>
      <c r="E523" s="29"/>
      <c r="F523" s="29"/>
      <c r="G523" s="29"/>
      <c r="H523" s="29"/>
      <c r="I523" s="157"/>
      <c r="J523" s="157"/>
      <c r="K523" s="29"/>
      <c r="L523" s="29"/>
      <c r="M523" s="29"/>
      <c r="N523" s="29"/>
      <c r="O523" s="29"/>
      <c r="P523" s="29"/>
      <c r="Q523" s="29"/>
      <c r="R523" s="29"/>
      <c r="S523" s="29"/>
      <c r="T523" s="29"/>
      <c r="U523" s="29"/>
      <c r="V523" s="29"/>
      <c r="W523" s="29"/>
      <c r="X523" s="29"/>
      <c r="Y523" s="29"/>
      <c r="Z523" s="29"/>
    </row>
    <row r="524" spans="1:26" ht="15.75" customHeight="1" x14ac:dyDescent="0.35">
      <c r="A524" s="29"/>
      <c r="B524" s="29"/>
      <c r="C524" s="29"/>
      <c r="D524" s="29"/>
      <c r="E524" s="29"/>
      <c r="F524" s="29"/>
      <c r="G524" s="29"/>
      <c r="H524" s="29"/>
      <c r="I524" s="157"/>
      <c r="J524" s="157"/>
      <c r="K524" s="29"/>
      <c r="L524" s="29"/>
      <c r="M524" s="29"/>
      <c r="N524" s="29"/>
      <c r="O524" s="29"/>
      <c r="P524" s="29"/>
      <c r="Q524" s="29"/>
      <c r="R524" s="29"/>
      <c r="S524" s="29"/>
      <c r="T524" s="29"/>
      <c r="U524" s="29"/>
      <c r="V524" s="29"/>
      <c r="W524" s="29"/>
      <c r="X524" s="29"/>
      <c r="Y524" s="29"/>
      <c r="Z524" s="29"/>
    </row>
    <row r="525" spans="1:26" ht="15.75" customHeight="1" x14ac:dyDescent="0.35">
      <c r="A525" s="29"/>
      <c r="B525" s="29"/>
      <c r="C525" s="29"/>
      <c r="D525" s="29"/>
      <c r="E525" s="29"/>
      <c r="F525" s="29"/>
      <c r="G525" s="29"/>
      <c r="H525" s="29"/>
      <c r="I525" s="157"/>
      <c r="J525" s="157"/>
      <c r="K525" s="29"/>
      <c r="L525" s="29"/>
      <c r="M525" s="29"/>
      <c r="N525" s="29"/>
      <c r="O525" s="29"/>
      <c r="P525" s="29"/>
      <c r="Q525" s="29"/>
      <c r="R525" s="29"/>
      <c r="S525" s="29"/>
      <c r="T525" s="29"/>
      <c r="U525" s="29"/>
      <c r="V525" s="29"/>
      <c r="W525" s="29"/>
      <c r="X525" s="29"/>
      <c r="Y525" s="29"/>
      <c r="Z525" s="29"/>
    </row>
    <row r="526" spans="1:26" ht="15.75" customHeight="1" x14ac:dyDescent="0.35">
      <c r="A526" s="29"/>
      <c r="B526" s="29"/>
      <c r="C526" s="29"/>
      <c r="D526" s="29"/>
      <c r="E526" s="29"/>
      <c r="F526" s="29"/>
      <c r="G526" s="29"/>
      <c r="H526" s="29"/>
      <c r="I526" s="157"/>
      <c r="J526" s="157"/>
      <c r="K526" s="29"/>
      <c r="L526" s="29"/>
      <c r="M526" s="29"/>
      <c r="N526" s="29"/>
      <c r="O526" s="29"/>
      <c r="P526" s="29"/>
      <c r="Q526" s="29"/>
      <c r="R526" s="29"/>
      <c r="S526" s="29"/>
      <c r="T526" s="29"/>
      <c r="U526" s="29"/>
      <c r="V526" s="29"/>
      <c r="W526" s="29"/>
      <c r="X526" s="29"/>
      <c r="Y526" s="29"/>
      <c r="Z526" s="29"/>
    </row>
    <row r="527" spans="1:26" ht="15.75" customHeight="1" x14ac:dyDescent="0.35">
      <c r="A527" s="29"/>
      <c r="B527" s="29"/>
      <c r="C527" s="29"/>
      <c r="D527" s="29"/>
      <c r="E527" s="29"/>
      <c r="F527" s="29"/>
      <c r="G527" s="29"/>
      <c r="H527" s="29"/>
      <c r="I527" s="157"/>
      <c r="J527" s="157"/>
      <c r="K527" s="29"/>
      <c r="L527" s="29"/>
      <c r="M527" s="29"/>
      <c r="N527" s="29"/>
      <c r="O527" s="29"/>
      <c r="P527" s="29"/>
      <c r="Q527" s="29"/>
      <c r="R527" s="29"/>
      <c r="S527" s="29"/>
      <c r="T527" s="29"/>
      <c r="U527" s="29"/>
      <c r="V527" s="29"/>
      <c r="W527" s="29"/>
      <c r="X527" s="29"/>
      <c r="Y527" s="29"/>
      <c r="Z527" s="29"/>
    </row>
    <row r="528" spans="1:26" ht="15.75" customHeight="1" x14ac:dyDescent="0.35">
      <c r="A528" s="29"/>
      <c r="B528" s="29"/>
      <c r="C528" s="29"/>
      <c r="D528" s="29"/>
      <c r="E528" s="29"/>
      <c r="F528" s="29"/>
      <c r="G528" s="29"/>
      <c r="H528" s="29"/>
      <c r="I528" s="157"/>
      <c r="J528" s="157"/>
      <c r="K528" s="29"/>
      <c r="L528" s="29"/>
      <c r="M528" s="29"/>
      <c r="N528" s="29"/>
      <c r="O528" s="29"/>
      <c r="P528" s="29"/>
      <c r="Q528" s="29"/>
      <c r="R528" s="29"/>
      <c r="S528" s="29"/>
      <c r="T528" s="29"/>
      <c r="U528" s="29"/>
      <c r="V528" s="29"/>
      <c r="W528" s="29"/>
      <c r="X528" s="29"/>
      <c r="Y528" s="29"/>
      <c r="Z528" s="29"/>
    </row>
    <row r="529" spans="1:26" ht="15.75" customHeight="1" x14ac:dyDescent="0.35">
      <c r="A529" s="29"/>
      <c r="B529" s="29"/>
      <c r="C529" s="29"/>
      <c r="D529" s="29"/>
      <c r="E529" s="29"/>
      <c r="F529" s="29"/>
      <c r="G529" s="29"/>
      <c r="H529" s="29"/>
      <c r="I529" s="157"/>
      <c r="J529" s="157"/>
      <c r="K529" s="29"/>
      <c r="L529" s="29"/>
      <c r="M529" s="29"/>
      <c r="N529" s="29"/>
      <c r="O529" s="29"/>
      <c r="P529" s="29"/>
      <c r="Q529" s="29"/>
      <c r="R529" s="29"/>
      <c r="S529" s="29"/>
      <c r="T529" s="29"/>
      <c r="U529" s="29"/>
      <c r="V529" s="29"/>
      <c r="W529" s="29"/>
      <c r="X529" s="29"/>
      <c r="Y529" s="29"/>
      <c r="Z529" s="29"/>
    </row>
    <row r="530" spans="1:26" ht="15.75" customHeight="1" x14ac:dyDescent="0.35">
      <c r="A530" s="29"/>
      <c r="B530" s="29"/>
      <c r="C530" s="29"/>
      <c r="D530" s="29"/>
      <c r="E530" s="29"/>
      <c r="F530" s="29"/>
      <c r="G530" s="29"/>
      <c r="H530" s="29"/>
      <c r="I530" s="157"/>
      <c r="J530" s="157"/>
      <c r="K530" s="29"/>
      <c r="L530" s="29"/>
      <c r="M530" s="29"/>
      <c r="N530" s="29"/>
      <c r="O530" s="29"/>
      <c r="P530" s="29"/>
      <c r="Q530" s="29"/>
      <c r="R530" s="29"/>
      <c r="S530" s="29"/>
      <c r="T530" s="29"/>
      <c r="U530" s="29"/>
      <c r="V530" s="29"/>
      <c r="W530" s="29"/>
      <c r="X530" s="29"/>
      <c r="Y530" s="29"/>
      <c r="Z530" s="29"/>
    </row>
    <row r="531" spans="1:26" ht="15.75" customHeight="1" x14ac:dyDescent="0.35">
      <c r="A531" s="29"/>
      <c r="B531" s="29"/>
      <c r="C531" s="29"/>
      <c r="D531" s="29"/>
      <c r="E531" s="29"/>
      <c r="F531" s="29"/>
      <c r="G531" s="29"/>
      <c r="H531" s="29"/>
      <c r="I531" s="157"/>
      <c r="J531" s="157"/>
      <c r="K531" s="29"/>
      <c r="L531" s="29"/>
      <c r="M531" s="29"/>
      <c r="N531" s="29"/>
      <c r="O531" s="29"/>
      <c r="P531" s="29"/>
      <c r="Q531" s="29"/>
      <c r="R531" s="29"/>
      <c r="S531" s="29"/>
      <c r="T531" s="29"/>
      <c r="U531" s="29"/>
      <c r="V531" s="29"/>
      <c r="W531" s="29"/>
      <c r="X531" s="29"/>
      <c r="Y531" s="29"/>
      <c r="Z531" s="29"/>
    </row>
    <row r="532" spans="1:26" ht="15.75" customHeight="1" x14ac:dyDescent="0.35">
      <c r="A532" s="29"/>
      <c r="B532" s="29"/>
      <c r="C532" s="29"/>
      <c r="D532" s="29"/>
      <c r="E532" s="29"/>
      <c r="F532" s="29"/>
      <c r="G532" s="29"/>
      <c r="H532" s="29"/>
      <c r="I532" s="157"/>
      <c r="J532" s="157"/>
      <c r="K532" s="29"/>
      <c r="L532" s="29"/>
      <c r="M532" s="29"/>
      <c r="N532" s="29"/>
      <c r="O532" s="29"/>
      <c r="P532" s="29"/>
      <c r="Q532" s="29"/>
      <c r="R532" s="29"/>
      <c r="S532" s="29"/>
      <c r="T532" s="29"/>
      <c r="U532" s="29"/>
      <c r="V532" s="29"/>
      <c r="W532" s="29"/>
      <c r="X532" s="29"/>
      <c r="Y532" s="29"/>
      <c r="Z532" s="29"/>
    </row>
    <row r="533" spans="1:26" ht="15.75" customHeight="1" x14ac:dyDescent="0.35">
      <c r="A533" s="29"/>
      <c r="B533" s="29"/>
      <c r="C533" s="29"/>
      <c r="D533" s="29"/>
      <c r="E533" s="29"/>
      <c r="F533" s="29"/>
      <c r="G533" s="29"/>
      <c r="H533" s="29"/>
      <c r="I533" s="157"/>
      <c r="J533" s="157"/>
      <c r="K533" s="29"/>
      <c r="L533" s="29"/>
      <c r="M533" s="29"/>
      <c r="N533" s="29"/>
      <c r="O533" s="29"/>
      <c r="P533" s="29"/>
      <c r="Q533" s="29"/>
      <c r="R533" s="29"/>
      <c r="S533" s="29"/>
      <c r="T533" s="29"/>
      <c r="U533" s="29"/>
      <c r="V533" s="29"/>
      <c r="W533" s="29"/>
      <c r="X533" s="29"/>
      <c r="Y533" s="29"/>
      <c r="Z533" s="29"/>
    </row>
    <row r="534" spans="1:26" ht="15.75" customHeight="1" x14ac:dyDescent="0.35">
      <c r="A534" s="29"/>
      <c r="B534" s="29"/>
      <c r="C534" s="29"/>
      <c r="D534" s="29"/>
      <c r="E534" s="29"/>
      <c r="F534" s="29"/>
      <c r="G534" s="29"/>
      <c r="H534" s="29"/>
      <c r="I534" s="157"/>
      <c r="J534" s="157"/>
      <c r="K534" s="29"/>
      <c r="L534" s="29"/>
      <c r="M534" s="29"/>
      <c r="N534" s="29"/>
      <c r="O534" s="29"/>
      <c r="P534" s="29"/>
      <c r="Q534" s="29"/>
      <c r="R534" s="29"/>
      <c r="S534" s="29"/>
      <c r="T534" s="29"/>
      <c r="U534" s="29"/>
      <c r="V534" s="29"/>
      <c r="W534" s="29"/>
      <c r="X534" s="29"/>
      <c r="Y534" s="29"/>
      <c r="Z534" s="29"/>
    </row>
    <row r="535" spans="1:26" ht="15.75" customHeight="1" x14ac:dyDescent="0.35">
      <c r="A535" s="29"/>
      <c r="B535" s="29"/>
      <c r="C535" s="29"/>
      <c r="D535" s="29"/>
      <c r="E535" s="29"/>
      <c r="F535" s="29"/>
      <c r="G535" s="29"/>
      <c r="H535" s="29"/>
      <c r="I535" s="157"/>
      <c r="J535" s="157"/>
      <c r="K535" s="29"/>
      <c r="L535" s="29"/>
      <c r="M535" s="29"/>
      <c r="N535" s="29"/>
      <c r="O535" s="29"/>
      <c r="P535" s="29"/>
      <c r="Q535" s="29"/>
      <c r="R535" s="29"/>
      <c r="S535" s="29"/>
      <c r="T535" s="29"/>
      <c r="U535" s="29"/>
      <c r="V535" s="29"/>
      <c r="W535" s="29"/>
      <c r="X535" s="29"/>
      <c r="Y535" s="29"/>
      <c r="Z535" s="29"/>
    </row>
    <row r="536" spans="1:26" ht="15.75" customHeight="1" x14ac:dyDescent="0.35">
      <c r="A536" s="29"/>
      <c r="B536" s="29"/>
      <c r="C536" s="29"/>
      <c r="D536" s="29"/>
      <c r="E536" s="29"/>
      <c r="F536" s="29"/>
      <c r="G536" s="29"/>
      <c r="H536" s="29"/>
      <c r="I536" s="157"/>
      <c r="J536" s="157"/>
      <c r="K536" s="29"/>
      <c r="L536" s="29"/>
      <c r="M536" s="29"/>
      <c r="N536" s="29"/>
      <c r="O536" s="29"/>
      <c r="P536" s="29"/>
      <c r="Q536" s="29"/>
      <c r="R536" s="29"/>
      <c r="S536" s="29"/>
      <c r="T536" s="29"/>
      <c r="U536" s="29"/>
      <c r="V536" s="29"/>
      <c r="W536" s="29"/>
      <c r="X536" s="29"/>
      <c r="Y536" s="29"/>
      <c r="Z536" s="29"/>
    </row>
    <row r="537" spans="1:26" ht="15.75" customHeight="1" x14ac:dyDescent="0.35">
      <c r="A537" s="29"/>
      <c r="B537" s="29"/>
      <c r="C537" s="29"/>
      <c r="D537" s="29"/>
      <c r="E537" s="29"/>
      <c r="F537" s="29"/>
      <c r="G537" s="29"/>
      <c r="H537" s="29"/>
      <c r="I537" s="157"/>
      <c r="J537" s="157"/>
      <c r="K537" s="29"/>
      <c r="L537" s="29"/>
      <c r="M537" s="29"/>
      <c r="N537" s="29"/>
      <c r="O537" s="29"/>
      <c r="P537" s="29"/>
      <c r="Q537" s="29"/>
      <c r="R537" s="29"/>
      <c r="S537" s="29"/>
      <c r="T537" s="29"/>
      <c r="U537" s="29"/>
      <c r="V537" s="29"/>
      <c r="W537" s="29"/>
      <c r="X537" s="29"/>
      <c r="Y537" s="29"/>
      <c r="Z537" s="29"/>
    </row>
    <row r="538" spans="1:26" ht="15.75" customHeight="1" x14ac:dyDescent="0.35">
      <c r="A538" s="29"/>
      <c r="B538" s="29"/>
      <c r="C538" s="29"/>
      <c r="D538" s="29"/>
      <c r="E538" s="29"/>
      <c r="F538" s="29"/>
      <c r="G538" s="29"/>
      <c r="H538" s="29"/>
      <c r="I538" s="157"/>
      <c r="J538" s="157"/>
      <c r="K538" s="29"/>
      <c r="L538" s="29"/>
      <c r="M538" s="29"/>
      <c r="N538" s="29"/>
      <c r="O538" s="29"/>
      <c r="P538" s="29"/>
      <c r="Q538" s="29"/>
      <c r="R538" s="29"/>
      <c r="S538" s="29"/>
      <c r="T538" s="29"/>
      <c r="U538" s="29"/>
      <c r="V538" s="29"/>
      <c r="W538" s="29"/>
      <c r="X538" s="29"/>
      <c r="Y538" s="29"/>
      <c r="Z538" s="29"/>
    </row>
    <row r="539" spans="1:26" ht="15.75" customHeight="1" x14ac:dyDescent="0.35">
      <c r="A539" s="29"/>
      <c r="B539" s="29"/>
      <c r="C539" s="29"/>
      <c r="D539" s="29"/>
      <c r="E539" s="29"/>
      <c r="F539" s="29"/>
      <c r="G539" s="29"/>
      <c r="H539" s="29"/>
      <c r="I539" s="157"/>
      <c r="J539" s="157"/>
      <c r="K539" s="29"/>
      <c r="L539" s="29"/>
      <c r="M539" s="29"/>
      <c r="N539" s="29"/>
      <c r="O539" s="29"/>
      <c r="P539" s="29"/>
      <c r="Q539" s="29"/>
      <c r="R539" s="29"/>
      <c r="S539" s="29"/>
      <c r="T539" s="29"/>
      <c r="U539" s="29"/>
      <c r="V539" s="29"/>
      <c r="W539" s="29"/>
      <c r="X539" s="29"/>
      <c r="Y539" s="29"/>
      <c r="Z539" s="29"/>
    </row>
    <row r="540" spans="1:26" ht="15.75" customHeight="1" x14ac:dyDescent="0.35">
      <c r="A540" s="29"/>
      <c r="B540" s="29"/>
      <c r="C540" s="29"/>
      <c r="D540" s="29"/>
      <c r="E540" s="29"/>
      <c r="F540" s="29"/>
      <c r="G540" s="29"/>
      <c r="H540" s="29"/>
      <c r="I540" s="157"/>
      <c r="J540" s="157"/>
      <c r="K540" s="29"/>
      <c r="L540" s="29"/>
      <c r="M540" s="29"/>
      <c r="N540" s="29"/>
      <c r="O540" s="29"/>
      <c r="P540" s="29"/>
      <c r="Q540" s="29"/>
      <c r="R540" s="29"/>
      <c r="S540" s="29"/>
      <c r="T540" s="29"/>
      <c r="U540" s="29"/>
      <c r="V540" s="29"/>
      <c r="W540" s="29"/>
      <c r="X540" s="29"/>
      <c r="Y540" s="29"/>
      <c r="Z540" s="29"/>
    </row>
    <row r="541" spans="1:26" ht="15.75" customHeight="1" x14ac:dyDescent="0.35">
      <c r="A541" s="29"/>
      <c r="B541" s="29"/>
      <c r="C541" s="29"/>
      <c r="D541" s="29"/>
      <c r="E541" s="29"/>
      <c r="F541" s="29"/>
      <c r="G541" s="29"/>
      <c r="H541" s="29"/>
      <c r="I541" s="157"/>
      <c r="J541" s="157"/>
      <c r="K541" s="29"/>
      <c r="L541" s="29"/>
      <c r="M541" s="29"/>
      <c r="N541" s="29"/>
      <c r="O541" s="29"/>
      <c r="P541" s="29"/>
      <c r="Q541" s="29"/>
      <c r="R541" s="29"/>
      <c r="S541" s="29"/>
      <c r="T541" s="29"/>
      <c r="U541" s="29"/>
      <c r="V541" s="29"/>
      <c r="W541" s="29"/>
      <c r="X541" s="29"/>
      <c r="Y541" s="29"/>
      <c r="Z541" s="29"/>
    </row>
    <row r="542" spans="1:26" ht="15.75" customHeight="1" x14ac:dyDescent="0.35">
      <c r="A542" s="29"/>
      <c r="B542" s="29"/>
      <c r="C542" s="29"/>
      <c r="D542" s="29"/>
      <c r="E542" s="29"/>
      <c r="F542" s="29"/>
      <c r="G542" s="29"/>
      <c r="H542" s="29"/>
      <c r="I542" s="157"/>
      <c r="J542" s="157"/>
      <c r="K542" s="29"/>
      <c r="L542" s="29"/>
      <c r="M542" s="29"/>
      <c r="N542" s="29"/>
      <c r="O542" s="29"/>
      <c r="P542" s="29"/>
      <c r="Q542" s="29"/>
      <c r="R542" s="29"/>
      <c r="S542" s="29"/>
      <c r="T542" s="29"/>
      <c r="U542" s="29"/>
      <c r="V542" s="29"/>
      <c r="W542" s="29"/>
      <c r="X542" s="29"/>
      <c r="Y542" s="29"/>
      <c r="Z542" s="29"/>
    </row>
    <row r="543" spans="1:26" ht="15.75" customHeight="1" x14ac:dyDescent="0.35">
      <c r="A543" s="29"/>
      <c r="B543" s="29"/>
      <c r="C543" s="29"/>
      <c r="D543" s="29"/>
      <c r="E543" s="29"/>
      <c r="F543" s="29"/>
      <c r="G543" s="29"/>
      <c r="H543" s="29"/>
      <c r="I543" s="157"/>
      <c r="J543" s="157"/>
      <c r="K543" s="29"/>
      <c r="L543" s="29"/>
      <c r="M543" s="29"/>
      <c r="N543" s="29"/>
      <c r="O543" s="29"/>
      <c r="P543" s="29"/>
      <c r="Q543" s="29"/>
      <c r="R543" s="29"/>
      <c r="S543" s="29"/>
      <c r="T543" s="29"/>
      <c r="U543" s="29"/>
      <c r="V543" s="29"/>
      <c r="W543" s="29"/>
      <c r="X543" s="29"/>
      <c r="Y543" s="29"/>
      <c r="Z543" s="29"/>
    </row>
    <row r="544" spans="1:26" ht="15.75" customHeight="1" x14ac:dyDescent="0.35">
      <c r="A544" s="29"/>
      <c r="B544" s="29"/>
      <c r="C544" s="29"/>
      <c r="D544" s="29"/>
      <c r="E544" s="29"/>
      <c r="F544" s="29"/>
      <c r="G544" s="29"/>
      <c r="H544" s="29"/>
      <c r="I544" s="157"/>
      <c r="J544" s="157"/>
      <c r="K544" s="29"/>
      <c r="L544" s="29"/>
      <c r="M544" s="29"/>
      <c r="N544" s="29"/>
      <c r="O544" s="29"/>
      <c r="P544" s="29"/>
      <c r="Q544" s="29"/>
      <c r="R544" s="29"/>
      <c r="S544" s="29"/>
      <c r="T544" s="29"/>
      <c r="U544" s="29"/>
      <c r="V544" s="29"/>
      <c r="W544" s="29"/>
      <c r="X544" s="29"/>
      <c r="Y544" s="29"/>
      <c r="Z544" s="29"/>
    </row>
    <row r="545" spans="1:26" ht="15.75" customHeight="1" x14ac:dyDescent="0.35">
      <c r="A545" s="29"/>
      <c r="B545" s="29"/>
      <c r="C545" s="29"/>
      <c r="D545" s="29"/>
      <c r="E545" s="29"/>
      <c r="F545" s="29"/>
      <c r="G545" s="29"/>
      <c r="H545" s="29"/>
      <c r="I545" s="157"/>
      <c r="J545" s="157"/>
      <c r="K545" s="29"/>
      <c r="L545" s="29"/>
      <c r="M545" s="29"/>
      <c r="N545" s="29"/>
      <c r="O545" s="29"/>
      <c r="P545" s="29"/>
      <c r="Q545" s="29"/>
      <c r="R545" s="29"/>
      <c r="S545" s="29"/>
      <c r="T545" s="29"/>
      <c r="U545" s="29"/>
      <c r="V545" s="29"/>
      <c r="W545" s="29"/>
      <c r="X545" s="29"/>
      <c r="Y545" s="29"/>
      <c r="Z545" s="29"/>
    </row>
    <row r="546" spans="1:26" ht="15.75" customHeight="1" x14ac:dyDescent="0.35">
      <c r="A546" s="29"/>
      <c r="B546" s="29"/>
      <c r="C546" s="29"/>
      <c r="D546" s="29"/>
      <c r="E546" s="29"/>
      <c r="F546" s="29"/>
      <c r="G546" s="29"/>
      <c r="H546" s="29"/>
      <c r="I546" s="157"/>
      <c r="J546" s="157"/>
      <c r="K546" s="29"/>
      <c r="L546" s="29"/>
      <c r="M546" s="29"/>
      <c r="N546" s="29"/>
      <c r="O546" s="29"/>
      <c r="P546" s="29"/>
      <c r="Q546" s="29"/>
      <c r="R546" s="29"/>
      <c r="S546" s="29"/>
      <c r="T546" s="29"/>
      <c r="U546" s="29"/>
      <c r="V546" s="29"/>
      <c r="W546" s="29"/>
      <c r="X546" s="29"/>
      <c r="Y546" s="29"/>
      <c r="Z546" s="29"/>
    </row>
    <row r="547" spans="1:26" ht="15.75" customHeight="1" x14ac:dyDescent="0.35">
      <c r="A547" s="29"/>
      <c r="B547" s="29"/>
      <c r="C547" s="29"/>
      <c r="D547" s="29"/>
      <c r="E547" s="29"/>
      <c r="F547" s="29"/>
      <c r="G547" s="29"/>
      <c r="H547" s="29"/>
      <c r="I547" s="157"/>
      <c r="J547" s="157"/>
      <c r="K547" s="29"/>
      <c r="L547" s="29"/>
      <c r="M547" s="29"/>
      <c r="N547" s="29"/>
      <c r="O547" s="29"/>
      <c r="P547" s="29"/>
      <c r="Q547" s="29"/>
      <c r="R547" s="29"/>
      <c r="S547" s="29"/>
      <c r="T547" s="29"/>
      <c r="U547" s="29"/>
      <c r="V547" s="29"/>
      <c r="W547" s="29"/>
      <c r="X547" s="29"/>
      <c r="Y547" s="29"/>
      <c r="Z547" s="29"/>
    </row>
    <row r="548" spans="1:26" ht="15.75" customHeight="1" x14ac:dyDescent="0.35">
      <c r="A548" s="29"/>
      <c r="B548" s="29"/>
      <c r="C548" s="29"/>
      <c r="D548" s="29"/>
      <c r="E548" s="29"/>
      <c r="F548" s="29"/>
      <c r="G548" s="29"/>
      <c r="H548" s="29"/>
      <c r="I548" s="157"/>
      <c r="J548" s="157"/>
      <c r="K548" s="29"/>
      <c r="L548" s="29"/>
      <c r="M548" s="29"/>
      <c r="N548" s="29"/>
      <c r="O548" s="29"/>
      <c r="P548" s="29"/>
      <c r="Q548" s="29"/>
      <c r="R548" s="29"/>
      <c r="S548" s="29"/>
      <c r="T548" s="29"/>
      <c r="U548" s="29"/>
      <c r="V548" s="29"/>
      <c r="W548" s="29"/>
      <c r="X548" s="29"/>
      <c r="Y548" s="29"/>
      <c r="Z548" s="29"/>
    </row>
    <row r="549" spans="1:26" ht="15.75" customHeight="1" x14ac:dyDescent="0.35">
      <c r="A549" s="29"/>
      <c r="B549" s="29"/>
      <c r="C549" s="29"/>
      <c r="D549" s="29"/>
      <c r="E549" s="29"/>
      <c r="F549" s="29"/>
      <c r="G549" s="29"/>
      <c r="H549" s="29"/>
      <c r="I549" s="157"/>
      <c r="J549" s="157"/>
      <c r="K549" s="29"/>
      <c r="L549" s="29"/>
      <c r="M549" s="29"/>
      <c r="N549" s="29"/>
      <c r="O549" s="29"/>
      <c r="P549" s="29"/>
      <c r="Q549" s="29"/>
      <c r="R549" s="29"/>
      <c r="S549" s="29"/>
      <c r="T549" s="29"/>
      <c r="U549" s="29"/>
      <c r="V549" s="29"/>
      <c r="W549" s="29"/>
      <c r="X549" s="29"/>
      <c r="Y549" s="29"/>
      <c r="Z549" s="29"/>
    </row>
    <row r="550" spans="1:26" ht="15.75" customHeight="1" x14ac:dyDescent="0.35">
      <c r="A550" s="29"/>
      <c r="B550" s="29"/>
      <c r="C550" s="29"/>
      <c r="D550" s="29"/>
      <c r="E550" s="29"/>
      <c r="F550" s="29"/>
      <c r="G550" s="29"/>
      <c r="H550" s="29"/>
      <c r="I550" s="157"/>
      <c r="J550" s="157"/>
      <c r="K550" s="29"/>
      <c r="L550" s="29"/>
      <c r="M550" s="29"/>
      <c r="N550" s="29"/>
      <c r="O550" s="29"/>
      <c r="P550" s="29"/>
      <c r="Q550" s="29"/>
      <c r="R550" s="29"/>
      <c r="S550" s="29"/>
      <c r="T550" s="29"/>
      <c r="U550" s="29"/>
      <c r="V550" s="29"/>
      <c r="W550" s="29"/>
      <c r="X550" s="29"/>
      <c r="Y550" s="29"/>
      <c r="Z550" s="29"/>
    </row>
    <row r="551" spans="1:26" ht="15.75" customHeight="1" x14ac:dyDescent="0.35">
      <c r="A551" s="29"/>
      <c r="B551" s="29"/>
      <c r="C551" s="29"/>
      <c r="D551" s="29"/>
      <c r="E551" s="29"/>
      <c r="F551" s="29"/>
      <c r="G551" s="29"/>
      <c r="H551" s="29"/>
      <c r="I551" s="157"/>
      <c r="J551" s="157"/>
      <c r="K551" s="29"/>
      <c r="L551" s="29"/>
      <c r="M551" s="29"/>
      <c r="N551" s="29"/>
      <c r="O551" s="29"/>
      <c r="P551" s="29"/>
      <c r="Q551" s="29"/>
      <c r="R551" s="29"/>
      <c r="S551" s="29"/>
      <c r="T551" s="29"/>
      <c r="U551" s="29"/>
      <c r="V551" s="29"/>
      <c r="W551" s="29"/>
      <c r="X551" s="29"/>
      <c r="Y551" s="29"/>
      <c r="Z551" s="29"/>
    </row>
    <row r="552" spans="1:26" ht="15.75" customHeight="1" x14ac:dyDescent="0.35">
      <c r="A552" s="29"/>
      <c r="B552" s="29"/>
      <c r="C552" s="29"/>
      <c r="D552" s="29"/>
      <c r="E552" s="29"/>
      <c r="F552" s="29"/>
      <c r="G552" s="29"/>
      <c r="H552" s="29"/>
      <c r="I552" s="157"/>
      <c r="J552" s="157"/>
      <c r="K552" s="29"/>
      <c r="L552" s="29"/>
      <c r="M552" s="29"/>
      <c r="N552" s="29"/>
      <c r="O552" s="29"/>
      <c r="P552" s="29"/>
      <c r="Q552" s="29"/>
      <c r="R552" s="29"/>
      <c r="S552" s="29"/>
      <c r="T552" s="29"/>
      <c r="U552" s="29"/>
      <c r="V552" s="29"/>
      <c r="W552" s="29"/>
      <c r="X552" s="29"/>
      <c r="Y552" s="29"/>
      <c r="Z552" s="29"/>
    </row>
    <row r="553" spans="1:26" ht="15.75" customHeight="1" x14ac:dyDescent="0.35">
      <c r="A553" s="29"/>
      <c r="B553" s="29"/>
      <c r="C553" s="29"/>
      <c r="D553" s="29"/>
      <c r="E553" s="29"/>
      <c r="F553" s="29"/>
      <c r="G553" s="29"/>
      <c r="H553" s="29"/>
      <c r="I553" s="157"/>
      <c r="J553" s="157"/>
      <c r="K553" s="29"/>
      <c r="L553" s="29"/>
      <c r="M553" s="29"/>
      <c r="N553" s="29"/>
      <c r="O553" s="29"/>
      <c r="P553" s="29"/>
      <c r="Q553" s="29"/>
      <c r="R553" s="29"/>
      <c r="S553" s="29"/>
      <c r="T553" s="29"/>
      <c r="U553" s="29"/>
      <c r="V553" s="29"/>
      <c r="W553" s="29"/>
      <c r="X553" s="29"/>
      <c r="Y553" s="29"/>
      <c r="Z553" s="29"/>
    </row>
    <row r="554" spans="1:26" ht="15.75" customHeight="1" x14ac:dyDescent="0.35">
      <c r="A554" s="29"/>
      <c r="B554" s="29"/>
      <c r="C554" s="29"/>
      <c r="D554" s="29"/>
      <c r="E554" s="29"/>
      <c r="F554" s="29"/>
      <c r="G554" s="29"/>
      <c r="H554" s="29"/>
      <c r="I554" s="157"/>
      <c r="J554" s="157"/>
      <c r="K554" s="29"/>
      <c r="L554" s="29"/>
      <c r="M554" s="29"/>
      <c r="N554" s="29"/>
      <c r="O554" s="29"/>
      <c r="P554" s="29"/>
      <c r="Q554" s="29"/>
      <c r="R554" s="29"/>
      <c r="S554" s="29"/>
      <c r="T554" s="29"/>
      <c r="U554" s="29"/>
      <c r="V554" s="29"/>
      <c r="W554" s="29"/>
      <c r="X554" s="29"/>
      <c r="Y554" s="29"/>
      <c r="Z554" s="29"/>
    </row>
    <row r="555" spans="1:26" ht="15.75" customHeight="1" x14ac:dyDescent="0.35">
      <c r="A555" s="29"/>
      <c r="B555" s="29"/>
      <c r="C555" s="29"/>
      <c r="D555" s="29"/>
      <c r="E555" s="29"/>
      <c r="F555" s="29"/>
      <c r="G555" s="29"/>
      <c r="H555" s="29"/>
      <c r="I555" s="157"/>
      <c r="J555" s="157"/>
      <c r="K555" s="29"/>
      <c r="L555" s="29"/>
      <c r="M555" s="29"/>
      <c r="N555" s="29"/>
      <c r="O555" s="29"/>
      <c r="P555" s="29"/>
      <c r="Q555" s="29"/>
      <c r="R555" s="29"/>
      <c r="S555" s="29"/>
      <c r="T555" s="29"/>
      <c r="U555" s="29"/>
      <c r="V555" s="29"/>
      <c r="W555" s="29"/>
      <c r="X555" s="29"/>
      <c r="Y555" s="29"/>
      <c r="Z555" s="29"/>
    </row>
    <row r="556" spans="1:26" ht="15.75" customHeight="1" x14ac:dyDescent="0.35">
      <c r="A556" s="29"/>
      <c r="B556" s="29"/>
      <c r="C556" s="29"/>
      <c r="D556" s="29"/>
      <c r="E556" s="29"/>
      <c r="F556" s="29"/>
      <c r="G556" s="29"/>
      <c r="H556" s="29"/>
      <c r="I556" s="157"/>
      <c r="J556" s="157"/>
      <c r="K556" s="29"/>
      <c r="L556" s="29"/>
      <c r="M556" s="29"/>
      <c r="N556" s="29"/>
      <c r="O556" s="29"/>
      <c r="P556" s="29"/>
      <c r="Q556" s="29"/>
      <c r="R556" s="29"/>
      <c r="S556" s="29"/>
      <c r="T556" s="29"/>
      <c r="U556" s="29"/>
      <c r="V556" s="29"/>
      <c r="W556" s="29"/>
      <c r="X556" s="29"/>
      <c r="Y556" s="29"/>
      <c r="Z556" s="29"/>
    </row>
    <row r="557" spans="1:26" ht="15.75" customHeight="1" x14ac:dyDescent="0.35">
      <c r="A557" s="29"/>
      <c r="B557" s="29"/>
      <c r="C557" s="29"/>
      <c r="D557" s="29"/>
      <c r="E557" s="29"/>
      <c r="F557" s="29"/>
      <c r="G557" s="29"/>
      <c r="H557" s="29"/>
      <c r="I557" s="157"/>
      <c r="J557" s="157"/>
      <c r="K557" s="29"/>
      <c r="L557" s="29"/>
      <c r="M557" s="29"/>
      <c r="N557" s="29"/>
      <c r="O557" s="29"/>
      <c r="P557" s="29"/>
      <c r="Q557" s="29"/>
      <c r="R557" s="29"/>
      <c r="S557" s="29"/>
      <c r="T557" s="29"/>
      <c r="U557" s="29"/>
      <c r="V557" s="29"/>
      <c r="W557" s="29"/>
      <c r="X557" s="29"/>
      <c r="Y557" s="29"/>
      <c r="Z557" s="29"/>
    </row>
    <row r="558" spans="1:26" ht="15.75" customHeight="1" x14ac:dyDescent="0.35">
      <c r="A558" s="29"/>
      <c r="B558" s="29"/>
      <c r="C558" s="29"/>
      <c r="D558" s="29"/>
      <c r="E558" s="29"/>
      <c r="F558" s="29"/>
      <c r="G558" s="29"/>
      <c r="H558" s="29"/>
      <c r="I558" s="157"/>
      <c r="J558" s="157"/>
      <c r="K558" s="29"/>
      <c r="L558" s="29"/>
      <c r="M558" s="29"/>
      <c r="N558" s="29"/>
      <c r="O558" s="29"/>
      <c r="P558" s="29"/>
      <c r="Q558" s="29"/>
      <c r="R558" s="29"/>
      <c r="S558" s="29"/>
      <c r="T558" s="29"/>
      <c r="U558" s="29"/>
      <c r="V558" s="29"/>
      <c r="W558" s="29"/>
      <c r="X558" s="29"/>
      <c r="Y558" s="29"/>
      <c r="Z558" s="29"/>
    </row>
    <row r="559" spans="1:26" ht="15.75" customHeight="1" x14ac:dyDescent="0.35">
      <c r="A559" s="29"/>
      <c r="B559" s="29"/>
      <c r="C559" s="29"/>
      <c r="D559" s="29"/>
      <c r="E559" s="29"/>
      <c r="F559" s="29"/>
      <c r="G559" s="29"/>
      <c r="H559" s="29"/>
      <c r="I559" s="157"/>
      <c r="J559" s="157"/>
      <c r="K559" s="29"/>
      <c r="L559" s="29"/>
      <c r="M559" s="29"/>
      <c r="N559" s="29"/>
      <c r="O559" s="29"/>
      <c r="P559" s="29"/>
      <c r="Q559" s="29"/>
      <c r="R559" s="29"/>
      <c r="S559" s="29"/>
      <c r="T559" s="29"/>
      <c r="U559" s="29"/>
      <c r="V559" s="29"/>
      <c r="W559" s="29"/>
      <c r="X559" s="29"/>
      <c r="Y559" s="29"/>
      <c r="Z559" s="29"/>
    </row>
    <row r="560" spans="1:26" ht="15.75" customHeight="1" x14ac:dyDescent="0.35">
      <c r="A560" s="29"/>
      <c r="B560" s="29"/>
      <c r="C560" s="29"/>
      <c r="D560" s="29"/>
      <c r="E560" s="29"/>
      <c r="F560" s="29"/>
      <c r="G560" s="29"/>
      <c r="H560" s="29"/>
      <c r="I560" s="157"/>
      <c r="J560" s="157"/>
      <c r="K560" s="29"/>
      <c r="L560" s="29"/>
      <c r="M560" s="29"/>
      <c r="N560" s="29"/>
      <c r="O560" s="29"/>
      <c r="P560" s="29"/>
      <c r="Q560" s="29"/>
      <c r="R560" s="29"/>
      <c r="S560" s="29"/>
      <c r="T560" s="29"/>
      <c r="U560" s="29"/>
      <c r="V560" s="29"/>
      <c r="W560" s="29"/>
      <c r="X560" s="29"/>
      <c r="Y560" s="29"/>
      <c r="Z560" s="29"/>
    </row>
    <row r="561" spans="1:26" ht="15.75" customHeight="1" x14ac:dyDescent="0.35">
      <c r="A561" s="29"/>
      <c r="B561" s="29"/>
      <c r="C561" s="29"/>
      <c r="D561" s="29"/>
      <c r="E561" s="29"/>
      <c r="F561" s="29"/>
      <c r="G561" s="29"/>
      <c r="H561" s="29"/>
      <c r="I561" s="157"/>
      <c r="J561" s="157"/>
      <c r="K561" s="29"/>
      <c r="L561" s="29"/>
      <c r="M561" s="29"/>
      <c r="N561" s="29"/>
      <c r="O561" s="29"/>
      <c r="P561" s="29"/>
      <c r="Q561" s="29"/>
      <c r="R561" s="29"/>
      <c r="S561" s="29"/>
      <c r="T561" s="29"/>
      <c r="U561" s="29"/>
      <c r="V561" s="29"/>
      <c r="W561" s="29"/>
      <c r="X561" s="29"/>
      <c r="Y561" s="29"/>
      <c r="Z561" s="29"/>
    </row>
    <row r="562" spans="1:26" ht="15.75" customHeight="1" x14ac:dyDescent="0.35">
      <c r="A562" s="29"/>
      <c r="B562" s="29"/>
      <c r="C562" s="29"/>
      <c r="D562" s="29"/>
      <c r="E562" s="29"/>
      <c r="F562" s="29"/>
      <c r="G562" s="29"/>
      <c r="H562" s="29"/>
      <c r="I562" s="157"/>
      <c r="J562" s="157"/>
      <c r="K562" s="29"/>
      <c r="L562" s="29"/>
      <c r="M562" s="29"/>
      <c r="N562" s="29"/>
      <c r="O562" s="29"/>
      <c r="P562" s="29"/>
      <c r="Q562" s="29"/>
      <c r="R562" s="29"/>
      <c r="S562" s="29"/>
      <c r="T562" s="29"/>
      <c r="U562" s="29"/>
      <c r="V562" s="29"/>
      <c r="W562" s="29"/>
      <c r="X562" s="29"/>
      <c r="Y562" s="29"/>
      <c r="Z562" s="29"/>
    </row>
    <row r="563" spans="1:26" ht="15.75" customHeight="1" x14ac:dyDescent="0.35">
      <c r="A563" s="29"/>
      <c r="B563" s="29"/>
      <c r="C563" s="29"/>
      <c r="D563" s="29"/>
      <c r="E563" s="29"/>
      <c r="F563" s="29"/>
      <c r="G563" s="29"/>
      <c r="H563" s="29"/>
      <c r="I563" s="157"/>
      <c r="J563" s="157"/>
      <c r="K563" s="29"/>
      <c r="L563" s="29"/>
      <c r="M563" s="29"/>
      <c r="N563" s="29"/>
      <c r="O563" s="29"/>
      <c r="P563" s="29"/>
      <c r="Q563" s="29"/>
      <c r="R563" s="29"/>
      <c r="S563" s="29"/>
      <c r="T563" s="29"/>
      <c r="U563" s="29"/>
      <c r="V563" s="29"/>
      <c r="W563" s="29"/>
      <c r="X563" s="29"/>
      <c r="Y563" s="29"/>
      <c r="Z563" s="29"/>
    </row>
    <row r="564" spans="1:26" ht="15.75" customHeight="1" x14ac:dyDescent="0.35">
      <c r="A564" s="29"/>
      <c r="B564" s="29"/>
      <c r="C564" s="29"/>
      <c r="D564" s="29"/>
      <c r="E564" s="29"/>
      <c r="F564" s="29"/>
      <c r="G564" s="29"/>
      <c r="H564" s="29"/>
      <c r="I564" s="157"/>
      <c r="J564" s="157"/>
      <c r="K564" s="29"/>
      <c r="L564" s="29"/>
      <c r="M564" s="29"/>
      <c r="N564" s="29"/>
      <c r="O564" s="29"/>
      <c r="P564" s="29"/>
      <c r="Q564" s="29"/>
      <c r="R564" s="29"/>
      <c r="S564" s="29"/>
      <c r="T564" s="29"/>
      <c r="U564" s="29"/>
      <c r="V564" s="29"/>
      <c r="W564" s="29"/>
      <c r="X564" s="29"/>
      <c r="Y564" s="29"/>
      <c r="Z564" s="29"/>
    </row>
    <row r="565" spans="1:26" ht="15.75" customHeight="1" x14ac:dyDescent="0.35">
      <c r="A565" s="29"/>
      <c r="B565" s="29"/>
      <c r="C565" s="29"/>
      <c r="D565" s="29"/>
      <c r="E565" s="29"/>
      <c r="F565" s="29"/>
      <c r="G565" s="29"/>
      <c r="H565" s="29"/>
      <c r="I565" s="157"/>
      <c r="J565" s="157"/>
      <c r="K565" s="29"/>
      <c r="L565" s="29"/>
      <c r="M565" s="29"/>
      <c r="N565" s="29"/>
      <c r="O565" s="29"/>
      <c r="P565" s="29"/>
      <c r="Q565" s="29"/>
      <c r="R565" s="29"/>
      <c r="S565" s="29"/>
      <c r="T565" s="29"/>
      <c r="U565" s="29"/>
      <c r="V565" s="29"/>
      <c r="W565" s="29"/>
      <c r="X565" s="29"/>
      <c r="Y565" s="29"/>
      <c r="Z565" s="29"/>
    </row>
    <row r="566" spans="1:26" ht="15.75" customHeight="1" x14ac:dyDescent="0.35">
      <c r="A566" s="29"/>
      <c r="B566" s="29"/>
      <c r="C566" s="29"/>
      <c r="D566" s="29"/>
      <c r="E566" s="29"/>
      <c r="F566" s="29"/>
      <c r="G566" s="29"/>
      <c r="H566" s="29"/>
      <c r="I566" s="157"/>
      <c r="J566" s="157"/>
      <c r="K566" s="29"/>
      <c r="L566" s="29"/>
      <c r="M566" s="29"/>
      <c r="N566" s="29"/>
      <c r="O566" s="29"/>
      <c r="P566" s="29"/>
      <c r="Q566" s="29"/>
      <c r="R566" s="29"/>
      <c r="S566" s="29"/>
      <c r="T566" s="29"/>
      <c r="U566" s="29"/>
      <c r="V566" s="29"/>
      <c r="W566" s="29"/>
      <c r="X566" s="29"/>
      <c r="Y566" s="29"/>
      <c r="Z566" s="29"/>
    </row>
    <row r="567" spans="1:26" ht="15.75" customHeight="1" x14ac:dyDescent="0.35">
      <c r="A567" s="29"/>
      <c r="B567" s="29"/>
      <c r="C567" s="29"/>
      <c r="D567" s="29"/>
      <c r="E567" s="29"/>
      <c r="F567" s="29"/>
      <c r="G567" s="29"/>
      <c r="H567" s="29"/>
      <c r="I567" s="157"/>
      <c r="J567" s="157"/>
      <c r="K567" s="29"/>
      <c r="L567" s="29"/>
      <c r="M567" s="29"/>
      <c r="N567" s="29"/>
      <c r="O567" s="29"/>
      <c r="P567" s="29"/>
      <c r="Q567" s="29"/>
      <c r="R567" s="29"/>
      <c r="S567" s="29"/>
      <c r="T567" s="29"/>
      <c r="U567" s="29"/>
      <c r="V567" s="29"/>
      <c r="W567" s="29"/>
      <c r="X567" s="29"/>
      <c r="Y567" s="29"/>
      <c r="Z567" s="29"/>
    </row>
    <row r="568" spans="1:26" ht="15.75" customHeight="1" x14ac:dyDescent="0.35">
      <c r="A568" s="29"/>
      <c r="B568" s="29"/>
      <c r="C568" s="29"/>
      <c r="D568" s="29"/>
      <c r="E568" s="29"/>
      <c r="F568" s="29"/>
      <c r="G568" s="29"/>
      <c r="H568" s="29"/>
      <c r="I568" s="157"/>
      <c r="J568" s="157"/>
      <c r="K568" s="29"/>
      <c r="L568" s="29"/>
      <c r="M568" s="29"/>
      <c r="N568" s="29"/>
      <c r="O568" s="29"/>
      <c r="P568" s="29"/>
      <c r="Q568" s="29"/>
      <c r="R568" s="29"/>
      <c r="S568" s="29"/>
      <c r="T568" s="29"/>
      <c r="U568" s="29"/>
      <c r="V568" s="29"/>
      <c r="W568" s="29"/>
      <c r="X568" s="29"/>
      <c r="Y568" s="29"/>
      <c r="Z568" s="29"/>
    </row>
    <row r="569" spans="1:26" ht="15.75" customHeight="1" x14ac:dyDescent="0.35">
      <c r="A569" s="29"/>
      <c r="B569" s="29"/>
      <c r="C569" s="29"/>
      <c r="D569" s="29"/>
      <c r="E569" s="29"/>
      <c r="F569" s="29"/>
      <c r="G569" s="29"/>
      <c r="H569" s="29"/>
      <c r="I569" s="157"/>
      <c r="J569" s="157"/>
      <c r="K569" s="29"/>
      <c r="L569" s="29"/>
      <c r="M569" s="29"/>
      <c r="N569" s="29"/>
      <c r="O569" s="29"/>
      <c r="P569" s="29"/>
      <c r="Q569" s="29"/>
      <c r="R569" s="29"/>
      <c r="S569" s="29"/>
      <c r="T569" s="29"/>
      <c r="U569" s="29"/>
      <c r="V569" s="29"/>
      <c r="W569" s="29"/>
      <c r="X569" s="29"/>
      <c r="Y569" s="29"/>
      <c r="Z569" s="29"/>
    </row>
    <row r="570" spans="1:26" ht="15.75" customHeight="1" x14ac:dyDescent="0.35">
      <c r="A570" s="29"/>
      <c r="B570" s="29"/>
      <c r="C570" s="29"/>
      <c r="D570" s="29"/>
      <c r="E570" s="29"/>
      <c r="F570" s="29"/>
      <c r="G570" s="29"/>
      <c r="H570" s="29"/>
      <c r="I570" s="157"/>
      <c r="J570" s="157"/>
      <c r="K570" s="29"/>
      <c r="L570" s="29"/>
      <c r="M570" s="29"/>
      <c r="N570" s="29"/>
      <c r="O570" s="29"/>
      <c r="P570" s="29"/>
      <c r="Q570" s="29"/>
      <c r="R570" s="29"/>
      <c r="S570" s="29"/>
      <c r="T570" s="29"/>
      <c r="U570" s="29"/>
      <c r="V570" s="29"/>
      <c r="W570" s="29"/>
      <c r="X570" s="29"/>
      <c r="Y570" s="29"/>
      <c r="Z570" s="29"/>
    </row>
    <row r="571" spans="1:26" ht="15.75" customHeight="1" x14ac:dyDescent="0.35">
      <c r="A571" s="29"/>
      <c r="B571" s="29"/>
      <c r="C571" s="29"/>
      <c r="D571" s="29"/>
      <c r="E571" s="29"/>
      <c r="F571" s="29"/>
      <c r="G571" s="29"/>
      <c r="H571" s="29"/>
      <c r="I571" s="157"/>
      <c r="J571" s="157"/>
      <c r="K571" s="29"/>
      <c r="L571" s="29"/>
      <c r="M571" s="29"/>
      <c r="N571" s="29"/>
      <c r="O571" s="29"/>
      <c r="P571" s="29"/>
      <c r="Q571" s="29"/>
      <c r="R571" s="29"/>
      <c r="S571" s="29"/>
      <c r="T571" s="29"/>
      <c r="U571" s="29"/>
      <c r="V571" s="29"/>
      <c r="W571" s="29"/>
      <c r="X571" s="29"/>
      <c r="Y571" s="29"/>
      <c r="Z571" s="29"/>
    </row>
    <row r="572" spans="1:26" ht="15.75" customHeight="1" x14ac:dyDescent="0.35">
      <c r="A572" s="29"/>
      <c r="B572" s="29"/>
      <c r="C572" s="29"/>
      <c r="D572" s="29"/>
      <c r="E572" s="29"/>
      <c r="F572" s="29"/>
      <c r="G572" s="29"/>
      <c r="H572" s="29"/>
      <c r="I572" s="157"/>
      <c r="J572" s="157"/>
      <c r="K572" s="29"/>
      <c r="L572" s="29"/>
      <c r="M572" s="29"/>
      <c r="N572" s="29"/>
      <c r="O572" s="29"/>
      <c r="P572" s="29"/>
      <c r="Q572" s="29"/>
      <c r="R572" s="29"/>
      <c r="S572" s="29"/>
      <c r="T572" s="29"/>
      <c r="U572" s="29"/>
      <c r="V572" s="29"/>
      <c r="W572" s="29"/>
      <c r="X572" s="29"/>
      <c r="Y572" s="29"/>
      <c r="Z572" s="29"/>
    </row>
    <row r="573" spans="1:26" ht="15.75" customHeight="1" x14ac:dyDescent="0.35">
      <c r="A573" s="29"/>
      <c r="B573" s="29"/>
      <c r="C573" s="29"/>
      <c r="D573" s="29"/>
      <c r="E573" s="29"/>
      <c r="F573" s="29"/>
      <c r="G573" s="29"/>
      <c r="H573" s="29"/>
      <c r="I573" s="157"/>
      <c r="J573" s="157"/>
      <c r="K573" s="29"/>
      <c r="L573" s="29"/>
      <c r="M573" s="29"/>
      <c r="N573" s="29"/>
      <c r="O573" s="29"/>
      <c r="P573" s="29"/>
      <c r="Q573" s="29"/>
      <c r="R573" s="29"/>
      <c r="S573" s="29"/>
      <c r="T573" s="29"/>
      <c r="U573" s="29"/>
      <c r="V573" s="29"/>
      <c r="W573" s="29"/>
      <c r="X573" s="29"/>
      <c r="Y573" s="29"/>
      <c r="Z573" s="29"/>
    </row>
    <row r="574" spans="1:26" ht="15.75" customHeight="1" x14ac:dyDescent="0.35">
      <c r="A574" s="29"/>
      <c r="B574" s="29"/>
      <c r="C574" s="29"/>
      <c r="D574" s="29"/>
      <c r="E574" s="29"/>
      <c r="F574" s="29"/>
      <c r="G574" s="29"/>
      <c r="H574" s="29"/>
      <c r="I574" s="157"/>
      <c r="J574" s="157"/>
      <c r="K574" s="29"/>
      <c r="L574" s="29"/>
      <c r="M574" s="29"/>
      <c r="N574" s="29"/>
      <c r="O574" s="29"/>
      <c r="P574" s="29"/>
      <c r="Q574" s="29"/>
      <c r="R574" s="29"/>
      <c r="S574" s="29"/>
      <c r="T574" s="29"/>
      <c r="U574" s="29"/>
      <c r="V574" s="29"/>
      <c r="W574" s="29"/>
      <c r="X574" s="29"/>
      <c r="Y574" s="29"/>
      <c r="Z574" s="29"/>
    </row>
    <row r="575" spans="1:26" ht="15.75" customHeight="1" x14ac:dyDescent="0.35">
      <c r="A575" s="29"/>
      <c r="B575" s="29"/>
      <c r="C575" s="29"/>
      <c r="D575" s="29"/>
      <c r="E575" s="29"/>
      <c r="F575" s="29"/>
      <c r="G575" s="29"/>
      <c r="H575" s="29"/>
      <c r="I575" s="157"/>
      <c r="J575" s="157"/>
      <c r="K575" s="29"/>
      <c r="L575" s="29"/>
      <c r="M575" s="29"/>
      <c r="N575" s="29"/>
      <c r="O575" s="29"/>
      <c r="P575" s="29"/>
      <c r="Q575" s="29"/>
      <c r="R575" s="29"/>
      <c r="S575" s="29"/>
      <c r="T575" s="29"/>
      <c r="U575" s="29"/>
      <c r="V575" s="29"/>
      <c r="W575" s="29"/>
      <c r="X575" s="29"/>
      <c r="Y575" s="29"/>
      <c r="Z575" s="29"/>
    </row>
    <row r="576" spans="1:26" ht="15.75" customHeight="1" x14ac:dyDescent="0.35">
      <c r="A576" s="29"/>
      <c r="B576" s="29"/>
      <c r="C576" s="29"/>
      <c r="D576" s="29"/>
      <c r="E576" s="29"/>
      <c r="F576" s="29"/>
      <c r="G576" s="29"/>
      <c r="H576" s="29"/>
      <c r="I576" s="157"/>
      <c r="J576" s="157"/>
      <c r="K576" s="29"/>
      <c r="L576" s="29"/>
      <c r="M576" s="29"/>
      <c r="N576" s="29"/>
      <c r="O576" s="29"/>
      <c r="P576" s="29"/>
      <c r="Q576" s="29"/>
      <c r="R576" s="29"/>
      <c r="S576" s="29"/>
      <c r="T576" s="29"/>
      <c r="U576" s="29"/>
      <c r="V576" s="29"/>
      <c r="W576" s="29"/>
      <c r="X576" s="29"/>
      <c r="Y576" s="29"/>
      <c r="Z576" s="29"/>
    </row>
    <row r="577" spans="1:26" ht="15.75" customHeight="1" x14ac:dyDescent="0.35">
      <c r="A577" s="29"/>
      <c r="B577" s="29"/>
      <c r="C577" s="29"/>
      <c r="D577" s="29"/>
      <c r="E577" s="29"/>
      <c r="F577" s="29"/>
      <c r="G577" s="29"/>
      <c r="H577" s="29"/>
      <c r="I577" s="157"/>
      <c r="J577" s="157"/>
      <c r="K577" s="29"/>
      <c r="L577" s="29"/>
      <c r="M577" s="29"/>
      <c r="N577" s="29"/>
      <c r="O577" s="29"/>
      <c r="P577" s="29"/>
      <c r="Q577" s="29"/>
      <c r="R577" s="29"/>
      <c r="S577" s="29"/>
      <c r="T577" s="29"/>
      <c r="U577" s="29"/>
      <c r="V577" s="29"/>
      <c r="W577" s="29"/>
      <c r="X577" s="29"/>
      <c r="Y577" s="29"/>
      <c r="Z577" s="29"/>
    </row>
    <row r="578" spans="1:26" ht="15.75" customHeight="1" x14ac:dyDescent="0.35">
      <c r="A578" s="29"/>
      <c r="B578" s="29"/>
      <c r="C578" s="29"/>
      <c r="D578" s="29"/>
      <c r="E578" s="29"/>
      <c r="F578" s="29"/>
      <c r="G578" s="29"/>
      <c r="H578" s="29"/>
      <c r="I578" s="157"/>
      <c r="J578" s="157"/>
      <c r="K578" s="29"/>
      <c r="L578" s="29"/>
      <c r="M578" s="29"/>
      <c r="N578" s="29"/>
      <c r="O578" s="29"/>
      <c r="P578" s="29"/>
      <c r="Q578" s="29"/>
      <c r="R578" s="29"/>
      <c r="S578" s="29"/>
      <c r="T578" s="29"/>
      <c r="U578" s="29"/>
      <c r="V578" s="29"/>
      <c r="W578" s="29"/>
      <c r="X578" s="29"/>
      <c r="Y578" s="29"/>
      <c r="Z578" s="29"/>
    </row>
    <row r="579" spans="1:26" ht="15.75" customHeight="1" x14ac:dyDescent="0.35">
      <c r="A579" s="29"/>
      <c r="B579" s="29"/>
      <c r="C579" s="29"/>
      <c r="D579" s="29"/>
      <c r="E579" s="29"/>
      <c r="F579" s="29"/>
      <c r="G579" s="29"/>
      <c r="H579" s="29"/>
      <c r="I579" s="157"/>
      <c r="J579" s="157"/>
      <c r="K579" s="29"/>
      <c r="L579" s="29"/>
      <c r="M579" s="29"/>
      <c r="N579" s="29"/>
      <c r="O579" s="29"/>
      <c r="P579" s="29"/>
      <c r="Q579" s="29"/>
      <c r="R579" s="29"/>
      <c r="S579" s="29"/>
      <c r="T579" s="29"/>
      <c r="U579" s="29"/>
      <c r="V579" s="29"/>
      <c r="W579" s="29"/>
      <c r="X579" s="29"/>
      <c r="Y579" s="29"/>
      <c r="Z579" s="29"/>
    </row>
    <row r="580" spans="1:26" ht="15.75" customHeight="1" x14ac:dyDescent="0.35">
      <c r="A580" s="29"/>
      <c r="B580" s="29"/>
      <c r="C580" s="29"/>
      <c r="D580" s="29"/>
      <c r="E580" s="29"/>
      <c r="F580" s="29"/>
      <c r="G580" s="29"/>
      <c r="H580" s="29"/>
      <c r="I580" s="157"/>
      <c r="J580" s="157"/>
      <c r="K580" s="29"/>
      <c r="L580" s="29"/>
      <c r="M580" s="29"/>
      <c r="N580" s="29"/>
      <c r="O580" s="29"/>
      <c r="P580" s="29"/>
      <c r="Q580" s="29"/>
      <c r="R580" s="29"/>
      <c r="S580" s="29"/>
      <c r="T580" s="29"/>
      <c r="U580" s="29"/>
      <c r="V580" s="29"/>
      <c r="W580" s="29"/>
      <c r="X580" s="29"/>
      <c r="Y580" s="29"/>
      <c r="Z580" s="29"/>
    </row>
    <row r="581" spans="1:26" ht="15.75" customHeight="1" x14ac:dyDescent="0.35">
      <c r="A581" s="29"/>
      <c r="B581" s="29"/>
      <c r="C581" s="29"/>
      <c r="D581" s="29"/>
      <c r="E581" s="29"/>
      <c r="F581" s="29"/>
      <c r="G581" s="29"/>
      <c r="H581" s="29"/>
      <c r="I581" s="157"/>
      <c r="J581" s="157"/>
      <c r="K581" s="29"/>
      <c r="L581" s="29"/>
      <c r="M581" s="29"/>
      <c r="N581" s="29"/>
      <c r="O581" s="29"/>
      <c r="P581" s="29"/>
      <c r="Q581" s="29"/>
      <c r="R581" s="29"/>
      <c r="S581" s="29"/>
      <c r="T581" s="29"/>
      <c r="U581" s="29"/>
      <c r="V581" s="29"/>
      <c r="W581" s="29"/>
      <c r="X581" s="29"/>
      <c r="Y581" s="29"/>
      <c r="Z581" s="29"/>
    </row>
    <row r="582" spans="1:26" ht="15.75" customHeight="1" x14ac:dyDescent="0.35">
      <c r="A582" s="29"/>
      <c r="B582" s="29"/>
      <c r="C582" s="29"/>
      <c r="D582" s="29"/>
      <c r="E582" s="29"/>
      <c r="F582" s="29"/>
      <c r="G582" s="29"/>
      <c r="H582" s="29"/>
      <c r="I582" s="157"/>
      <c r="J582" s="157"/>
      <c r="K582" s="29"/>
      <c r="L582" s="29"/>
      <c r="M582" s="29"/>
      <c r="N582" s="29"/>
      <c r="O582" s="29"/>
      <c r="P582" s="29"/>
      <c r="Q582" s="29"/>
      <c r="R582" s="29"/>
      <c r="S582" s="29"/>
      <c r="T582" s="29"/>
      <c r="U582" s="29"/>
      <c r="V582" s="29"/>
      <c r="W582" s="29"/>
      <c r="X582" s="29"/>
      <c r="Y582" s="29"/>
      <c r="Z582" s="29"/>
    </row>
    <row r="583" spans="1:26" ht="15.75" customHeight="1" x14ac:dyDescent="0.35">
      <c r="A583" s="29"/>
      <c r="B583" s="29"/>
      <c r="C583" s="29"/>
      <c r="D583" s="29"/>
      <c r="E583" s="29"/>
      <c r="F583" s="29"/>
      <c r="G583" s="29"/>
      <c r="H583" s="29"/>
      <c r="I583" s="157"/>
      <c r="J583" s="157"/>
      <c r="K583" s="29"/>
      <c r="L583" s="29"/>
      <c r="M583" s="29"/>
      <c r="N583" s="29"/>
      <c r="O583" s="29"/>
      <c r="P583" s="29"/>
      <c r="Q583" s="29"/>
      <c r="R583" s="29"/>
      <c r="S583" s="29"/>
      <c r="T583" s="29"/>
      <c r="U583" s="29"/>
      <c r="V583" s="29"/>
      <c r="W583" s="29"/>
      <c r="X583" s="29"/>
      <c r="Y583" s="29"/>
      <c r="Z583" s="29"/>
    </row>
    <row r="584" spans="1:26" ht="15.75" customHeight="1" x14ac:dyDescent="0.35">
      <c r="A584" s="29"/>
      <c r="B584" s="29"/>
      <c r="C584" s="29"/>
      <c r="D584" s="29"/>
      <c r="E584" s="29"/>
      <c r="F584" s="29"/>
      <c r="G584" s="29"/>
      <c r="H584" s="29"/>
      <c r="I584" s="157"/>
      <c r="J584" s="157"/>
      <c r="K584" s="29"/>
      <c r="L584" s="29"/>
      <c r="M584" s="29"/>
      <c r="N584" s="29"/>
      <c r="O584" s="29"/>
      <c r="P584" s="29"/>
      <c r="Q584" s="29"/>
      <c r="R584" s="29"/>
      <c r="S584" s="29"/>
      <c r="T584" s="29"/>
      <c r="U584" s="29"/>
      <c r="V584" s="29"/>
      <c r="W584" s="29"/>
      <c r="X584" s="29"/>
      <c r="Y584" s="29"/>
      <c r="Z584" s="29"/>
    </row>
    <row r="585" spans="1:26" ht="15.75" customHeight="1" x14ac:dyDescent="0.35">
      <c r="A585" s="29"/>
      <c r="B585" s="29"/>
      <c r="C585" s="29"/>
      <c r="D585" s="29"/>
      <c r="E585" s="29"/>
      <c r="F585" s="29"/>
      <c r="G585" s="29"/>
      <c r="H585" s="29"/>
      <c r="I585" s="157"/>
      <c r="J585" s="157"/>
      <c r="K585" s="29"/>
      <c r="L585" s="29"/>
      <c r="M585" s="29"/>
      <c r="N585" s="29"/>
      <c r="O585" s="29"/>
      <c r="P585" s="29"/>
      <c r="Q585" s="29"/>
      <c r="R585" s="29"/>
      <c r="S585" s="29"/>
      <c r="T585" s="29"/>
      <c r="U585" s="29"/>
      <c r="V585" s="29"/>
      <c r="W585" s="29"/>
      <c r="X585" s="29"/>
      <c r="Y585" s="29"/>
      <c r="Z585" s="29"/>
    </row>
    <row r="586" spans="1:26" ht="15.75" customHeight="1" x14ac:dyDescent="0.35">
      <c r="A586" s="29"/>
      <c r="B586" s="29"/>
      <c r="C586" s="29"/>
      <c r="D586" s="29"/>
      <c r="E586" s="29"/>
      <c r="F586" s="29"/>
      <c r="G586" s="29"/>
      <c r="H586" s="29"/>
      <c r="I586" s="157"/>
      <c r="J586" s="157"/>
      <c r="K586" s="29"/>
      <c r="L586" s="29"/>
      <c r="M586" s="29"/>
      <c r="N586" s="29"/>
      <c r="O586" s="29"/>
      <c r="P586" s="29"/>
      <c r="Q586" s="29"/>
      <c r="R586" s="29"/>
      <c r="S586" s="29"/>
      <c r="T586" s="29"/>
      <c r="U586" s="29"/>
      <c r="V586" s="29"/>
      <c r="W586" s="29"/>
      <c r="X586" s="29"/>
      <c r="Y586" s="29"/>
      <c r="Z586" s="29"/>
    </row>
    <row r="587" spans="1:26" ht="15.75" customHeight="1" x14ac:dyDescent="0.35">
      <c r="A587" s="29"/>
      <c r="B587" s="29"/>
      <c r="C587" s="29"/>
      <c r="D587" s="29"/>
      <c r="E587" s="29"/>
      <c r="F587" s="29"/>
      <c r="G587" s="29"/>
      <c r="H587" s="29"/>
      <c r="I587" s="157"/>
      <c r="J587" s="157"/>
      <c r="K587" s="29"/>
      <c r="L587" s="29"/>
      <c r="M587" s="29"/>
      <c r="N587" s="29"/>
      <c r="O587" s="29"/>
      <c r="P587" s="29"/>
      <c r="Q587" s="29"/>
      <c r="R587" s="29"/>
      <c r="S587" s="29"/>
      <c r="T587" s="29"/>
      <c r="U587" s="29"/>
      <c r="V587" s="29"/>
      <c r="W587" s="29"/>
      <c r="X587" s="29"/>
      <c r="Y587" s="29"/>
      <c r="Z587" s="29"/>
    </row>
    <row r="588" spans="1:26" ht="15.75" customHeight="1" x14ac:dyDescent="0.35">
      <c r="A588" s="29"/>
      <c r="B588" s="29"/>
      <c r="C588" s="29"/>
      <c r="D588" s="29"/>
      <c r="E588" s="29"/>
      <c r="F588" s="29"/>
      <c r="G588" s="29"/>
      <c r="H588" s="29"/>
      <c r="I588" s="157"/>
      <c r="J588" s="157"/>
      <c r="K588" s="29"/>
      <c r="L588" s="29"/>
      <c r="M588" s="29"/>
      <c r="N588" s="29"/>
      <c r="O588" s="29"/>
      <c r="P588" s="29"/>
      <c r="Q588" s="29"/>
      <c r="R588" s="29"/>
      <c r="S588" s="29"/>
      <c r="T588" s="29"/>
      <c r="U588" s="29"/>
      <c r="V588" s="29"/>
      <c r="W588" s="29"/>
      <c r="X588" s="29"/>
      <c r="Y588" s="29"/>
      <c r="Z588" s="29"/>
    </row>
    <row r="589" spans="1:26" ht="15.75" customHeight="1" x14ac:dyDescent="0.35">
      <c r="A589" s="29"/>
      <c r="B589" s="29"/>
      <c r="C589" s="29"/>
      <c r="D589" s="29"/>
      <c r="E589" s="29"/>
      <c r="F589" s="29"/>
      <c r="G589" s="29"/>
      <c r="H589" s="29"/>
      <c r="I589" s="157"/>
      <c r="J589" s="157"/>
      <c r="K589" s="29"/>
      <c r="L589" s="29"/>
      <c r="M589" s="29"/>
      <c r="N589" s="29"/>
      <c r="O589" s="29"/>
      <c r="P589" s="29"/>
      <c r="Q589" s="29"/>
      <c r="R589" s="29"/>
      <c r="S589" s="29"/>
      <c r="T589" s="29"/>
      <c r="U589" s="29"/>
      <c r="V589" s="29"/>
      <c r="W589" s="29"/>
      <c r="X589" s="29"/>
      <c r="Y589" s="29"/>
      <c r="Z589" s="29"/>
    </row>
    <row r="590" spans="1:26" ht="15.75" customHeight="1" x14ac:dyDescent="0.35">
      <c r="A590" s="29"/>
      <c r="B590" s="29"/>
      <c r="C590" s="29"/>
      <c r="D590" s="29"/>
      <c r="E590" s="29"/>
      <c r="F590" s="29"/>
      <c r="G590" s="29"/>
      <c r="H590" s="29"/>
      <c r="I590" s="157"/>
      <c r="J590" s="157"/>
      <c r="K590" s="29"/>
      <c r="L590" s="29"/>
      <c r="M590" s="29"/>
      <c r="N590" s="29"/>
      <c r="O590" s="29"/>
      <c r="P590" s="29"/>
      <c r="Q590" s="29"/>
      <c r="R590" s="29"/>
      <c r="S590" s="29"/>
      <c r="T590" s="29"/>
      <c r="U590" s="29"/>
      <c r="V590" s="29"/>
      <c r="W590" s="29"/>
      <c r="X590" s="29"/>
      <c r="Y590" s="29"/>
      <c r="Z590" s="29"/>
    </row>
    <row r="591" spans="1:26" ht="15.75" customHeight="1" x14ac:dyDescent="0.35">
      <c r="A591" s="29"/>
      <c r="B591" s="29"/>
      <c r="C591" s="29"/>
      <c r="D591" s="29"/>
      <c r="E591" s="29"/>
      <c r="F591" s="29"/>
      <c r="G591" s="29"/>
      <c r="H591" s="29"/>
      <c r="I591" s="157"/>
      <c r="J591" s="157"/>
      <c r="K591" s="29"/>
      <c r="L591" s="29"/>
      <c r="M591" s="29"/>
      <c r="N591" s="29"/>
      <c r="O591" s="29"/>
      <c r="P591" s="29"/>
      <c r="Q591" s="29"/>
      <c r="R591" s="29"/>
      <c r="S591" s="29"/>
      <c r="T591" s="29"/>
      <c r="U591" s="29"/>
      <c r="V591" s="29"/>
      <c r="W591" s="29"/>
      <c r="X591" s="29"/>
      <c r="Y591" s="29"/>
      <c r="Z591" s="29"/>
    </row>
    <row r="592" spans="1:26" ht="15.75" customHeight="1" x14ac:dyDescent="0.35">
      <c r="A592" s="29"/>
      <c r="B592" s="29"/>
      <c r="C592" s="29"/>
      <c r="D592" s="29"/>
      <c r="E592" s="29"/>
      <c r="F592" s="29"/>
      <c r="G592" s="29"/>
      <c r="H592" s="29"/>
      <c r="I592" s="157"/>
      <c r="J592" s="157"/>
      <c r="K592" s="29"/>
      <c r="L592" s="29"/>
      <c r="M592" s="29"/>
      <c r="N592" s="29"/>
      <c r="O592" s="29"/>
      <c r="P592" s="29"/>
      <c r="Q592" s="29"/>
      <c r="R592" s="29"/>
      <c r="S592" s="29"/>
      <c r="T592" s="29"/>
      <c r="U592" s="29"/>
      <c r="V592" s="29"/>
      <c r="W592" s="29"/>
      <c r="X592" s="29"/>
      <c r="Y592" s="29"/>
      <c r="Z592" s="29"/>
    </row>
    <row r="593" spans="1:26" ht="15.75" customHeight="1" x14ac:dyDescent="0.35">
      <c r="A593" s="29"/>
      <c r="B593" s="29"/>
      <c r="C593" s="29"/>
      <c r="D593" s="29"/>
      <c r="E593" s="29"/>
      <c r="F593" s="29"/>
      <c r="G593" s="29"/>
      <c r="H593" s="29"/>
      <c r="I593" s="157"/>
      <c r="J593" s="157"/>
      <c r="K593" s="29"/>
      <c r="L593" s="29"/>
      <c r="M593" s="29"/>
      <c r="N593" s="29"/>
      <c r="O593" s="29"/>
      <c r="P593" s="29"/>
      <c r="Q593" s="29"/>
      <c r="R593" s="29"/>
      <c r="S593" s="29"/>
      <c r="T593" s="29"/>
      <c r="U593" s="29"/>
      <c r="V593" s="29"/>
      <c r="W593" s="29"/>
      <c r="X593" s="29"/>
      <c r="Y593" s="29"/>
      <c r="Z593" s="29"/>
    </row>
    <row r="594" spans="1:26" ht="15.75" customHeight="1" x14ac:dyDescent="0.35">
      <c r="A594" s="29"/>
      <c r="B594" s="29"/>
      <c r="C594" s="29"/>
      <c r="D594" s="29"/>
      <c r="E594" s="29"/>
      <c r="F594" s="29"/>
      <c r="G594" s="29"/>
      <c r="H594" s="29"/>
      <c r="I594" s="157"/>
      <c r="J594" s="157"/>
      <c r="K594" s="29"/>
      <c r="L594" s="29"/>
      <c r="M594" s="29"/>
      <c r="N594" s="29"/>
      <c r="O594" s="29"/>
      <c r="P594" s="29"/>
      <c r="Q594" s="29"/>
      <c r="R594" s="29"/>
      <c r="S594" s="29"/>
      <c r="T594" s="29"/>
      <c r="U594" s="29"/>
      <c r="V594" s="29"/>
      <c r="W594" s="29"/>
      <c r="X594" s="29"/>
      <c r="Y594" s="29"/>
      <c r="Z594" s="29"/>
    </row>
    <row r="595" spans="1:26" ht="15.75" customHeight="1" x14ac:dyDescent="0.35">
      <c r="A595" s="29"/>
      <c r="B595" s="29"/>
      <c r="C595" s="29"/>
      <c r="D595" s="29"/>
      <c r="E595" s="29"/>
      <c r="F595" s="29"/>
      <c r="G595" s="29"/>
      <c r="H595" s="29"/>
      <c r="I595" s="157"/>
      <c r="J595" s="157"/>
      <c r="K595" s="29"/>
      <c r="L595" s="29"/>
      <c r="M595" s="29"/>
      <c r="N595" s="29"/>
      <c r="O595" s="29"/>
      <c r="P595" s="29"/>
      <c r="Q595" s="29"/>
      <c r="R595" s="29"/>
      <c r="S595" s="29"/>
      <c r="T595" s="29"/>
      <c r="U595" s="29"/>
      <c r="V595" s="29"/>
      <c r="W595" s="29"/>
      <c r="X595" s="29"/>
      <c r="Y595" s="29"/>
      <c r="Z595" s="29"/>
    </row>
    <row r="596" spans="1:26" ht="15.75" customHeight="1" x14ac:dyDescent="0.35">
      <c r="A596" s="29"/>
      <c r="B596" s="29"/>
      <c r="C596" s="29"/>
      <c r="D596" s="29"/>
      <c r="E596" s="29"/>
      <c r="F596" s="29"/>
      <c r="G596" s="29"/>
      <c r="H596" s="29"/>
      <c r="I596" s="157"/>
      <c r="J596" s="157"/>
      <c r="K596" s="29"/>
      <c r="L596" s="29"/>
      <c r="M596" s="29"/>
      <c r="N596" s="29"/>
      <c r="O596" s="29"/>
      <c r="P596" s="29"/>
      <c r="Q596" s="29"/>
      <c r="R596" s="29"/>
      <c r="S596" s="29"/>
      <c r="T596" s="29"/>
      <c r="U596" s="29"/>
      <c r="V596" s="29"/>
      <c r="W596" s="29"/>
      <c r="X596" s="29"/>
      <c r="Y596" s="29"/>
      <c r="Z596" s="29"/>
    </row>
    <row r="597" spans="1:26" ht="15.75" customHeight="1" x14ac:dyDescent="0.35">
      <c r="A597" s="29"/>
      <c r="B597" s="29"/>
      <c r="C597" s="29"/>
      <c r="D597" s="29"/>
      <c r="E597" s="29"/>
      <c r="F597" s="29"/>
      <c r="G597" s="29"/>
      <c r="H597" s="29"/>
      <c r="I597" s="157"/>
      <c r="J597" s="157"/>
      <c r="K597" s="29"/>
      <c r="L597" s="29"/>
      <c r="M597" s="29"/>
      <c r="N597" s="29"/>
      <c r="O597" s="29"/>
      <c r="P597" s="29"/>
      <c r="Q597" s="29"/>
      <c r="R597" s="29"/>
      <c r="S597" s="29"/>
      <c r="T597" s="29"/>
      <c r="U597" s="29"/>
      <c r="V597" s="29"/>
      <c r="W597" s="29"/>
      <c r="X597" s="29"/>
      <c r="Y597" s="29"/>
      <c r="Z597" s="29"/>
    </row>
    <row r="598" spans="1:26" ht="15.75" customHeight="1" x14ac:dyDescent="0.35">
      <c r="A598" s="29"/>
      <c r="B598" s="29"/>
      <c r="C598" s="29"/>
      <c r="D598" s="29"/>
      <c r="E598" s="29"/>
      <c r="F598" s="29"/>
      <c r="G598" s="29"/>
      <c r="H598" s="29"/>
      <c r="I598" s="157"/>
      <c r="J598" s="157"/>
      <c r="K598" s="29"/>
      <c r="L598" s="29"/>
      <c r="M598" s="29"/>
      <c r="N598" s="29"/>
      <c r="O598" s="29"/>
      <c r="P598" s="29"/>
      <c r="Q598" s="29"/>
      <c r="R598" s="29"/>
      <c r="S598" s="29"/>
      <c r="T598" s="29"/>
      <c r="U598" s="29"/>
      <c r="V598" s="29"/>
      <c r="W598" s="29"/>
      <c r="X598" s="29"/>
      <c r="Y598" s="29"/>
      <c r="Z598" s="29"/>
    </row>
    <row r="599" spans="1:26" ht="15.75" customHeight="1" x14ac:dyDescent="0.35">
      <c r="A599" s="29"/>
      <c r="B599" s="29"/>
      <c r="C599" s="29"/>
      <c r="D599" s="29"/>
      <c r="E599" s="29"/>
      <c r="F599" s="29"/>
      <c r="G599" s="29"/>
      <c r="H599" s="29"/>
      <c r="I599" s="157"/>
      <c r="J599" s="157"/>
      <c r="K599" s="29"/>
      <c r="L599" s="29"/>
      <c r="M599" s="29"/>
      <c r="N599" s="29"/>
      <c r="O599" s="29"/>
      <c r="P599" s="29"/>
      <c r="Q599" s="29"/>
      <c r="R599" s="29"/>
      <c r="S599" s="29"/>
      <c r="T599" s="29"/>
      <c r="U599" s="29"/>
      <c r="V599" s="29"/>
      <c r="W599" s="29"/>
      <c r="X599" s="29"/>
      <c r="Y599" s="29"/>
      <c r="Z599" s="29"/>
    </row>
    <row r="600" spans="1:26" ht="15.75" customHeight="1" x14ac:dyDescent="0.35">
      <c r="A600" s="29"/>
      <c r="B600" s="29"/>
      <c r="C600" s="29"/>
      <c r="D600" s="29"/>
      <c r="E600" s="29"/>
      <c r="F600" s="29"/>
      <c r="G600" s="29"/>
      <c r="H600" s="29"/>
      <c r="I600" s="157"/>
      <c r="J600" s="157"/>
      <c r="K600" s="29"/>
      <c r="L600" s="29"/>
      <c r="M600" s="29"/>
      <c r="N600" s="29"/>
      <c r="O600" s="29"/>
      <c r="P600" s="29"/>
      <c r="Q600" s="29"/>
      <c r="R600" s="29"/>
      <c r="S600" s="29"/>
      <c r="T600" s="29"/>
      <c r="U600" s="29"/>
      <c r="V600" s="29"/>
      <c r="W600" s="29"/>
      <c r="X600" s="29"/>
      <c r="Y600" s="29"/>
      <c r="Z600" s="29"/>
    </row>
    <row r="601" spans="1:26" ht="15.75" customHeight="1" x14ac:dyDescent="0.35">
      <c r="A601" s="29"/>
      <c r="B601" s="29"/>
      <c r="C601" s="29"/>
      <c r="D601" s="29"/>
      <c r="E601" s="29"/>
      <c r="F601" s="29"/>
      <c r="G601" s="29"/>
      <c r="H601" s="29"/>
      <c r="I601" s="157"/>
      <c r="J601" s="157"/>
      <c r="K601" s="29"/>
      <c r="L601" s="29"/>
      <c r="M601" s="29"/>
      <c r="N601" s="29"/>
      <c r="O601" s="29"/>
      <c r="P601" s="29"/>
      <c r="Q601" s="29"/>
      <c r="R601" s="29"/>
      <c r="S601" s="29"/>
      <c r="T601" s="29"/>
      <c r="U601" s="29"/>
      <c r="V601" s="29"/>
      <c r="W601" s="29"/>
      <c r="X601" s="29"/>
      <c r="Y601" s="29"/>
      <c r="Z601" s="29"/>
    </row>
    <row r="602" spans="1:26" ht="15.75" customHeight="1" x14ac:dyDescent="0.35">
      <c r="A602" s="29"/>
      <c r="B602" s="29"/>
      <c r="C602" s="29"/>
      <c r="D602" s="29"/>
      <c r="E602" s="29"/>
      <c r="F602" s="29"/>
      <c r="G602" s="29"/>
      <c r="H602" s="29"/>
      <c r="I602" s="157"/>
      <c r="J602" s="157"/>
      <c r="K602" s="29"/>
      <c r="L602" s="29"/>
      <c r="M602" s="29"/>
      <c r="N602" s="29"/>
      <c r="O602" s="29"/>
      <c r="P602" s="29"/>
      <c r="Q602" s="29"/>
      <c r="R602" s="29"/>
      <c r="S602" s="29"/>
      <c r="T602" s="29"/>
      <c r="U602" s="29"/>
      <c r="V602" s="29"/>
      <c r="W602" s="29"/>
      <c r="X602" s="29"/>
      <c r="Y602" s="29"/>
      <c r="Z602" s="29"/>
    </row>
    <row r="603" spans="1:26" ht="15.75" customHeight="1" x14ac:dyDescent="0.35">
      <c r="A603" s="29"/>
      <c r="B603" s="29"/>
      <c r="C603" s="29"/>
      <c r="D603" s="29"/>
      <c r="E603" s="29"/>
      <c r="F603" s="29"/>
      <c r="G603" s="29"/>
      <c r="H603" s="29"/>
      <c r="I603" s="157"/>
      <c r="J603" s="157"/>
      <c r="K603" s="29"/>
      <c r="L603" s="29"/>
      <c r="M603" s="29"/>
      <c r="N603" s="29"/>
      <c r="O603" s="29"/>
      <c r="P603" s="29"/>
      <c r="Q603" s="29"/>
      <c r="R603" s="29"/>
      <c r="S603" s="29"/>
      <c r="T603" s="29"/>
      <c r="U603" s="29"/>
      <c r="V603" s="29"/>
      <c r="W603" s="29"/>
      <c r="X603" s="29"/>
      <c r="Y603" s="29"/>
      <c r="Z603" s="29"/>
    </row>
    <row r="604" spans="1:26" ht="15.75" customHeight="1" x14ac:dyDescent="0.35">
      <c r="A604" s="29"/>
      <c r="B604" s="29"/>
      <c r="C604" s="29"/>
      <c r="D604" s="29"/>
      <c r="E604" s="29"/>
      <c r="F604" s="29"/>
      <c r="G604" s="29"/>
      <c r="H604" s="29"/>
      <c r="I604" s="157"/>
      <c r="J604" s="157"/>
      <c r="K604" s="29"/>
      <c r="L604" s="29"/>
      <c r="M604" s="29"/>
      <c r="N604" s="29"/>
      <c r="O604" s="29"/>
      <c r="P604" s="29"/>
      <c r="Q604" s="29"/>
      <c r="R604" s="29"/>
      <c r="S604" s="29"/>
      <c r="T604" s="29"/>
      <c r="U604" s="29"/>
      <c r="V604" s="29"/>
      <c r="W604" s="29"/>
      <c r="X604" s="29"/>
      <c r="Y604" s="29"/>
      <c r="Z604" s="29"/>
    </row>
    <row r="605" spans="1:26" ht="15.75" customHeight="1" x14ac:dyDescent="0.35">
      <c r="A605" s="29"/>
      <c r="B605" s="29"/>
      <c r="C605" s="29"/>
      <c r="D605" s="29"/>
      <c r="E605" s="29"/>
      <c r="F605" s="29"/>
      <c r="G605" s="29"/>
      <c r="H605" s="29"/>
      <c r="I605" s="157"/>
      <c r="J605" s="157"/>
      <c r="K605" s="29"/>
      <c r="L605" s="29"/>
      <c r="M605" s="29"/>
      <c r="N605" s="29"/>
      <c r="O605" s="29"/>
      <c r="P605" s="29"/>
      <c r="Q605" s="29"/>
      <c r="R605" s="29"/>
      <c r="S605" s="29"/>
      <c r="T605" s="29"/>
      <c r="U605" s="29"/>
      <c r="V605" s="29"/>
      <c r="W605" s="29"/>
      <c r="X605" s="29"/>
      <c r="Y605" s="29"/>
      <c r="Z605" s="29"/>
    </row>
    <row r="606" spans="1:26" ht="15.75" customHeight="1" x14ac:dyDescent="0.35">
      <c r="A606" s="29"/>
      <c r="B606" s="29"/>
      <c r="C606" s="29"/>
      <c r="D606" s="29"/>
      <c r="E606" s="29"/>
      <c r="F606" s="29"/>
      <c r="G606" s="29"/>
      <c r="H606" s="29"/>
      <c r="I606" s="157"/>
      <c r="J606" s="157"/>
      <c r="K606" s="29"/>
      <c r="L606" s="29"/>
      <c r="M606" s="29"/>
      <c r="N606" s="29"/>
      <c r="O606" s="29"/>
      <c r="P606" s="29"/>
      <c r="Q606" s="29"/>
      <c r="R606" s="29"/>
      <c r="S606" s="29"/>
      <c r="T606" s="29"/>
      <c r="U606" s="29"/>
      <c r="V606" s="29"/>
      <c r="W606" s="29"/>
      <c r="X606" s="29"/>
      <c r="Y606" s="29"/>
      <c r="Z606" s="29"/>
    </row>
    <row r="607" spans="1:26" ht="15.75" customHeight="1" x14ac:dyDescent="0.35">
      <c r="A607" s="29"/>
      <c r="B607" s="29"/>
      <c r="C607" s="29"/>
      <c r="D607" s="29"/>
      <c r="E607" s="29"/>
      <c r="F607" s="29"/>
      <c r="G607" s="29"/>
      <c r="H607" s="29"/>
      <c r="I607" s="157"/>
      <c r="J607" s="157"/>
      <c r="K607" s="29"/>
      <c r="L607" s="29"/>
      <c r="M607" s="29"/>
      <c r="N607" s="29"/>
      <c r="O607" s="29"/>
      <c r="P607" s="29"/>
      <c r="Q607" s="29"/>
      <c r="R607" s="29"/>
      <c r="S607" s="29"/>
      <c r="T607" s="29"/>
      <c r="U607" s="29"/>
      <c r="V607" s="29"/>
      <c r="W607" s="29"/>
      <c r="X607" s="29"/>
      <c r="Y607" s="29"/>
      <c r="Z607" s="29"/>
    </row>
    <row r="608" spans="1:26" ht="15.75" customHeight="1" x14ac:dyDescent="0.35">
      <c r="A608" s="29"/>
      <c r="B608" s="29"/>
      <c r="C608" s="29"/>
      <c r="D608" s="29"/>
      <c r="E608" s="29"/>
      <c r="F608" s="29"/>
      <c r="G608" s="29"/>
      <c r="H608" s="29"/>
      <c r="I608" s="157"/>
      <c r="J608" s="157"/>
      <c r="K608" s="29"/>
      <c r="L608" s="29"/>
      <c r="M608" s="29"/>
      <c r="N608" s="29"/>
      <c r="O608" s="29"/>
      <c r="P608" s="29"/>
      <c r="Q608" s="29"/>
      <c r="R608" s="29"/>
      <c r="S608" s="29"/>
      <c r="T608" s="29"/>
      <c r="U608" s="29"/>
      <c r="V608" s="29"/>
      <c r="W608" s="29"/>
      <c r="X608" s="29"/>
      <c r="Y608" s="29"/>
      <c r="Z608" s="29"/>
    </row>
    <row r="609" spans="1:26" ht="15.75" customHeight="1" x14ac:dyDescent="0.35">
      <c r="A609" s="29"/>
      <c r="B609" s="29"/>
      <c r="C609" s="29"/>
      <c r="D609" s="29"/>
      <c r="E609" s="29"/>
      <c r="F609" s="29"/>
      <c r="G609" s="29"/>
      <c r="H609" s="29"/>
      <c r="I609" s="157"/>
      <c r="J609" s="157"/>
      <c r="K609" s="29"/>
      <c r="L609" s="29"/>
      <c r="M609" s="29"/>
      <c r="N609" s="29"/>
      <c r="O609" s="29"/>
      <c r="P609" s="29"/>
      <c r="Q609" s="29"/>
      <c r="R609" s="29"/>
      <c r="S609" s="29"/>
      <c r="T609" s="29"/>
      <c r="U609" s="29"/>
      <c r="V609" s="29"/>
      <c r="W609" s="29"/>
      <c r="X609" s="29"/>
      <c r="Y609" s="29"/>
      <c r="Z609" s="29"/>
    </row>
    <row r="610" spans="1:26" ht="15.75" customHeight="1" x14ac:dyDescent="0.35">
      <c r="A610" s="29"/>
      <c r="B610" s="29"/>
      <c r="C610" s="29"/>
      <c r="D610" s="29"/>
      <c r="E610" s="29"/>
      <c r="F610" s="29"/>
      <c r="G610" s="29"/>
      <c r="H610" s="29"/>
      <c r="I610" s="157"/>
      <c r="J610" s="157"/>
      <c r="K610" s="29"/>
      <c r="L610" s="29"/>
      <c r="M610" s="29"/>
      <c r="N610" s="29"/>
      <c r="O610" s="29"/>
      <c r="P610" s="29"/>
      <c r="Q610" s="29"/>
      <c r="R610" s="29"/>
      <c r="S610" s="29"/>
      <c r="T610" s="29"/>
      <c r="U610" s="29"/>
      <c r="V610" s="29"/>
      <c r="W610" s="29"/>
      <c r="X610" s="29"/>
      <c r="Y610" s="29"/>
      <c r="Z610" s="29"/>
    </row>
    <row r="611" spans="1:26" ht="15.75" customHeight="1" x14ac:dyDescent="0.35">
      <c r="A611" s="29"/>
      <c r="B611" s="29"/>
      <c r="C611" s="29"/>
      <c r="D611" s="29"/>
      <c r="E611" s="29"/>
      <c r="F611" s="29"/>
      <c r="G611" s="29"/>
      <c r="H611" s="29"/>
      <c r="I611" s="157"/>
      <c r="J611" s="157"/>
      <c r="K611" s="29"/>
      <c r="L611" s="29"/>
      <c r="M611" s="29"/>
      <c r="N611" s="29"/>
      <c r="O611" s="29"/>
      <c r="P611" s="29"/>
      <c r="Q611" s="29"/>
      <c r="R611" s="29"/>
      <c r="S611" s="29"/>
      <c r="T611" s="29"/>
      <c r="U611" s="29"/>
      <c r="V611" s="29"/>
      <c r="W611" s="29"/>
      <c r="X611" s="29"/>
      <c r="Y611" s="29"/>
      <c r="Z611" s="29"/>
    </row>
    <row r="612" spans="1:26" ht="15.75" customHeight="1" x14ac:dyDescent="0.35">
      <c r="A612" s="29"/>
      <c r="B612" s="29"/>
      <c r="C612" s="29"/>
      <c r="D612" s="29"/>
      <c r="E612" s="29"/>
      <c r="F612" s="29"/>
      <c r="G612" s="29"/>
      <c r="H612" s="29"/>
      <c r="I612" s="157"/>
      <c r="J612" s="157"/>
      <c r="K612" s="29"/>
      <c r="L612" s="29"/>
      <c r="M612" s="29"/>
      <c r="N612" s="29"/>
      <c r="O612" s="29"/>
      <c r="P612" s="29"/>
      <c r="Q612" s="29"/>
      <c r="R612" s="29"/>
      <c r="S612" s="29"/>
      <c r="T612" s="29"/>
      <c r="U612" s="29"/>
      <c r="V612" s="29"/>
      <c r="W612" s="29"/>
      <c r="X612" s="29"/>
      <c r="Y612" s="29"/>
      <c r="Z612" s="29"/>
    </row>
    <row r="613" spans="1:26" ht="15.75" customHeight="1" x14ac:dyDescent="0.35">
      <c r="A613" s="29"/>
      <c r="B613" s="29"/>
      <c r="C613" s="29"/>
      <c r="D613" s="29"/>
      <c r="E613" s="29"/>
      <c r="F613" s="29"/>
      <c r="G613" s="29"/>
      <c r="H613" s="29"/>
      <c r="I613" s="157"/>
      <c r="J613" s="157"/>
      <c r="K613" s="29"/>
      <c r="L613" s="29"/>
      <c r="M613" s="29"/>
      <c r="N613" s="29"/>
      <c r="O613" s="29"/>
      <c r="P613" s="29"/>
      <c r="Q613" s="29"/>
      <c r="R613" s="29"/>
      <c r="S613" s="29"/>
      <c r="T613" s="29"/>
      <c r="U613" s="29"/>
      <c r="V613" s="29"/>
      <c r="W613" s="29"/>
      <c r="X613" s="29"/>
      <c r="Y613" s="29"/>
      <c r="Z613" s="29"/>
    </row>
    <row r="614" spans="1:26" ht="15.75" customHeight="1" x14ac:dyDescent="0.35">
      <c r="A614" s="29"/>
      <c r="B614" s="29"/>
      <c r="C614" s="29"/>
      <c r="D614" s="29"/>
      <c r="E614" s="29"/>
      <c r="F614" s="29"/>
      <c r="G614" s="29"/>
      <c r="H614" s="29"/>
      <c r="I614" s="157"/>
      <c r="J614" s="157"/>
      <c r="K614" s="29"/>
      <c r="L614" s="29"/>
      <c r="M614" s="29"/>
      <c r="N614" s="29"/>
      <c r="O614" s="29"/>
      <c r="P614" s="29"/>
      <c r="Q614" s="29"/>
      <c r="R614" s="29"/>
      <c r="S614" s="29"/>
      <c r="T614" s="29"/>
      <c r="U614" s="29"/>
      <c r="V614" s="29"/>
      <c r="W614" s="29"/>
      <c r="X614" s="29"/>
      <c r="Y614" s="29"/>
      <c r="Z614" s="29"/>
    </row>
    <row r="615" spans="1:26" ht="15.75" customHeight="1" x14ac:dyDescent="0.35">
      <c r="A615" s="29"/>
      <c r="B615" s="29"/>
      <c r="C615" s="29"/>
      <c r="D615" s="29"/>
      <c r="E615" s="29"/>
      <c r="F615" s="29"/>
      <c r="G615" s="29"/>
      <c r="H615" s="29"/>
      <c r="I615" s="157"/>
      <c r="J615" s="157"/>
      <c r="K615" s="29"/>
      <c r="L615" s="29"/>
      <c r="M615" s="29"/>
      <c r="N615" s="29"/>
      <c r="O615" s="29"/>
      <c r="P615" s="29"/>
      <c r="Q615" s="29"/>
      <c r="R615" s="29"/>
      <c r="S615" s="29"/>
      <c r="T615" s="29"/>
      <c r="U615" s="29"/>
      <c r="V615" s="29"/>
      <c r="W615" s="29"/>
      <c r="X615" s="29"/>
      <c r="Y615" s="29"/>
      <c r="Z615" s="29"/>
    </row>
    <row r="616" spans="1:26" ht="15.75" customHeight="1" x14ac:dyDescent="0.35">
      <c r="A616" s="29"/>
      <c r="B616" s="29"/>
      <c r="C616" s="29"/>
      <c r="D616" s="29"/>
      <c r="E616" s="29"/>
      <c r="F616" s="29"/>
      <c r="G616" s="29"/>
      <c r="H616" s="29"/>
      <c r="I616" s="157"/>
      <c r="J616" s="157"/>
      <c r="K616" s="29"/>
      <c r="L616" s="29"/>
      <c r="M616" s="29"/>
      <c r="N616" s="29"/>
      <c r="O616" s="29"/>
      <c r="P616" s="29"/>
      <c r="Q616" s="29"/>
      <c r="R616" s="29"/>
      <c r="S616" s="29"/>
      <c r="T616" s="29"/>
      <c r="U616" s="29"/>
      <c r="V616" s="29"/>
      <c r="W616" s="29"/>
      <c r="X616" s="29"/>
      <c r="Y616" s="29"/>
      <c r="Z616" s="29"/>
    </row>
    <row r="617" spans="1:26" ht="15.75" customHeight="1" x14ac:dyDescent="0.35">
      <c r="A617" s="29"/>
      <c r="B617" s="29"/>
      <c r="C617" s="29"/>
      <c r="D617" s="29"/>
      <c r="E617" s="29"/>
      <c r="F617" s="29"/>
      <c r="G617" s="29"/>
      <c r="H617" s="29"/>
      <c r="I617" s="157"/>
      <c r="J617" s="157"/>
      <c r="K617" s="29"/>
      <c r="L617" s="29"/>
      <c r="M617" s="29"/>
      <c r="N617" s="29"/>
      <c r="O617" s="29"/>
      <c r="P617" s="29"/>
      <c r="Q617" s="29"/>
      <c r="R617" s="29"/>
      <c r="S617" s="29"/>
      <c r="T617" s="29"/>
      <c r="U617" s="29"/>
      <c r="V617" s="29"/>
      <c r="W617" s="29"/>
      <c r="X617" s="29"/>
      <c r="Y617" s="29"/>
      <c r="Z617" s="29"/>
    </row>
    <row r="618" spans="1:26" ht="15.75" customHeight="1" x14ac:dyDescent="0.35">
      <c r="A618" s="29"/>
      <c r="B618" s="29"/>
      <c r="C618" s="29"/>
      <c r="D618" s="29"/>
      <c r="E618" s="29"/>
      <c r="F618" s="29"/>
      <c r="G618" s="29"/>
      <c r="H618" s="29"/>
      <c r="I618" s="157"/>
      <c r="J618" s="157"/>
      <c r="K618" s="29"/>
      <c r="L618" s="29"/>
      <c r="M618" s="29"/>
      <c r="N618" s="29"/>
      <c r="O618" s="29"/>
      <c r="P618" s="29"/>
      <c r="Q618" s="29"/>
      <c r="R618" s="29"/>
      <c r="S618" s="29"/>
      <c r="T618" s="29"/>
      <c r="U618" s="29"/>
      <c r="V618" s="29"/>
      <c r="W618" s="29"/>
      <c r="X618" s="29"/>
      <c r="Y618" s="29"/>
      <c r="Z618" s="29"/>
    </row>
    <row r="619" spans="1:26" ht="15.75" customHeight="1" x14ac:dyDescent="0.35">
      <c r="A619" s="29"/>
      <c r="B619" s="29"/>
      <c r="C619" s="29"/>
      <c r="D619" s="29"/>
      <c r="E619" s="29"/>
      <c r="F619" s="29"/>
      <c r="G619" s="29"/>
      <c r="H619" s="29"/>
      <c r="I619" s="157"/>
      <c r="J619" s="157"/>
      <c r="K619" s="29"/>
      <c r="L619" s="29"/>
      <c r="M619" s="29"/>
      <c r="N619" s="29"/>
      <c r="O619" s="29"/>
      <c r="P619" s="29"/>
      <c r="Q619" s="29"/>
      <c r="R619" s="29"/>
      <c r="S619" s="29"/>
      <c r="T619" s="29"/>
      <c r="U619" s="29"/>
      <c r="V619" s="29"/>
      <c r="W619" s="29"/>
      <c r="X619" s="29"/>
      <c r="Y619" s="29"/>
      <c r="Z619" s="29"/>
    </row>
    <row r="620" spans="1:26" ht="15.75" customHeight="1" x14ac:dyDescent="0.35">
      <c r="A620" s="29"/>
      <c r="B620" s="29"/>
      <c r="C620" s="29"/>
      <c r="D620" s="29"/>
      <c r="E620" s="29"/>
      <c r="F620" s="29"/>
      <c r="G620" s="29"/>
      <c r="H620" s="29"/>
      <c r="I620" s="157"/>
      <c r="J620" s="157"/>
      <c r="K620" s="29"/>
      <c r="L620" s="29"/>
      <c r="M620" s="29"/>
      <c r="N620" s="29"/>
      <c r="O620" s="29"/>
      <c r="P620" s="29"/>
      <c r="Q620" s="29"/>
      <c r="R620" s="29"/>
      <c r="S620" s="29"/>
      <c r="T620" s="29"/>
      <c r="U620" s="29"/>
      <c r="V620" s="29"/>
      <c r="W620" s="29"/>
      <c r="X620" s="29"/>
      <c r="Y620" s="29"/>
      <c r="Z620" s="29"/>
    </row>
    <row r="621" spans="1:26" ht="15.75" customHeight="1" x14ac:dyDescent="0.35">
      <c r="A621" s="29"/>
      <c r="B621" s="29"/>
      <c r="C621" s="29"/>
      <c r="D621" s="29"/>
      <c r="E621" s="29"/>
      <c r="F621" s="29"/>
      <c r="G621" s="29"/>
      <c r="H621" s="29"/>
      <c r="I621" s="157"/>
      <c r="J621" s="157"/>
      <c r="K621" s="29"/>
      <c r="L621" s="29"/>
      <c r="M621" s="29"/>
      <c r="N621" s="29"/>
      <c r="O621" s="29"/>
      <c r="P621" s="29"/>
      <c r="Q621" s="29"/>
      <c r="R621" s="29"/>
      <c r="S621" s="29"/>
      <c r="T621" s="29"/>
      <c r="U621" s="29"/>
      <c r="V621" s="29"/>
      <c r="W621" s="29"/>
      <c r="X621" s="29"/>
      <c r="Y621" s="29"/>
      <c r="Z621" s="29"/>
    </row>
    <row r="622" spans="1:26" ht="15.75" customHeight="1" x14ac:dyDescent="0.35">
      <c r="A622" s="29"/>
      <c r="B622" s="29"/>
      <c r="C622" s="29"/>
      <c r="D622" s="29"/>
      <c r="E622" s="29"/>
      <c r="F622" s="29"/>
      <c r="G622" s="29"/>
      <c r="H622" s="29"/>
      <c r="I622" s="157"/>
      <c r="J622" s="157"/>
      <c r="K622" s="29"/>
      <c r="L622" s="29"/>
      <c r="M622" s="29"/>
      <c r="N622" s="29"/>
      <c r="O622" s="29"/>
      <c r="P622" s="29"/>
      <c r="Q622" s="29"/>
      <c r="R622" s="29"/>
      <c r="S622" s="29"/>
      <c r="T622" s="29"/>
      <c r="U622" s="29"/>
      <c r="V622" s="29"/>
      <c r="W622" s="29"/>
      <c r="X622" s="29"/>
      <c r="Y622" s="29"/>
      <c r="Z622" s="29"/>
    </row>
    <row r="623" spans="1:26" ht="15.75" customHeight="1" x14ac:dyDescent="0.35">
      <c r="A623" s="29"/>
      <c r="B623" s="29"/>
      <c r="C623" s="29"/>
      <c r="D623" s="29"/>
      <c r="E623" s="29"/>
      <c r="F623" s="29"/>
      <c r="G623" s="29"/>
      <c r="H623" s="29"/>
      <c r="I623" s="157"/>
      <c r="J623" s="157"/>
      <c r="K623" s="29"/>
      <c r="L623" s="29"/>
      <c r="M623" s="29"/>
      <c r="N623" s="29"/>
      <c r="O623" s="29"/>
      <c r="P623" s="29"/>
      <c r="Q623" s="29"/>
      <c r="R623" s="29"/>
      <c r="S623" s="29"/>
      <c r="T623" s="29"/>
      <c r="U623" s="29"/>
      <c r="V623" s="29"/>
      <c r="W623" s="29"/>
      <c r="X623" s="29"/>
      <c r="Y623" s="29"/>
      <c r="Z623" s="29"/>
    </row>
    <row r="624" spans="1:26" ht="15.75" customHeight="1" x14ac:dyDescent="0.35">
      <c r="A624" s="29"/>
      <c r="B624" s="29"/>
      <c r="C624" s="29"/>
      <c r="D624" s="29"/>
      <c r="E624" s="29"/>
      <c r="F624" s="29"/>
      <c r="G624" s="29"/>
      <c r="H624" s="29"/>
      <c r="I624" s="157"/>
      <c r="J624" s="157"/>
      <c r="K624" s="29"/>
      <c r="L624" s="29"/>
      <c r="M624" s="29"/>
      <c r="N624" s="29"/>
      <c r="O624" s="29"/>
      <c r="P624" s="29"/>
      <c r="Q624" s="29"/>
      <c r="R624" s="29"/>
      <c r="S624" s="29"/>
      <c r="T624" s="29"/>
      <c r="U624" s="29"/>
      <c r="V624" s="29"/>
      <c r="W624" s="29"/>
      <c r="X624" s="29"/>
      <c r="Y624" s="29"/>
      <c r="Z624" s="29"/>
    </row>
    <row r="625" spans="1:26" ht="15.75" customHeight="1" x14ac:dyDescent="0.35">
      <c r="A625" s="29"/>
      <c r="B625" s="29"/>
      <c r="C625" s="29"/>
      <c r="D625" s="29"/>
      <c r="E625" s="29"/>
      <c r="F625" s="29"/>
      <c r="G625" s="29"/>
      <c r="H625" s="29"/>
      <c r="I625" s="157"/>
      <c r="J625" s="157"/>
      <c r="K625" s="29"/>
      <c r="L625" s="29"/>
      <c r="M625" s="29"/>
      <c r="N625" s="29"/>
      <c r="O625" s="29"/>
      <c r="P625" s="29"/>
      <c r="Q625" s="29"/>
      <c r="R625" s="29"/>
      <c r="S625" s="29"/>
      <c r="T625" s="29"/>
      <c r="U625" s="29"/>
      <c r="V625" s="29"/>
      <c r="W625" s="29"/>
      <c r="X625" s="29"/>
      <c r="Y625" s="29"/>
      <c r="Z625" s="29"/>
    </row>
    <row r="626" spans="1:26" ht="15.75" customHeight="1" x14ac:dyDescent="0.35">
      <c r="A626" s="29"/>
      <c r="B626" s="29"/>
      <c r="C626" s="29"/>
      <c r="D626" s="29"/>
      <c r="E626" s="29"/>
      <c r="F626" s="29"/>
      <c r="G626" s="29"/>
      <c r="H626" s="29"/>
      <c r="I626" s="157"/>
      <c r="J626" s="157"/>
      <c r="K626" s="29"/>
      <c r="L626" s="29"/>
      <c r="M626" s="29"/>
      <c r="N626" s="29"/>
      <c r="O626" s="29"/>
      <c r="P626" s="29"/>
      <c r="Q626" s="29"/>
      <c r="R626" s="29"/>
      <c r="S626" s="29"/>
      <c r="T626" s="29"/>
      <c r="U626" s="29"/>
      <c r="V626" s="29"/>
      <c r="W626" s="29"/>
      <c r="X626" s="29"/>
      <c r="Y626" s="29"/>
      <c r="Z626" s="29"/>
    </row>
    <row r="627" spans="1:26" ht="15.75" customHeight="1" x14ac:dyDescent="0.35">
      <c r="A627" s="29"/>
      <c r="B627" s="29"/>
      <c r="C627" s="29"/>
      <c r="D627" s="29"/>
      <c r="E627" s="29"/>
      <c r="F627" s="29"/>
      <c r="G627" s="29"/>
      <c r="H627" s="29"/>
      <c r="I627" s="157"/>
      <c r="J627" s="157"/>
      <c r="K627" s="29"/>
      <c r="L627" s="29"/>
      <c r="M627" s="29"/>
      <c r="N627" s="29"/>
      <c r="O627" s="29"/>
      <c r="P627" s="29"/>
      <c r="Q627" s="29"/>
      <c r="R627" s="29"/>
      <c r="S627" s="29"/>
      <c r="T627" s="29"/>
      <c r="U627" s="29"/>
      <c r="V627" s="29"/>
      <c r="W627" s="29"/>
      <c r="X627" s="29"/>
      <c r="Y627" s="29"/>
      <c r="Z627" s="29"/>
    </row>
    <row r="628" spans="1:26" ht="15.75" customHeight="1" x14ac:dyDescent="0.35">
      <c r="A628" s="29"/>
      <c r="B628" s="29"/>
      <c r="C628" s="29"/>
      <c r="D628" s="29"/>
      <c r="E628" s="29"/>
      <c r="F628" s="29"/>
      <c r="G628" s="29"/>
      <c r="H628" s="29"/>
      <c r="I628" s="157"/>
      <c r="J628" s="157"/>
      <c r="K628" s="29"/>
      <c r="L628" s="29"/>
      <c r="M628" s="29"/>
      <c r="N628" s="29"/>
      <c r="O628" s="29"/>
      <c r="P628" s="29"/>
      <c r="Q628" s="29"/>
      <c r="R628" s="29"/>
      <c r="S628" s="29"/>
      <c r="T628" s="29"/>
      <c r="U628" s="29"/>
      <c r="V628" s="29"/>
      <c r="W628" s="29"/>
      <c r="X628" s="29"/>
      <c r="Y628" s="29"/>
      <c r="Z628" s="29"/>
    </row>
    <row r="629" spans="1:26" ht="15.75" customHeight="1" x14ac:dyDescent="0.35">
      <c r="A629" s="29"/>
      <c r="B629" s="29"/>
      <c r="C629" s="29"/>
      <c r="D629" s="29"/>
      <c r="E629" s="29"/>
      <c r="F629" s="29"/>
      <c r="G629" s="29"/>
      <c r="H629" s="29"/>
      <c r="I629" s="157"/>
      <c r="J629" s="157"/>
      <c r="K629" s="29"/>
      <c r="L629" s="29"/>
      <c r="M629" s="29"/>
      <c r="N629" s="29"/>
      <c r="O629" s="29"/>
      <c r="P629" s="29"/>
      <c r="Q629" s="29"/>
      <c r="R629" s="29"/>
      <c r="S629" s="29"/>
      <c r="T629" s="29"/>
      <c r="U629" s="29"/>
      <c r="V629" s="29"/>
      <c r="W629" s="29"/>
      <c r="X629" s="29"/>
      <c r="Y629" s="29"/>
      <c r="Z629" s="29"/>
    </row>
    <row r="630" spans="1:26" ht="15.75" customHeight="1" x14ac:dyDescent="0.35">
      <c r="A630" s="29"/>
      <c r="B630" s="29"/>
      <c r="C630" s="29"/>
      <c r="D630" s="29"/>
      <c r="E630" s="29"/>
      <c r="F630" s="29"/>
      <c r="G630" s="29"/>
      <c r="H630" s="29"/>
      <c r="I630" s="157"/>
      <c r="J630" s="157"/>
      <c r="K630" s="29"/>
      <c r="L630" s="29"/>
      <c r="M630" s="29"/>
      <c r="N630" s="29"/>
      <c r="O630" s="29"/>
      <c r="P630" s="29"/>
      <c r="Q630" s="29"/>
      <c r="R630" s="29"/>
      <c r="S630" s="29"/>
      <c r="T630" s="29"/>
      <c r="U630" s="29"/>
      <c r="V630" s="29"/>
      <c r="W630" s="29"/>
      <c r="X630" s="29"/>
      <c r="Y630" s="29"/>
      <c r="Z630" s="29"/>
    </row>
    <row r="631" spans="1:26" ht="15.75" customHeight="1" x14ac:dyDescent="0.35">
      <c r="A631" s="29"/>
      <c r="B631" s="29"/>
      <c r="C631" s="29"/>
      <c r="D631" s="29"/>
      <c r="E631" s="29"/>
      <c r="F631" s="29"/>
      <c r="G631" s="29"/>
      <c r="H631" s="29"/>
      <c r="I631" s="157"/>
      <c r="J631" s="157"/>
      <c r="K631" s="29"/>
      <c r="L631" s="29"/>
      <c r="M631" s="29"/>
      <c r="N631" s="29"/>
      <c r="O631" s="29"/>
      <c r="P631" s="29"/>
      <c r="Q631" s="29"/>
      <c r="R631" s="29"/>
      <c r="S631" s="29"/>
      <c r="T631" s="29"/>
      <c r="U631" s="29"/>
      <c r="V631" s="29"/>
      <c r="W631" s="29"/>
      <c r="X631" s="29"/>
      <c r="Y631" s="29"/>
      <c r="Z631" s="29"/>
    </row>
    <row r="632" spans="1:26" ht="15.75" customHeight="1" x14ac:dyDescent="0.35">
      <c r="A632" s="29"/>
      <c r="B632" s="29"/>
      <c r="C632" s="29"/>
      <c r="D632" s="29"/>
      <c r="E632" s="29"/>
      <c r="F632" s="29"/>
      <c r="G632" s="29"/>
      <c r="H632" s="29"/>
      <c r="I632" s="157"/>
      <c r="J632" s="157"/>
      <c r="K632" s="29"/>
      <c r="L632" s="29"/>
      <c r="M632" s="29"/>
      <c r="N632" s="29"/>
      <c r="O632" s="29"/>
      <c r="P632" s="29"/>
      <c r="Q632" s="29"/>
      <c r="R632" s="29"/>
      <c r="S632" s="29"/>
      <c r="T632" s="29"/>
      <c r="U632" s="29"/>
      <c r="V632" s="29"/>
      <c r="W632" s="29"/>
      <c r="X632" s="29"/>
      <c r="Y632" s="29"/>
      <c r="Z632" s="29"/>
    </row>
    <row r="633" spans="1:26" ht="15.75" customHeight="1" x14ac:dyDescent="0.35">
      <c r="A633" s="29"/>
      <c r="B633" s="29"/>
      <c r="C633" s="29"/>
      <c r="D633" s="29"/>
      <c r="E633" s="29"/>
      <c r="F633" s="29"/>
      <c r="G633" s="29"/>
      <c r="H633" s="29"/>
      <c r="I633" s="157"/>
      <c r="J633" s="157"/>
      <c r="K633" s="29"/>
      <c r="L633" s="29"/>
      <c r="M633" s="29"/>
      <c r="N633" s="29"/>
      <c r="O633" s="29"/>
      <c r="P633" s="29"/>
      <c r="Q633" s="29"/>
      <c r="R633" s="29"/>
      <c r="S633" s="29"/>
      <c r="T633" s="29"/>
      <c r="U633" s="29"/>
      <c r="V633" s="29"/>
      <c r="W633" s="29"/>
      <c r="X633" s="29"/>
      <c r="Y633" s="29"/>
      <c r="Z633" s="29"/>
    </row>
    <row r="634" spans="1:26" ht="15.75" customHeight="1" x14ac:dyDescent="0.35">
      <c r="A634" s="29"/>
      <c r="B634" s="29"/>
      <c r="C634" s="29"/>
      <c r="D634" s="29"/>
      <c r="E634" s="29"/>
      <c r="F634" s="29"/>
      <c r="G634" s="29"/>
      <c r="H634" s="29"/>
      <c r="I634" s="157"/>
      <c r="J634" s="157"/>
      <c r="K634" s="29"/>
      <c r="L634" s="29"/>
      <c r="M634" s="29"/>
      <c r="N634" s="29"/>
      <c r="O634" s="29"/>
      <c r="P634" s="29"/>
      <c r="Q634" s="29"/>
      <c r="R634" s="29"/>
      <c r="S634" s="29"/>
      <c r="T634" s="29"/>
      <c r="U634" s="29"/>
      <c r="V634" s="29"/>
      <c r="W634" s="29"/>
      <c r="X634" s="29"/>
      <c r="Y634" s="29"/>
      <c r="Z634" s="29"/>
    </row>
    <row r="635" spans="1:26" ht="15.75" customHeight="1" x14ac:dyDescent="0.35">
      <c r="A635" s="29"/>
      <c r="B635" s="29"/>
      <c r="C635" s="29"/>
      <c r="D635" s="29"/>
      <c r="E635" s="29"/>
      <c r="F635" s="29"/>
      <c r="G635" s="29"/>
      <c r="H635" s="29"/>
      <c r="I635" s="157"/>
      <c r="J635" s="157"/>
      <c r="K635" s="29"/>
      <c r="L635" s="29"/>
      <c r="M635" s="29"/>
      <c r="N635" s="29"/>
      <c r="O635" s="29"/>
      <c r="P635" s="29"/>
      <c r="Q635" s="29"/>
      <c r="R635" s="29"/>
      <c r="S635" s="29"/>
      <c r="T635" s="29"/>
      <c r="U635" s="29"/>
      <c r="V635" s="29"/>
      <c r="W635" s="29"/>
      <c r="X635" s="29"/>
      <c r="Y635" s="29"/>
      <c r="Z635" s="29"/>
    </row>
    <row r="636" spans="1:26" ht="15.75" customHeight="1" x14ac:dyDescent="0.35">
      <c r="A636" s="29"/>
      <c r="B636" s="29"/>
      <c r="C636" s="29"/>
      <c r="D636" s="29"/>
      <c r="E636" s="29"/>
      <c r="F636" s="29"/>
      <c r="G636" s="29"/>
      <c r="H636" s="29"/>
      <c r="I636" s="157"/>
      <c r="J636" s="157"/>
      <c r="K636" s="29"/>
      <c r="L636" s="29"/>
      <c r="M636" s="29"/>
      <c r="N636" s="29"/>
      <c r="O636" s="29"/>
      <c r="P636" s="29"/>
      <c r="Q636" s="29"/>
      <c r="R636" s="29"/>
      <c r="S636" s="29"/>
      <c r="T636" s="29"/>
      <c r="U636" s="29"/>
      <c r="V636" s="29"/>
      <c r="W636" s="29"/>
      <c r="X636" s="29"/>
      <c r="Y636" s="29"/>
      <c r="Z636" s="29"/>
    </row>
    <row r="637" spans="1:26" ht="15.75" customHeight="1" x14ac:dyDescent="0.35">
      <c r="A637" s="29"/>
      <c r="B637" s="29"/>
      <c r="C637" s="29"/>
      <c r="D637" s="29"/>
      <c r="E637" s="29"/>
      <c r="F637" s="29"/>
      <c r="G637" s="29"/>
      <c r="H637" s="29"/>
      <c r="I637" s="157"/>
      <c r="J637" s="157"/>
      <c r="K637" s="29"/>
      <c r="L637" s="29"/>
      <c r="M637" s="29"/>
      <c r="N637" s="29"/>
      <c r="O637" s="29"/>
      <c r="P637" s="29"/>
      <c r="Q637" s="29"/>
      <c r="R637" s="29"/>
      <c r="S637" s="29"/>
      <c r="T637" s="29"/>
      <c r="U637" s="29"/>
      <c r="V637" s="29"/>
      <c r="W637" s="29"/>
      <c r="X637" s="29"/>
      <c r="Y637" s="29"/>
      <c r="Z637" s="29"/>
    </row>
    <row r="638" spans="1:26" ht="15.75" customHeight="1" x14ac:dyDescent="0.35">
      <c r="A638" s="29"/>
      <c r="B638" s="29"/>
      <c r="C638" s="29"/>
      <c r="D638" s="29"/>
      <c r="E638" s="29"/>
      <c r="F638" s="29"/>
      <c r="G638" s="29"/>
      <c r="H638" s="29"/>
      <c r="I638" s="157"/>
      <c r="J638" s="157"/>
      <c r="K638" s="29"/>
      <c r="L638" s="29"/>
      <c r="M638" s="29"/>
      <c r="N638" s="29"/>
      <c r="O638" s="29"/>
      <c r="P638" s="29"/>
      <c r="Q638" s="29"/>
      <c r="R638" s="29"/>
      <c r="S638" s="29"/>
      <c r="T638" s="29"/>
      <c r="U638" s="29"/>
      <c r="V638" s="29"/>
      <c r="W638" s="29"/>
      <c r="X638" s="29"/>
      <c r="Y638" s="29"/>
      <c r="Z638" s="29"/>
    </row>
    <row r="639" spans="1:26" ht="15.75" customHeight="1" x14ac:dyDescent="0.35">
      <c r="A639" s="29"/>
      <c r="B639" s="29"/>
      <c r="C639" s="29"/>
      <c r="D639" s="29"/>
      <c r="E639" s="29"/>
      <c r="F639" s="29"/>
      <c r="G639" s="29"/>
      <c r="H639" s="29"/>
      <c r="I639" s="157"/>
      <c r="J639" s="157"/>
      <c r="K639" s="29"/>
      <c r="L639" s="29"/>
      <c r="M639" s="29"/>
      <c r="N639" s="29"/>
      <c r="O639" s="29"/>
      <c r="P639" s="29"/>
      <c r="Q639" s="29"/>
      <c r="R639" s="29"/>
      <c r="S639" s="29"/>
      <c r="T639" s="29"/>
      <c r="U639" s="29"/>
      <c r="V639" s="29"/>
      <c r="W639" s="29"/>
      <c r="X639" s="29"/>
      <c r="Y639" s="29"/>
      <c r="Z639" s="29"/>
    </row>
    <row r="640" spans="1:26" ht="15.75" customHeight="1" x14ac:dyDescent="0.35">
      <c r="A640" s="29"/>
      <c r="B640" s="29"/>
      <c r="C640" s="29"/>
      <c r="D640" s="29"/>
      <c r="E640" s="29"/>
      <c r="F640" s="29"/>
      <c r="G640" s="29"/>
      <c r="H640" s="29"/>
      <c r="I640" s="157"/>
      <c r="J640" s="157"/>
      <c r="K640" s="29"/>
      <c r="L640" s="29"/>
      <c r="M640" s="29"/>
      <c r="N640" s="29"/>
      <c r="O640" s="29"/>
      <c r="P640" s="29"/>
      <c r="Q640" s="29"/>
      <c r="R640" s="29"/>
      <c r="S640" s="29"/>
      <c r="T640" s="29"/>
      <c r="U640" s="29"/>
      <c r="V640" s="29"/>
      <c r="W640" s="29"/>
      <c r="X640" s="29"/>
      <c r="Y640" s="29"/>
      <c r="Z640" s="29"/>
    </row>
    <row r="641" spans="1:26" ht="15.75" customHeight="1" x14ac:dyDescent="0.35">
      <c r="A641" s="29"/>
      <c r="B641" s="29"/>
      <c r="C641" s="29"/>
      <c r="D641" s="29"/>
      <c r="E641" s="29"/>
      <c r="F641" s="29"/>
      <c r="G641" s="29"/>
      <c r="H641" s="29"/>
      <c r="I641" s="157"/>
      <c r="J641" s="157"/>
      <c r="K641" s="29"/>
      <c r="L641" s="29"/>
      <c r="M641" s="29"/>
      <c r="N641" s="29"/>
      <c r="O641" s="29"/>
      <c r="P641" s="29"/>
      <c r="Q641" s="29"/>
      <c r="R641" s="29"/>
      <c r="S641" s="29"/>
      <c r="T641" s="29"/>
      <c r="U641" s="29"/>
      <c r="V641" s="29"/>
      <c r="W641" s="29"/>
      <c r="X641" s="29"/>
      <c r="Y641" s="29"/>
      <c r="Z641" s="29"/>
    </row>
    <row r="642" spans="1:26" ht="15.75" customHeight="1" x14ac:dyDescent="0.35">
      <c r="A642" s="29"/>
      <c r="B642" s="29"/>
      <c r="C642" s="29"/>
      <c r="D642" s="29"/>
      <c r="E642" s="29"/>
      <c r="F642" s="29"/>
      <c r="G642" s="29"/>
      <c r="H642" s="29"/>
      <c r="I642" s="157"/>
      <c r="J642" s="157"/>
      <c r="K642" s="29"/>
      <c r="L642" s="29"/>
      <c r="M642" s="29"/>
      <c r="N642" s="29"/>
      <c r="O642" s="29"/>
      <c r="P642" s="29"/>
      <c r="Q642" s="29"/>
      <c r="R642" s="29"/>
      <c r="S642" s="29"/>
      <c r="T642" s="29"/>
      <c r="U642" s="29"/>
      <c r="V642" s="29"/>
      <c r="W642" s="29"/>
      <c r="X642" s="29"/>
      <c r="Y642" s="29"/>
      <c r="Z642" s="29"/>
    </row>
    <row r="643" spans="1:26" ht="15.75" customHeight="1" x14ac:dyDescent="0.35">
      <c r="A643" s="29"/>
      <c r="B643" s="29"/>
      <c r="C643" s="29"/>
      <c r="D643" s="29"/>
      <c r="E643" s="29"/>
      <c r="F643" s="29"/>
      <c r="G643" s="29"/>
      <c r="H643" s="29"/>
      <c r="I643" s="157"/>
      <c r="J643" s="157"/>
      <c r="K643" s="29"/>
      <c r="L643" s="29"/>
      <c r="M643" s="29"/>
      <c r="N643" s="29"/>
      <c r="O643" s="29"/>
      <c r="P643" s="29"/>
      <c r="Q643" s="29"/>
      <c r="R643" s="29"/>
      <c r="S643" s="29"/>
      <c r="T643" s="29"/>
      <c r="U643" s="29"/>
      <c r="V643" s="29"/>
      <c r="W643" s="29"/>
      <c r="X643" s="29"/>
      <c r="Y643" s="29"/>
      <c r="Z643" s="29"/>
    </row>
    <row r="644" spans="1:26" ht="15.75" customHeight="1" x14ac:dyDescent="0.35">
      <c r="A644" s="29"/>
      <c r="B644" s="29"/>
      <c r="C644" s="29"/>
      <c r="D644" s="29"/>
      <c r="E644" s="29"/>
      <c r="F644" s="29"/>
      <c r="G644" s="29"/>
      <c r="H644" s="29"/>
      <c r="I644" s="157"/>
      <c r="J644" s="157"/>
      <c r="K644" s="29"/>
      <c r="L644" s="29"/>
      <c r="M644" s="29"/>
      <c r="N644" s="29"/>
      <c r="O644" s="29"/>
      <c r="P644" s="29"/>
      <c r="Q644" s="29"/>
      <c r="R644" s="29"/>
      <c r="S644" s="29"/>
      <c r="T644" s="29"/>
      <c r="U644" s="29"/>
      <c r="V644" s="29"/>
      <c r="W644" s="29"/>
      <c r="X644" s="29"/>
      <c r="Y644" s="29"/>
      <c r="Z644" s="29"/>
    </row>
    <row r="645" spans="1:26" ht="15.75" customHeight="1" x14ac:dyDescent="0.35">
      <c r="A645" s="29"/>
      <c r="B645" s="29"/>
      <c r="C645" s="29"/>
      <c r="D645" s="29"/>
      <c r="E645" s="29"/>
      <c r="F645" s="29"/>
      <c r="G645" s="29"/>
      <c r="H645" s="29"/>
      <c r="I645" s="157"/>
      <c r="J645" s="157"/>
      <c r="K645" s="29"/>
      <c r="L645" s="29"/>
      <c r="M645" s="29"/>
      <c r="N645" s="29"/>
      <c r="O645" s="29"/>
      <c r="P645" s="29"/>
      <c r="Q645" s="29"/>
      <c r="R645" s="29"/>
      <c r="S645" s="29"/>
      <c r="T645" s="29"/>
      <c r="U645" s="29"/>
      <c r="V645" s="29"/>
      <c r="W645" s="29"/>
      <c r="X645" s="29"/>
      <c r="Y645" s="29"/>
      <c r="Z645" s="29"/>
    </row>
    <row r="646" spans="1:26" ht="15.75" customHeight="1" x14ac:dyDescent="0.35">
      <c r="A646" s="29"/>
      <c r="B646" s="29"/>
      <c r="C646" s="29"/>
      <c r="D646" s="29"/>
      <c r="E646" s="29"/>
      <c r="F646" s="29"/>
      <c r="G646" s="29"/>
      <c r="H646" s="29"/>
      <c r="I646" s="157"/>
      <c r="J646" s="157"/>
      <c r="K646" s="29"/>
      <c r="L646" s="29"/>
      <c r="M646" s="29"/>
      <c r="N646" s="29"/>
      <c r="O646" s="29"/>
      <c r="P646" s="29"/>
      <c r="Q646" s="29"/>
      <c r="R646" s="29"/>
      <c r="S646" s="29"/>
      <c r="T646" s="29"/>
      <c r="U646" s="29"/>
      <c r="V646" s="29"/>
      <c r="W646" s="29"/>
      <c r="X646" s="29"/>
      <c r="Y646" s="29"/>
      <c r="Z646" s="29"/>
    </row>
    <row r="647" spans="1:26" ht="15.75" customHeight="1" x14ac:dyDescent="0.35">
      <c r="A647" s="29"/>
      <c r="B647" s="29"/>
      <c r="C647" s="29"/>
      <c r="D647" s="29"/>
      <c r="E647" s="29"/>
      <c r="F647" s="29"/>
      <c r="G647" s="29"/>
      <c r="H647" s="29"/>
      <c r="I647" s="157"/>
      <c r="J647" s="157"/>
      <c r="K647" s="29"/>
      <c r="L647" s="29"/>
      <c r="M647" s="29"/>
      <c r="N647" s="29"/>
      <c r="O647" s="29"/>
      <c r="P647" s="29"/>
      <c r="Q647" s="29"/>
      <c r="R647" s="29"/>
      <c r="S647" s="29"/>
      <c r="T647" s="29"/>
      <c r="U647" s="29"/>
      <c r="V647" s="29"/>
      <c r="W647" s="29"/>
      <c r="X647" s="29"/>
      <c r="Y647" s="29"/>
      <c r="Z647" s="29"/>
    </row>
    <row r="648" spans="1:26" ht="15.75" customHeight="1" x14ac:dyDescent="0.35">
      <c r="A648" s="29"/>
      <c r="B648" s="29"/>
      <c r="C648" s="29"/>
      <c r="D648" s="29"/>
      <c r="E648" s="29"/>
      <c r="F648" s="29"/>
      <c r="G648" s="29"/>
      <c r="H648" s="29"/>
      <c r="I648" s="157"/>
      <c r="J648" s="157"/>
      <c r="K648" s="29"/>
      <c r="L648" s="29"/>
      <c r="M648" s="29"/>
      <c r="N648" s="29"/>
      <c r="O648" s="29"/>
      <c r="P648" s="29"/>
      <c r="Q648" s="29"/>
      <c r="R648" s="29"/>
      <c r="S648" s="29"/>
      <c r="T648" s="29"/>
      <c r="U648" s="29"/>
      <c r="V648" s="29"/>
      <c r="W648" s="29"/>
      <c r="X648" s="29"/>
      <c r="Y648" s="29"/>
      <c r="Z648" s="29"/>
    </row>
    <row r="649" spans="1:26" ht="15.75" customHeight="1" x14ac:dyDescent="0.35">
      <c r="A649" s="29"/>
      <c r="B649" s="29"/>
      <c r="C649" s="29"/>
      <c r="D649" s="29"/>
      <c r="E649" s="29"/>
      <c r="F649" s="29"/>
      <c r="G649" s="29"/>
      <c r="H649" s="29"/>
      <c r="I649" s="157"/>
      <c r="J649" s="157"/>
      <c r="K649" s="29"/>
      <c r="L649" s="29"/>
      <c r="M649" s="29"/>
      <c r="N649" s="29"/>
      <c r="O649" s="29"/>
      <c r="P649" s="29"/>
      <c r="Q649" s="29"/>
      <c r="R649" s="29"/>
      <c r="S649" s="29"/>
      <c r="T649" s="29"/>
      <c r="U649" s="29"/>
      <c r="V649" s="29"/>
      <c r="W649" s="29"/>
      <c r="X649" s="29"/>
      <c r="Y649" s="29"/>
      <c r="Z649" s="29"/>
    </row>
    <row r="650" spans="1:26" ht="15.75" customHeight="1" x14ac:dyDescent="0.35">
      <c r="A650" s="29"/>
      <c r="B650" s="29"/>
      <c r="C650" s="29"/>
      <c r="D650" s="29"/>
      <c r="E650" s="29"/>
      <c r="F650" s="29"/>
      <c r="G650" s="29"/>
      <c r="H650" s="29"/>
      <c r="I650" s="157"/>
      <c r="J650" s="157"/>
      <c r="K650" s="29"/>
      <c r="L650" s="29"/>
      <c r="M650" s="29"/>
      <c r="N650" s="29"/>
      <c r="O650" s="29"/>
      <c r="P650" s="29"/>
      <c r="Q650" s="29"/>
      <c r="R650" s="29"/>
      <c r="S650" s="29"/>
      <c r="T650" s="29"/>
      <c r="U650" s="29"/>
      <c r="V650" s="29"/>
      <c r="W650" s="29"/>
      <c r="X650" s="29"/>
      <c r="Y650" s="29"/>
      <c r="Z650" s="29"/>
    </row>
    <row r="651" spans="1:26" ht="15.75" customHeight="1" x14ac:dyDescent="0.35">
      <c r="A651" s="29"/>
      <c r="B651" s="29"/>
      <c r="C651" s="29"/>
      <c r="D651" s="29"/>
      <c r="E651" s="29"/>
      <c r="F651" s="29"/>
      <c r="G651" s="29"/>
      <c r="H651" s="29"/>
      <c r="I651" s="157"/>
      <c r="J651" s="157"/>
      <c r="K651" s="29"/>
      <c r="L651" s="29"/>
      <c r="M651" s="29"/>
      <c r="N651" s="29"/>
      <c r="O651" s="29"/>
      <c r="P651" s="29"/>
      <c r="Q651" s="29"/>
      <c r="R651" s="29"/>
      <c r="S651" s="29"/>
      <c r="T651" s="29"/>
      <c r="U651" s="29"/>
      <c r="V651" s="29"/>
      <c r="W651" s="29"/>
      <c r="X651" s="29"/>
      <c r="Y651" s="29"/>
      <c r="Z651" s="29"/>
    </row>
    <row r="652" spans="1:26" ht="15.75" customHeight="1" x14ac:dyDescent="0.35">
      <c r="A652" s="29"/>
      <c r="B652" s="29"/>
      <c r="C652" s="29"/>
      <c r="D652" s="29"/>
      <c r="E652" s="29"/>
      <c r="F652" s="29"/>
      <c r="G652" s="29"/>
      <c r="H652" s="29"/>
      <c r="I652" s="157"/>
      <c r="J652" s="157"/>
      <c r="K652" s="29"/>
      <c r="L652" s="29"/>
      <c r="M652" s="29"/>
      <c r="N652" s="29"/>
      <c r="O652" s="29"/>
      <c r="P652" s="29"/>
      <c r="Q652" s="29"/>
      <c r="R652" s="29"/>
      <c r="S652" s="29"/>
      <c r="T652" s="29"/>
      <c r="U652" s="29"/>
      <c r="V652" s="29"/>
      <c r="W652" s="29"/>
      <c r="X652" s="29"/>
      <c r="Y652" s="29"/>
      <c r="Z652" s="29"/>
    </row>
    <row r="653" spans="1:26" ht="15.75" customHeight="1" x14ac:dyDescent="0.35">
      <c r="A653" s="29"/>
      <c r="B653" s="29"/>
      <c r="C653" s="29"/>
      <c r="D653" s="29"/>
      <c r="E653" s="29"/>
      <c r="F653" s="29"/>
      <c r="G653" s="29"/>
      <c r="H653" s="29"/>
      <c r="I653" s="157"/>
      <c r="J653" s="157"/>
      <c r="K653" s="29"/>
      <c r="L653" s="29"/>
      <c r="M653" s="29"/>
      <c r="N653" s="29"/>
      <c r="O653" s="29"/>
      <c r="P653" s="29"/>
      <c r="Q653" s="29"/>
      <c r="R653" s="29"/>
      <c r="S653" s="29"/>
      <c r="T653" s="29"/>
      <c r="U653" s="29"/>
      <c r="V653" s="29"/>
      <c r="W653" s="29"/>
      <c r="X653" s="29"/>
      <c r="Y653" s="29"/>
      <c r="Z653" s="29"/>
    </row>
    <row r="654" spans="1:26" ht="15.75" customHeight="1" x14ac:dyDescent="0.35">
      <c r="A654" s="29"/>
      <c r="B654" s="29"/>
      <c r="C654" s="29"/>
      <c r="D654" s="29"/>
      <c r="E654" s="29"/>
      <c r="F654" s="29"/>
      <c r="G654" s="29"/>
      <c r="H654" s="29"/>
      <c r="I654" s="157"/>
      <c r="J654" s="157"/>
      <c r="K654" s="29"/>
      <c r="L654" s="29"/>
      <c r="M654" s="29"/>
      <c r="N654" s="29"/>
      <c r="O654" s="29"/>
      <c r="P654" s="29"/>
      <c r="Q654" s="29"/>
      <c r="R654" s="29"/>
      <c r="S654" s="29"/>
      <c r="T654" s="29"/>
      <c r="U654" s="29"/>
      <c r="V654" s="29"/>
      <c r="W654" s="29"/>
      <c r="X654" s="29"/>
      <c r="Y654" s="29"/>
      <c r="Z654" s="29"/>
    </row>
    <row r="655" spans="1:26" ht="15.75" customHeight="1" x14ac:dyDescent="0.35">
      <c r="A655" s="29"/>
      <c r="B655" s="29"/>
      <c r="C655" s="29"/>
      <c r="D655" s="29"/>
      <c r="E655" s="29"/>
      <c r="F655" s="29"/>
      <c r="G655" s="29"/>
      <c r="H655" s="29"/>
      <c r="I655" s="157"/>
      <c r="J655" s="157"/>
      <c r="K655" s="29"/>
      <c r="L655" s="29"/>
      <c r="M655" s="29"/>
      <c r="N655" s="29"/>
      <c r="O655" s="29"/>
      <c r="P655" s="29"/>
      <c r="Q655" s="29"/>
      <c r="R655" s="29"/>
      <c r="S655" s="29"/>
      <c r="T655" s="29"/>
      <c r="U655" s="29"/>
      <c r="V655" s="29"/>
      <c r="W655" s="29"/>
      <c r="X655" s="29"/>
      <c r="Y655" s="29"/>
      <c r="Z655" s="29"/>
    </row>
    <row r="656" spans="1:26" ht="15.75" customHeight="1" x14ac:dyDescent="0.35">
      <c r="A656" s="29"/>
      <c r="B656" s="29"/>
      <c r="C656" s="29"/>
      <c r="D656" s="29"/>
      <c r="E656" s="29"/>
      <c r="F656" s="29"/>
      <c r="G656" s="29"/>
      <c r="H656" s="29"/>
      <c r="I656" s="157"/>
      <c r="J656" s="157"/>
      <c r="K656" s="29"/>
      <c r="L656" s="29"/>
      <c r="M656" s="29"/>
      <c r="N656" s="29"/>
      <c r="O656" s="29"/>
      <c r="P656" s="29"/>
      <c r="Q656" s="29"/>
      <c r="R656" s="29"/>
      <c r="S656" s="29"/>
      <c r="T656" s="29"/>
      <c r="U656" s="29"/>
      <c r="V656" s="29"/>
      <c r="W656" s="29"/>
      <c r="X656" s="29"/>
      <c r="Y656" s="29"/>
      <c r="Z656" s="29"/>
    </row>
    <row r="657" spans="1:26" ht="15.75" customHeight="1" x14ac:dyDescent="0.35">
      <c r="A657" s="29"/>
      <c r="B657" s="29"/>
      <c r="C657" s="29"/>
      <c r="D657" s="29"/>
      <c r="E657" s="29"/>
      <c r="F657" s="29"/>
      <c r="G657" s="29"/>
      <c r="H657" s="29"/>
      <c r="I657" s="157"/>
      <c r="J657" s="157"/>
      <c r="K657" s="29"/>
      <c r="L657" s="29"/>
      <c r="M657" s="29"/>
      <c r="N657" s="29"/>
      <c r="O657" s="29"/>
      <c r="P657" s="29"/>
      <c r="Q657" s="29"/>
      <c r="R657" s="29"/>
      <c r="S657" s="29"/>
      <c r="T657" s="29"/>
      <c r="U657" s="29"/>
      <c r="V657" s="29"/>
      <c r="W657" s="29"/>
      <c r="X657" s="29"/>
      <c r="Y657" s="29"/>
      <c r="Z657" s="29"/>
    </row>
    <row r="658" spans="1:26" ht="15.75" customHeight="1" x14ac:dyDescent="0.35">
      <c r="A658" s="29"/>
      <c r="B658" s="29"/>
      <c r="C658" s="29"/>
      <c r="D658" s="29"/>
      <c r="E658" s="29"/>
      <c r="F658" s="29"/>
      <c r="G658" s="29"/>
      <c r="H658" s="29"/>
      <c r="I658" s="157"/>
      <c r="J658" s="157"/>
      <c r="K658" s="29"/>
      <c r="L658" s="29"/>
      <c r="M658" s="29"/>
      <c r="N658" s="29"/>
      <c r="O658" s="29"/>
      <c r="P658" s="29"/>
      <c r="Q658" s="29"/>
      <c r="R658" s="29"/>
      <c r="S658" s="29"/>
      <c r="T658" s="29"/>
      <c r="U658" s="29"/>
      <c r="V658" s="29"/>
      <c r="W658" s="29"/>
      <c r="X658" s="29"/>
      <c r="Y658" s="29"/>
      <c r="Z658" s="29"/>
    </row>
    <row r="659" spans="1:26" ht="15.75" customHeight="1" x14ac:dyDescent="0.35">
      <c r="A659" s="29"/>
      <c r="B659" s="29"/>
      <c r="C659" s="29"/>
      <c r="D659" s="29"/>
      <c r="E659" s="29"/>
      <c r="F659" s="29"/>
      <c r="G659" s="29"/>
      <c r="H659" s="29"/>
      <c r="I659" s="157"/>
      <c r="J659" s="157"/>
      <c r="K659" s="29"/>
      <c r="L659" s="29"/>
      <c r="M659" s="29"/>
      <c r="N659" s="29"/>
      <c r="O659" s="29"/>
      <c r="P659" s="29"/>
      <c r="Q659" s="29"/>
      <c r="R659" s="29"/>
      <c r="S659" s="29"/>
      <c r="T659" s="29"/>
      <c r="U659" s="29"/>
      <c r="V659" s="29"/>
      <c r="W659" s="29"/>
      <c r="X659" s="29"/>
      <c r="Y659" s="29"/>
      <c r="Z659" s="29"/>
    </row>
    <row r="660" spans="1:26" ht="15.75" customHeight="1" x14ac:dyDescent="0.35">
      <c r="A660" s="29"/>
      <c r="B660" s="29"/>
      <c r="C660" s="29"/>
      <c r="D660" s="29"/>
      <c r="E660" s="29"/>
      <c r="F660" s="29"/>
      <c r="G660" s="29"/>
      <c r="H660" s="29"/>
      <c r="I660" s="157"/>
      <c r="J660" s="157"/>
      <c r="K660" s="29"/>
      <c r="L660" s="29"/>
      <c r="M660" s="29"/>
      <c r="N660" s="29"/>
      <c r="O660" s="29"/>
      <c r="P660" s="29"/>
      <c r="Q660" s="29"/>
      <c r="R660" s="29"/>
      <c r="S660" s="29"/>
      <c r="T660" s="29"/>
      <c r="U660" s="29"/>
      <c r="V660" s="29"/>
      <c r="W660" s="29"/>
      <c r="X660" s="29"/>
      <c r="Y660" s="29"/>
      <c r="Z660" s="29"/>
    </row>
    <row r="661" spans="1:26" ht="15.75" customHeight="1" x14ac:dyDescent="0.35">
      <c r="A661" s="29"/>
      <c r="B661" s="29"/>
      <c r="C661" s="29"/>
      <c r="D661" s="29"/>
      <c r="E661" s="29"/>
      <c r="F661" s="29"/>
      <c r="G661" s="29"/>
      <c r="H661" s="29"/>
      <c r="I661" s="157"/>
      <c r="J661" s="157"/>
      <c r="K661" s="29"/>
      <c r="L661" s="29"/>
      <c r="M661" s="29"/>
      <c r="N661" s="29"/>
      <c r="O661" s="29"/>
      <c r="P661" s="29"/>
      <c r="Q661" s="29"/>
      <c r="R661" s="29"/>
      <c r="S661" s="29"/>
      <c r="T661" s="29"/>
      <c r="U661" s="29"/>
      <c r="V661" s="29"/>
      <c r="W661" s="29"/>
      <c r="X661" s="29"/>
      <c r="Y661" s="29"/>
      <c r="Z661" s="29"/>
    </row>
    <row r="662" spans="1:26" ht="15.75" customHeight="1" x14ac:dyDescent="0.35">
      <c r="A662" s="29"/>
      <c r="B662" s="29"/>
      <c r="C662" s="29"/>
      <c r="D662" s="29"/>
      <c r="E662" s="29"/>
      <c r="F662" s="29"/>
      <c r="G662" s="29"/>
      <c r="H662" s="29"/>
      <c r="I662" s="157"/>
      <c r="J662" s="157"/>
      <c r="K662" s="29"/>
      <c r="L662" s="29"/>
      <c r="M662" s="29"/>
      <c r="N662" s="29"/>
      <c r="O662" s="29"/>
      <c r="P662" s="29"/>
      <c r="Q662" s="29"/>
      <c r="R662" s="29"/>
      <c r="S662" s="29"/>
      <c r="T662" s="29"/>
      <c r="U662" s="29"/>
      <c r="V662" s="29"/>
      <c r="W662" s="29"/>
      <c r="X662" s="29"/>
      <c r="Y662" s="29"/>
      <c r="Z662" s="29"/>
    </row>
    <row r="663" spans="1:26" ht="15.75" customHeight="1" x14ac:dyDescent="0.35">
      <c r="A663" s="29"/>
      <c r="B663" s="29"/>
      <c r="C663" s="29"/>
      <c r="D663" s="29"/>
      <c r="E663" s="29"/>
      <c r="F663" s="29"/>
      <c r="G663" s="29"/>
      <c r="H663" s="29"/>
      <c r="I663" s="157"/>
      <c r="J663" s="157"/>
      <c r="K663" s="29"/>
      <c r="L663" s="29"/>
      <c r="M663" s="29"/>
      <c r="N663" s="29"/>
      <c r="O663" s="29"/>
      <c r="P663" s="29"/>
      <c r="Q663" s="29"/>
      <c r="R663" s="29"/>
      <c r="S663" s="29"/>
      <c r="T663" s="29"/>
      <c r="U663" s="29"/>
      <c r="V663" s="29"/>
      <c r="W663" s="29"/>
      <c r="X663" s="29"/>
      <c r="Y663" s="29"/>
      <c r="Z663" s="29"/>
    </row>
    <row r="664" spans="1:26" ht="15.75" customHeight="1" x14ac:dyDescent="0.35">
      <c r="A664" s="29"/>
      <c r="B664" s="29"/>
      <c r="C664" s="29"/>
      <c r="D664" s="29"/>
      <c r="E664" s="29"/>
      <c r="F664" s="29"/>
      <c r="G664" s="29"/>
      <c r="H664" s="29"/>
      <c r="I664" s="157"/>
      <c r="J664" s="157"/>
      <c r="K664" s="29"/>
      <c r="L664" s="29"/>
      <c r="M664" s="29"/>
      <c r="N664" s="29"/>
      <c r="O664" s="29"/>
      <c r="P664" s="29"/>
      <c r="Q664" s="29"/>
      <c r="R664" s="29"/>
      <c r="S664" s="29"/>
      <c r="T664" s="29"/>
      <c r="U664" s="29"/>
      <c r="V664" s="29"/>
      <c r="W664" s="29"/>
      <c r="X664" s="29"/>
      <c r="Y664" s="29"/>
      <c r="Z664" s="29"/>
    </row>
    <row r="665" spans="1:26" ht="15.75" customHeight="1" x14ac:dyDescent="0.35">
      <c r="A665" s="29"/>
      <c r="B665" s="29"/>
      <c r="C665" s="29"/>
      <c r="D665" s="29"/>
      <c r="E665" s="29"/>
      <c r="F665" s="29"/>
      <c r="G665" s="29"/>
      <c r="H665" s="29"/>
      <c r="I665" s="157"/>
      <c r="J665" s="157"/>
      <c r="K665" s="29"/>
      <c r="L665" s="29"/>
      <c r="M665" s="29"/>
      <c r="N665" s="29"/>
      <c r="O665" s="29"/>
      <c r="P665" s="29"/>
      <c r="Q665" s="29"/>
      <c r="R665" s="29"/>
      <c r="S665" s="29"/>
      <c r="T665" s="29"/>
      <c r="U665" s="29"/>
      <c r="V665" s="29"/>
      <c r="W665" s="29"/>
      <c r="X665" s="29"/>
      <c r="Y665" s="29"/>
      <c r="Z665" s="29"/>
    </row>
    <row r="666" spans="1:26" ht="15.75" customHeight="1" x14ac:dyDescent="0.35">
      <c r="A666" s="29"/>
      <c r="B666" s="29"/>
      <c r="C666" s="29"/>
      <c r="D666" s="29"/>
      <c r="E666" s="29"/>
      <c r="F666" s="29"/>
      <c r="G666" s="29"/>
      <c r="H666" s="29"/>
      <c r="I666" s="157"/>
      <c r="J666" s="157"/>
      <c r="K666" s="29"/>
      <c r="L666" s="29"/>
      <c r="M666" s="29"/>
      <c r="N666" s="29"/>
      <c r="O666" s="29"/>
      <c r="P666" s="29"/>
      <c r="Q666" s="29"/>
      <c r="R666" s="29"/>
      <c r="S666" s="29"/>
      <c r="T666" s="29"/>
      <c r="U666" s="29"/>
      <c r="V666" s="29"/>
      <c r="W666" s="29"/>
      <c r="X666" s="29"/>
      <c r="Y666" s="29"/>
      <c r="Z666" s="29"/>
    </row>
    <row r="667" spans="1:26" ht="15.75" customHeight="1" x14ac:dyDescent="0.35">
      <c r="A667" s="29"/>
      <c r="B667" s="29"/>
      <c r="C667" s="29"/>
      <c r="D667" s="29"/>
      <c r="E667" s="29"/>
      <c r="F667" s="29"/>
      <c r="G667" s="29"/>
      <c r="H667" s="29"/>
      <c r="I667" s="157"/>
      <c r="J667" s="157"/>
      <c r="K667" s="29"/>
      <c r="L667" s="29"/>
      <c r="M667" s="29"/>
      <c r="N667" s="29"/>
      <c r="O667" s="29"/>
      <c r="P667" s="29"/>
      <c r="Q667" s="29"/>
      <c r="R667" s="29"/>
      <c r="S667" s="29"/>
      <c r="T667" s="29"/>
      <c r="U667" s="29"/>
      <c r="V667" s="29"/>
      <c r="W667" s="29"/>
      <c r="X667" s="29"/>
      <c r="Y667" s="29"/>
      <c r="Z667" s="29"/>
    </row>
    <row r="668" spans="1:26" ht="15.75" customHeight="1" x14ac:dyDescent="0.35">
      <c r="A668" s="29"/>
      <c r="B668" s="29"/>
      <c r="C668" s="29"/>
      <c r="D668" s="29"/>
      <c r="E668" s="29"/>
      <c r="F668" s="29"/>
      <c r="G668" s="29"/>
      <c r="H668" s="29"/>
      <c r="I668" s="157"/>
      <c r="J668" s="157"/>
      <c r="K668" s="29"/>
      <c r="L668" s="29"/>
      <c r="M668" s="29"/>
      <c r="N668" s="29"/>
      <c r="O668" s="29"/>
      <c r="P668" s="29"/>
      <c r="Q668" s="29"/>
      <c r="R668" s="29"/>
      <c r="S668" s="29"/>
      <c r="T668" s="29"/>
      <c r="U668" s="29"/>
      <c r="V668" s="29"/>
      <c r="W668" s="29"/>
      <c r="X668" s="29"/>
      <c r="Y668" s="29"/>
      <c r="Z668" s="29"/>
    </row>
    <row r="669" spans="1:26" ht="15.75" customHeight="1" x14ac:dyDescent="0.35">
      <c r="A669" s="29"/>
      <c r="B669" s="29"/>
      <c r="C669" s="29"/>
      <c r="D669" s="29"/>
      <c r="E669" s="29"/>
      <c r="F669" s="29"/>
      <c r="G669" s="29"/>
      <c r="H669" s="29"/>
      <c r="I669" s="157"/>
      <c r="J669" s="157"/>
      <c r="K669" s="29"/>
      <c r="L669" s="29"/>
      <c r="M669" s="29"/>
      <c r="N669" s="29"/>
      <c r="O669" s="29"/>
      <c r="P669" s="29"/>
      <c r="Q669" s="29"/>
      <c r="R669" s="29"/>
      <c r="S669" s="29"/>
      <c r="T669" s="29"/>
      <c r="U669" s="29"/>
      <c r="V669" s="29"/>
      <c r="W669" s="29"/>
      <c r="X669" s="29"/>
      <c r="Y669" s="29"/>
      <c r="Z669" s="29"/>
    </row>
    <row r="670" spans="1:26" ht="15.75" customHeight="1" x14ac:dyDescent="0.35">
      <c r="A670" s="29"/>
      <c r="B670" s="29"/>
      <c r="C670" s="29"/>
      <c r="D670" s="29"/>
      <c r="E670" s="29"/>
      <c r="F670" s="29"/>
      <c r="G670" s="29"/>
      <c r="H670" s="29"/>
      <c r="I670" s="157"/>
      <c r="J670" s="157"/>
      <c r="K670" s="29"/>
      <c r="L670" s="29"/>
      <c r="M670" s="29"/>
      <c r="N670" s="29"/>
      <c r="O670" s="29"/>
      <c r="P670" s="29"/>
      <c r="Q670" s="29"/>
      <c r="R670" s="29"/>
      <c r="S670" s="29"/>
      <c r="T670" s="29"/>
      <c r="U670" s="29"/>
      <c r="V670" s="29"/>
      <c r="W670" s="29"/>
      <c r="X670" s="29"/>
      <c r="Y670" s="29"/>
      <c r="Z670" s="29"/>
    </row>
    <row r="671" spans="1:26" ht="15.75" customHeight="1" x14ac:dyDescent="0.35">
      <c r="A671" s="29"/>
      <c r="B671" s="29"/>
      <c r="C671" s="29"/>
      <c r="D671" s="29"/>
      <c r="E671" s="29"/>
      <c r="F671" s="29"/>
      <c r="G671" s="29"/>
      <c r="H671" s="29"/>
      <c r="I671" s="157"/>
      <c r="J671" s="157"/>
      <c r="K671" s="29"/>
      <c r="L671" s="29"/>
      <c r="M671" s="29"/>
      <c r="N671" s="29"/>
      <c r="O671" s="29"/>
      <c r="P671" s="29"/>
      <c r="Q671" s="29"/>
      <c r="R671" s="29"/>
      <c r="S671" s="29"/>
      <c r="T671" s="29"/>
      <c r="U671" s="29"/>
      <c r="V671" s="29"/>
      <c r="W671" s="29"/>
      <c r="X671" s="29"/>
      <c r="Y671" s="29"/>
      <c r="Z671" s="29"/>
    </row>
    <row r="672" spans="1:26" ht="15.75" customHeight="1" x14ac:dyDescent="0.35">
      <c r="A672" s="29"/>
      <c r="B672" s="29"/>
      <c r="C672" s="29"/>
      <c r="D672" s="29"/>
      <c r="E672" s="29"/>
      <c r="F672" s="29"/>
      <c r="G672" s="29"/>
      <c r="H672" s="29"/>
      <c r="I672" s="157"/>
      <c r="J672" s="157"/>
      <c r="K672" s="29"/>
      <c r="L672" s="29"/>
      <c r="M672" s="29"/>
      <c r="N672" s="29"/>
      <c r="O672" s="29"/>
      <c r="P672" s="29"/>
      <c r="Q672" s="29"/>
      <c r="R672" s="29"/>
      <c r="S672" s="29"/>
      <c r="T672" s="29"/>
      <c r="U672" s="29"/>
      <c r="V672" s="29"/>
      <c r="W672" s="29"/>
      <c r="X672" s="29"/>
      <c r="Y672" s="29"/>
      <c r="Z672" s="29"/>
    </row>
    <row r="673" spans="1:26" ht="15.75" customHeight="1" x14ac:dyDescent="0.35">
      <c r="A673" s="29"/>
      <c r="B673" s="29"/>
      <c r="C673" s="29"/>
      <c r="D673" s="29"/>
      <c r="E673" s="29"/>
      <c r="F673" s="29"/>
      <c r="G673" s="29"/>
      <c r="H673" s="29"/>
      <c r="I673" s="157"/>
      <c r="J673" s="157"/>
      <c r="K673" s="29"/>
      <c r="L673" s="29"/>
      <c r="M673" s="29"/>
      <c r="N673" s="29"/>
      <c r="O673" s="29"/>
      <c r="P673" s="29"/>
      <c r="Q673" s="29"/>
      <c r="R673" s="29"/>
      <c r="S673" s="29"/>
      <c r="T673" s="29"/>
      <c r="U673" s="29"/>
      <c r="V673" s="29"/>
      <c r="W673" s="29"/>
      <c r="X673" s="29"/>
      <c r="Y673" s="29"/>
      <c r="Z673" s="29"/>
    </row>
    <row r="674" spans="1:26" ht="15.75" customHeight="1" x14ac:dyDescent="0.35">
      <c r="A674" s="29"/>
      <c r="B674" s="29"/>
      <c r="C674" s="29"/>
      <c r="D674" s="29"/>
      <c r="E674" s="29"/>
      <c r="F674" s="29"/>
      <c r="G674" s="29"/>
      <c r="H674" s="29"/>
      <c r="I674" s="157"/>
      <c r="J674" s="157"/>
      <c r="K674" s="29"/>
      <c r="L674" s="29"/>
      <c r="M674" s="29"/>
      <c r="N674" s="29"/>
      <c r="O674" s="29"/>
      <c r="P674" s="29"/>
      <c r="Q674" s="29"/>
      <c r="R674" s="29"/>
      <c r="S674" s="29"/>
      <c r="T674" s="29"/>
      <c r="U674" s="29"/>
      <c r="V674" s="29"/>
      <c r="W674" s="29"/>
      <c r="X674" s="29"/>
      <c r="Y674" s="29"/>
      <c r="Z674" s="29"/>
    </row>
    <row r="675" spans="1:26" ht="15.75" customHeight="1" x14ac:dyDescent="0.35">
      <c r="A675" s="29"/>
      <c r="B675" s="29"/>
      <c r="C675" s="29"/>
      <c r="D675" s="29"/>
      <c r="E675" s="29"/>
      <c r="F675" s="29"/>
      <c r="G675" s="29"/>
      <c r="H675" s="29"/>
      <c r="I675" s="157"/>
      <c r="J675" s="157"/>
      <c r="K675" s="29"/>
      <c r="L675" s="29"/>
      <c r="M675" s="29"/>
      <c r="N675" s="29"/>
      <c r="O675" s="29"/>
      <c r="P675" s="29"/>
      <c r="Q675" s="29"/>
      <c r="R675" s="29"/>
      <c r="S675" s="29"/>
      <c r="T675" s="29"/>
      <c r="U675" s="29"/>
      <c r="V675" s="29"/>
      <c r="W675" s="29"/>
      <c r="X675" s="29"/>
      <c r="Y675" s="29"/>
      <c r="Z675" s="29"/>
    </row>
    <row r="676" spans="1:26" ht="15.75" customHeight="1" x14ac:dyDescent="0.35">
      <c r="A676" s="29"/>
      <c r="B676" s="29"/>
      <c r="C676" s="29"/>
      <c r="D676" s="29"/>
      <c r="E676" s="29"/>
      <c r="F676" s="29"/>
      <c r="G676" s="29"/>
      <c r="H676" s="29"/>
      <c r="I676" s="157"/>
      <c r="J676" s="157"/>
      <c r="K676" s="29"/>
      <c r="L676" s="29"/>
      <c r="M676" s="29"/>
      <c r="N676" s="29"/>
      <c r="O676" s="29"/>
      <c r="P676" s="29"/>
      <c r="Q676" s="29"/>
      <c r="R676" s="29"/>
      <c r="S676" s="29"/>
      <c r="T676" s="29"/>
      <c r="U676" s="29"/>
      <c r="V676" s="29"/>
      <c r="W676" s="29"/>
      <c r="X676" s="29"/>
      <c r="Y676" s="29"/>
      <c r="Z676" s="29"/>
    </row>
    <row r="677" spans="1:26" ht="15.75" customHeight="1" x14ac:dyDescent="0.35">
      <c r="A677" s="29"/>
      <c r="B677" s="29"/>
      <c r="C677" s="29"/>
      <c r="D677" s="29"/>
      <c r="E677" s="29"/>
      <c r="F677" s="29"/>
      <c r="G677" s="29"/>
      <c r="H677" s="29"/>
      <c r="I677" s="157"/>
      <c r="J677" s="157"/>
      <c r="K677" s="29"/>
      <c r="L677" s="29"/>
      <c r="M677" s="29"/>
      <c r="N677" s="29"/>
      <c r="O677" s="29"/>
      <c r="P677" s="29"/>
      <c r="Q677" s="29"/>
      <c r="R677" s="29"/>
      <c r="S677" s="29"/>
      <c r="T677" s="29"/>
      <c r="U677" s="29"/>
      <c r="V677" s="29"/>
      <c r="W677" s="29"/>
      <c r="X677" s="29"/>
      <c r="Y677" s="29"/>
      <c r="Z677" s="29"/>
    </row>
    <row r="678" spans="1:26" ht="15.75" customHeight="1" x14ac:dyDescent="0.35">
      <c r="A678" s="29"/>
      <c r="B678" s="29"/>
      <c r="C678" s="29"/>
      <c r="D678" s="29"/>
      <c r="E678" s="29"/>
      <c r="F678" s="29"/>
      <c r="G678" s="29"/>
      <c r="H678" s="29"/>
      <c r="I678" s="157"/>
      <c r="J678" s="157"/>
      <c r="K678" s="29"/>
      <c r="L678" s="29"/>
      <c r="M678" s="29"/>
      <c r="N678" s="29"/>
      <c r="O678" s="29"/>
      <c r="P678" s="29"/>
      <c r="Q678" s="29"/>
      <c r="R678" s="29"/>
      <c r="S678" s="29"/>
      <c r="T678" s="29"/>
      <c r="U678" s="29"/>
      <c r="V678" s="29"/>
      <c r="W678" s="29"/>
      <c r="X678" s="29"/>
      <c r="Y678" s="29"/>
      <c r="Z678" s="29"/>
    </row>
    <row r="679" spans="1:26" ht="15.75" customHeight="1" x14ac:dyDescent="0.35">
      <c r="A679" s="29"/>
      <c r="B679" s="29"/>
      <c r="C679" s="29"/>
      <c r="D679" s="29"/>
      <c r="E679" s="29"/>
      <c r="F679" s="29"/>
      <c r="G679" s="29"/>
      <c r="H679" s="29"/>
      <c r="I679" s="157"/>
      <c r="J679" s="157"/>
      <c r="K679" s="29"/>
      <c r="L679" s="29"/>
      <c r="M679" s="29"/>
      <c r="N679" s="29"/>
      <c r="O679" s="29"/>
      <c r="P679" s="29"/>
      <c r="Q679" s="29"/>
      <c r="R679" s="29"/>
      <c r="S679" s="29"/>
      <c r="T679" s="29"/>
      <c r="U679" s="29"/>
      <c r="V679" s="29"/>
      <c r="W679" s="29"/>
      <c r="X679" s="29"/>
      <c r="Y679" s="29"/>
      <c r="Z679" s="29"/>
    </row>
    <row r="680" spans="1:26" ht="15.75" customHeight="1" x14ac:dyDescent="0.35">
      <c r="A680" s="29"/>
      <c r="B680" s="29"/>
      <c r="C680" s="29"/>
      <c r="D680" s="29"/>
      <c r="E680" s="29"/>
      <c r="F680" s="29"/>
      <c r="G680" s="29"/>
      <c r="H680" s="29"/>
      <c r="I680" s="157"/>
      <c r="J680" s="157"/>
      <c r="K680" s="29"/>
      <c r="L680" s="29"/>
      <c r="M680" s="29"/>
      <c r="N680" s="29"/>
      <c r="O680" s="29"/>
      <c r="P680" s="29"/>
      <c r="Q680" s="29"/>
      <c r="R680" s="29"/>
      <c r="S680" s="29"/>
      <c r="T680" s="29"/>
      <c r="U680" s="29"/>
      <c r="V680" s="29"/>
      <c r="W680" s="29"/>
      <c r="X680" s="29"/>
      <c r="Y680" s="29"/>
      <c r="Z680" s="29"/>
    </row>
    <row r="681" spans="1:26" ht="15.75" customHeight="1" x14ac:dyDescent="0.35">
      <c r="A681" s="29"/>
      <c r="B681" s="29"/>
      <c r="C681" s="29"/>
      <c r="D681" s="29"/>
      <c r="E681" s="29"/>
      <c r="F681" s="29"/>
      <c r="G681" s="29"/>
      <c r="H681" s="29"/>
      <c r="I681" s="157"/>
      <c r="J681" s="157"/>
      <c r="K681" s="29"/>
      <c r="L681" s="29"/>
      <c r="M681" s="29"/>
      <c r="N681" s="29"/>
      <c r="O681" s="29"/>
      <c r="P681" s="29"/>
      <c r="Q681" s="29"/>
      <c r="R681" s="29"/>
      <c r="S681" s="29"/>
      <c r="T681" s="29"/>
      <c r="U681" s="29"/>
      <c r="V681" s="29"/>
      <c r="W681" s="29"/>
      <c r="X681" s="29"/>
      <c r="Y681" s="29"/>
      <c r="Z681" s="29"/>
    </row>
    <row r="682" spans="1:26" ht="15.75" customHeight="1" x14ac:dyDescent="0.35">
      <c r="A682" s="29"/>
      <c r="B682" s="29"/>
      <c r="C682" s="29"/>
      <c r="D682" s="29"/>
      <c r="E682" s="29"/>
      <c r="F682" s="29"/>
      <c r="G682" s="29"/>
      <c r="H682" s="29"/>
      <c r="I682" s="157"/>
      <c r="J682" s="157"/>
      <c r="K682" s="29"/>
      <c r="L682" s="29"/>
      <c r="M682" s="29"/>
      <c r="N682" s="29"/>
      <c r="O682" s="29"/>
      <c r="P682" s="29"/>
      <c r="Q682" s="29"/>
      <c r="R682" s="29"/>
      <c r="S682" s="29"/>
      <c r="T682" s="29"/>
      <c r="U682" s="29"/>
      <c r="V682" s="29"/>
      <c r="W682" s="29"/>
      <c r="X682" s="29"/>
      <c r="Y682" s="29"/>
      <c r="Z682" s="29"/>
    </row>
    <row r="683" spans="1:26" ht="15.75" customHeight="1" x14ac:dyDescent="0.35">
      <c r="A683" s="29"/>
      <c r="B683" s="29"/>
      <c r="C683" s="29"/>
      <c r="D683" s="29"/>
      <c r="E683" s="29"/>
      <c r="F683" s="29"/>
      <c r="G683" s="29"/>
      <c r="H683" s="29"/>
      <c r="I683" s="157"/>
      <c r="J683" s="157"/>
      <c r="K683" s="29"/>
      <c r="L683" s="29"/>
      <c r="M683" s="29"/>
      <c r="N683" s="29"/>
      <c r="O683" s="29"/>
      <c r="P683" s="29"/>
      <c r="Q683" s="29"/>
      <c r="R683" s="29"/>
      <c r="S683" s="29"/>
      <c r="T683" s="29"/>
      <c r="U683" s="29"/>
      <c r="V683" s="29"/>
      <c r="W683" s="29"/>
      <c r="X683" s="29"/>
      <c r="Y683" s="29"/>
      <c r="Z683" s="29"/>
    </row>
    <row r="684" spans="1:26" ht="15.75" customHeight="1" x14ac:dyDescent="0.35">
      <c r="A684" s="29"/>
      <c r="B684" s="29"/>
      <c r="C684" s="29"/>
      <c r="D684" s="29"/>
      <c r="E684" s="29"/>
      <c r="F684" s="29"/>
      <c r="G684" s="29"/>
      <c r="H684" s="29"/>
      <c r="I684" s="157"/>
      <c r="J684" s="157"/>
      <c r="K684" s="29"/>
      <c r="L684" s="29"/>
      <c r="M684" s="29"/>
      <c r="N684" s="29"/>
      <c r="O684" s="29"/>
      <c r="P684" s="29"/>
      <c r="Q684" s="29"/>
      <c r="R684" s="29"/>
      <c r="S684" s="29"/>
      <c r="T684" s="29"/>
      <c r="U684" s="29"/>
      <c r="V684" s="29"/>
      <c r="W684" s="29"/>
      <c r="X684" s="29"/>
      <c r="Y684" s="29"/>
      <c r="Z684" s="29"/>
    </row>
    <row r="685" spans="1:26" ht="15.75" customHeight="1" x14ac:dyDescent="0.35">
      <c r="A685" s="29"/>
      <c r="B685" s="29"/>
      <c r="C685" s="29"/>
      <c r="D685" s="29"/>
      <c r="E685" s="29"/>
      <c r="F685" s="29"/>
      <c r="G685" s="29"/>
      <c r="H685" s="29"/>
      <c r="I685" s="157"/>
      <c r="J685" s="157"/>
      <c r="K685" s="29"/>
      <c r="L685" s="29"/>
      <c r="M685" s="29"/>
      <c r="N685" s="29"/>
      <c r="O685" s="29"/>
      <c r="P685" s="29"/>
      <c r="Q685" s="29"/>
      <c r="R685" s="29"/>
      <c r="S685" s="29"/>
      <c r="T685" s="29"/>
      <c r="U685" s="29"/>
      <c r="V685" s="29"/>
      <c r="W685" s="29"/>
      <c r="X685" s="29"/>
      <c r="Y685" s="29"/>
      <c r="Z685" s="29"/>
    </row>
    <row r="686" spans="1:26" ht="15.75" customHeight="1" x14ac:dyDescent="0.35">
      <c r="A686" s="29"/>
      <c r="B686" s="29"/>
      <c r="C686" s="29"/>
      <c r="D686" s="29"/>
      <c r="E686" s="29"/>
      <c r="F686" s="29"/>
      <c r="G686" s="29"/>
      <c r="H686" s="29"/>
      <c r="I686" s="157"/>
      <c r="J686" s="157"/>
      <c r="K686" s="29"/>
      <c r="L686" s="29"/>
      <c r="M686" s="29"/>
      <c r="N686" s="29"/>
      <c r="O686" s="29"/>
      <c r="P686" s="29"/>
      <c r="Q686" s="29"/>
      <c r="R686" s="29"/>
      <c r="S686" s="29"/>
      <c r="T686" s="29"/>
      <c r="U686" s="29"/>
      <c r="V686" s="29"/>
      <c r="W686" s="29"/>
      <c r="X686" s="29"/>
      <c r="Y686" s="29"/>
      <c r="Z686" s="29"/>
    </row>
    <row r="687" spans="1:26" ht="15.75" customHeight="1" x14ac:dyDescent="0.35">
      <c r="A687" s="29"/>
      <c r="B687" s="29"/>
      <c r="C687" s="29"/>
      <c r="D687" s="29"/>
      <c r="E687" s="29"/>
      <c r="F687" s="29"/>
      <c r="G687" s="29"/>
      <c r="H687" s="29"/>
      <c r="I687" s="157"/>
      <c r="J687" s="157"/>
      <c r="K687" s="29"/>
      <c r="L687" s="29"/>
      <c r="M687" s="29"/>
      <c r="N687" s="29"/>
      <c r="O687" s="29"/>
      <c r="P687" s="29"/>
      <c r="Q687" s="29"/>
      <c r="R687" s="29"/>
      <c r="S687" s="29"/>
      <c r="T687" s="29"/>
      <c r="U687" s="29"/>
      <c r="V687" s="29"/>
      <c r="W687" s="29"/>
      <c r="X687" s="29"/>
      <c r="Y687" s="29"/>
      <c r="Z687" s="29"/>
    </row>
    <row r="688" spans="1:26" ht="15.75" customHeight="1" x14ac:dyDescent="0.35">
      <c r="A688" s="29"/>
      <c r="B688" s="29"/>
      <c r="C688" s="29"/>
      <c r="D688" s="29"/>
      <c r="E688" s="29"/>
      <c r="F688" s="29"/>
      <c r="G688" s="29"/>
      <c r="H688" s="29"/>
      <c r="I688" s="157"/>
      <c r="J688" s="157"/>
      <c r="K688" s="29"/>
      <c r="L688" s="29"/>
      <c r="M688" s="29"/>
      <c r="N688" s="29"/>
      <c r="O688" s="29"/>
      <c r="P688" s="29"/>
      <c r="Q688" s="29"/>
      <c r="R688" s="29"/>
      <c r="S688" s="29"/>
      <c r="T688" s="29"/>
      <c r="U688" s="29"/>
      <c r="V688" s="29"/>
      <c r="W688" s="29"/>
      <c r="X688" s="29"/>
      <c r="Y688" s="29"/>
      <c r="Z688" s="29"/>
    </row>
    <row r="689" spans="1:26" ht="15.75" customHeight="1" x14ac:dyDescent="0.35">
      <c r="A689" s="29"/>
      <c r="B689" s="29"/>
      <c r="C689" s="29"/>
      <c r="D689" s="29"/>
      <c r="E689" s="29"/>
      <c r="F689" s="29"/>
      <c r="G689" s="29"/>
      <c r="H689" s="29"/>
      <c r="I689" s="157"/>
      <c r="J689" s="157"/>
      <c r="K689" s="29"/>
      <c r="L689" s="29"/>
      <c r="M689" s="29"/>
      <c r="N689" s="29"/>
      <c r="O689" s="29"/>
      <c r="P689" s="29"/>
      <c r="Q689" s="29"/>
      <c r="R689" s="29"/>
      <c r="S689" s="29"/>
      <c r="T689" s="29"/>
      <c r="U689" s="29"/>
      <c r="V689" s="29"/>
      <c r="W689" s="29"/>
      <c r="X689" s="29"/>
      <c r="Y689" s="29"/>
      <c r="Z689" s="29"/>
    </row>
    <row r="690" spans="1:26" ht="15.75" customHeight="1" x14ac:dyDescent="0.35">
      <c r="A690" s="29"/>
      <c r="B690" s="29"/>
      <c r="C690" s="29"/>
      <c r="D690" s="29"/>
      <c r="E690" s="29"/>
      <c r="F690" s="29"/>
      <c r="G690" s="29"/>
      <c r="H690" s="29"/>
      <c r="I690" s="157"/>
      <c r="J690" s="157"/>
      <c r="K690" s="29"/>
      <c r="L690" s="29"/>
      <c r="M690" s="29"/>
      <c r="N690" s="29"/>
      <c r="O690" s="29"/>
      <c r="P690" s="29"/>
      <c r="Q690" s="29"/>
      <c r="R690" s="29"/>
      <c r="S690" s="29"/>
      <c r="T690" s="29"/>
      <c r="U690" s="29"/>
      <c r="V690" s="29"/>
      <c r="W690" s="29"/>
      <c r="X690" s="29"/>
      <c r="Y690" s="29"/>
      <c r="Z690" s="29"/>
    </row>
    <row r="691" spans="1:26" ht="15.75" customHeight="1" x14ac:dyDescent="0.35">
      <c r="A691" s="29"/>
      <c r="B691" s="29"/>
      <c r="C691" s="29"/>
      <c r="D691" s="29"/>
      <c r="E691" s="29"/>
      <c r="F691" s="29"/>
      <c r="G691" s="29"/>
      <c r="H691" s="29"/>
      <c r="I691" s="157"/>
      <c r="J691" s="157"/>
      <c r="K691" s="29"/>
      <c r="L691" s="29"/>
      <c r="M691" s="29"/>
      <c r="N691" s="29"/>
      <c r="O691" s="29"/>
      <c r="P691" s="29"/>
      <c r="Q691" s="29"/>
      <c r="R691" s="29"/>
      <c r="S691" s="29"/>
      <c r="T691" s="29"/>
      <c r="U691" s="29"/>
      <c r="V691" s="29"/>
      <c r="W691" s="29"/>
      <c r="X691" s="29"/>
      <c r="Y691" s="29"/>
      <c r="Z691" s="29"/>
    </row>
    <row r="692" spans="1:26" ht="15.75" customHeight="1" x14ac:dyDescent="0.35">
      <c r="A692" s="29"/>
      <c r="B692" s="29"/>
      <c r="C692" s="29"/>
      <c r="D692" s="29"/>
      <c r="E692" s="29"/>
      <c r="F692" s="29"/>
      <c r="G692" s="29"/>
      <c r="H692" s="29"/>
      <c r="I692" s="157"/>
      <c r="J692" s="157"/>
      <c r="K692" s="29"/>
      <c r="L692" s="29"/>
      <c r="M692" s="29"/>
      <c r="N692" s="29"/>
      <c r="O692" s="29"/>
      <c r="P692" s="29"/>
      <c r="Q692" s="29"/>
      <c r="R692" s="29"/>
      <c r="S692" s="29"/>
      <c r="T692" s="29"/>
      <c r="U692" s="29"/>
      <c r="V692" s="29"/>
      <c r="W692" s="29"/>
      <c r="X692" s="29"/>
      <c r="Y692" s="29"/>
      <c r="Z692" s="29"/>
    </row>
    <row r="693" spans="1:26" ht="15.75" customHeight="1" x14ac:dyDescent="0.35">
      <c r="A693" s="29"/>
      <c r="B693" s="29"/>
      <c r="C693" s="29"/>
      <c r="D693" s="29"/>
      <c r="E693" s="29"/>
      <c r="F693" s="29"/>
      <c r="G693" s="29"/>
      <c r="H693" s="29"/>
      <c r="I693" s="157"/>
      <c r="J693" s="157"/>
      <c r="K693" s="29"/>
      <c r="L693" s="29"/>
      <c r="M693" s="29"/>
      <c r="N693" s="29"/>
      <c r="O693" s="29"/>
      <c r="P693" s="29"/>
      <c r="Q693" s="29"/>
      <c r="R693" s="29"/>
      <c r="S693" s="29"/>
      <c r="T693" s="29"/>
      <c r="U693" s="29"/>
      <c r="V693" s="29"/>
      <c r="W693" s="29"/>
      <c r="X693" s="29"/>
      <c r="Y693" s="29"/>
      <c r="Z693" s="29"/>
    </row>
    <row r="694" spans="1:26" ht="15.75" customHeight="1" x14ac:dyDescent="0.35">
      <c r="A694" s="29"/>
      <c r="B694" s="29"/>
      <c r="C694" s="29"/>
      <c r="D694" s="29"/>
      <c r="E694" s="29"/>
      <c r="F694" s="29"/>
      <c r="G694" s="29"/>
      <c r="H694" s="29"/>
      <c r="I694" s="157"/>
      <c r="J694" s="157"/>
      <c r="K694" s="29"/>
      <c r="L694" s="29"/>
      <c r="M694" s="29"/>
      <c r="N694" s="29"/>
      <c r="O694" s="29"/>
      <c r="P694" s="29"/>
      <c r="Q694" s="29"/>
      <c r="R694" s="29"/>
      <c r="S694" s="29"/>
      <c r="T694" s="29"/>
      <c r="U694" s="29"/>
      <c r="V694" s="29"/>
      <c r="W694" s="29"/>
      <c r="X694" s="29"/>
      <c r="Y694" s="29"/>
      <c r="Z694" s="29"/>
    </row>
    <row r="695" spans="1:26" ht="15.75" customHeight="1" x14ac:dyDescent="0.35">
      <c r="A695" s="29"/>
      <c r="B695" s="29"/>
      <c r="C695" s="29"/>
      <c r="D695" s="29"/>
      <c r="E695" s="29"/>
      <c r="F695" s="29"/>
      <c r="G695" s="29"/>
      <c r="H695" s="29"/>
      <c r="I695" s="157"/>
      <c r="J695" s="157"/>
      <c r="K695" s="29"/>
      <c r="L695" s="29"/>
      <c r="M695" s="29"/>
      <c r="N695" s="29"/>
      <c r="O695" s="29"/>
      <c r="P695" s="29"/>
      <c r="Q695" s="29"/>
      <c r="R695" s="29"/>
      <c r="S695" s="29"/>
      <c r="T695" s="29"/>
      <c r="U695" s="29"/>
      <c r="V695" s="29"/>
      <c r="W695" s="29"/>
      <c r="X695" s="29"/>
      <c r="Y695" s="29"/>
      <c r="Z695" s="29"/>
    </row>
    <row r="696" spans="1:26" ht="15.75" customHeight="1" x14ac:dyDescent="0.35">
      <c r="A696" s="29"/>
      <c r="B696" s="29"/>
      <c r="C696" s="29"/>
      <c r="D696" s="29"/>
      <c r="E696" s="29"/>
      <c r="F696" s="29"/>
      <c r="G696" s="29"/>
      <c r="H696" s="29"/>
      <c r="I696" s="157"/>
      <c r="J696" s="157"/>
      <c r="K696" s="29"/>
      <c r="L696" s="29"/>
      <c r="M696" s="29"/>
      <c r="N696" s="29"/>
      <c r="O696" s="29"/>
      <c r="P696" s="29"/>
      <c r="Q696" s="29"/>
      <c r="R696" s="29"/>
      <c r="S696" s="29"/>
      <c r="T696" s="29"/>
      <c r="U696" s="29"/>
      <c r="V696" s="29"/>
      <c r="W696" s="29"/>
      <c r="X696" s="29"/>
      <c r="Y696" s="29"/>
      <c r="Z696" s="29"/>
    </row>
    <row r="697" spans="1:26" ht="15.75" customHeight="1" x14ac:dyDescent="0.35">
      <c r="A697" s="29"/>
      <c r="B697" s="29"/>
      <c r="C697" s="29"/>
      <c r="D697" s="29"/>
      <c r="E697" s="29"/>
      <c r="F697" s="29"/>
      <c r="G697" s="29"/>
      <c r="H697" s="29"/>
      <c r="I697" s="157"/>
      <c r="J697" s="157"/>
      <c r="K697" s="29"/>
      <c r="L697" s="29"/>
      <c r="M697" s="29"/>
      <c r="N697" s="29"/>
      <c r="O697" s="29"/>
      <c r="P697" s="29"/>
      <c r="Q697" s="29"/>
      <c r="R697" s="29"/>
      <c r="S697" s="29"/>
      <c r="T697" s="29"/>
      <c r="U697" s="29"/>
      <c r="V697" s="29"/>
      <c r="W697" s="29"/>
      <c r="X697" s="29"/>
      <c r="Y697" s="29"/>
      <c r="Z697" s="29"/>
    </row>
    <row r="698" spans="1:26" ht="15.75" customHeight="1" x14ac:dyDescent="0.35">
      <c r="A698" s="29"/>
      <c r="B698" s="29"/>
      <c r="C698" s="29"/>
      <c r="D698" s="29"/>
      <c r="E698" s="29"/>
      <c r="F698" s="29"/>
      <c r="G698" s="29"/>
      <c r="H698" s="29"/>
      <c r="I698" s="157"/>
      <c r="J698" s="157"/>
      <c r="K698" s="29"/>
      <c r="L698" s="29"/>
      <c r="M698" s="29"/>
      <c r="N698" s="29"/>
      <c r="O698" s="29"/>
      <c r="P698" s="29"/>
      <c r="Q698" s="29"/>
      <c r="R698" s="29"/>
      <c r="S698" s="29"/>
      <c r="T698" s="29"/>
      <c r="U698" s="29"/>
      <c r="V698" s="29"/>
      <c r="W698" s="29"/>
      <c r="X698" s="29"/>
      <c r="Y698" s="29"/>
      <c r="Z698" s="29"/>
    </row>
    <row r="699" spans="1:26" ht="15.75" customHeight="1" x14ac:dyDescent="0.35">
      <c r="A699" s="29"/>
      <c r="B699" s="29"/>
      <c r="C699" s="29"/>
      <c r="D699" s="29"/>
      <c r="E699" s="29"/>
      <c r="F699" s="29"/>
      <c r="G699" s="29"/>
      <c r="H699" s="29"/>
      <c r="I699" s="157"/>
      <c r="J699" s="157"/>
      <c r="K699" s="29"/>
      <c r="L699" s="29"/>
      <c r="M699" s="29"/>
      <c r="N699" s="29"/>
      <c r="O699" s="29"/>
      <c r="P699" s="29"/>
      <c r="Q699" s="29"/>
      <c r="R699" s="29"/>
      <c r="S699" s="29"/>
      <c r="T699" s="29"/>
      <c r="U699" s="29"/>
      <c r="V699" s="29"/>
      <c r="W699" s="29"/>
      <c r="X699" s="29"/>
      <c r="Y699" s="29"/>
      <c r="Z699" s="29"/>
    </row>
    <row r="700" spans="1:26" ht="15.75" customHeight="1" x14ac:dyDescent="0.35">
      <c r="A700" s="29"/>
      <c r="B700" s="29"/>
      <c r="C700" s="29"/>
      <c r="D700" s="29"/>
      <c r="E700" s="29"/>
      <c r="F700" s="29"/>
      <c r="G700" s="29"/>
      <c r="H700" s="29"/>
      <c r="I700" s="157"/>
      <c r="J700" s="157"/>
      <c r="K700" s="29"/>
      <c r="L700" s="29"/>
      <c r="M700" s="29"/>
      <c r="N700" s="29"/>
      <c r="O700" s="29"/>
      <c r="P700" s="29"/>
      <c r="Q700" s="29"/>
      <c r="R700" s="29"/>
      <c r="S700" s="29"/>
      <c r="T700" s="29"/>
      <c r="U700" s="29"/>
      <c r="V700" s="29"/>
      <c r="W700" s="29"/>
      <c r="X700" s="29"/>
      <c r="Y700" s="29"/>
      <c r="Z700" s="29"/>
    </row>
    <row r="701" spans="1:26" ht="15.75" customHeight="1" x14ac:dyDescent="0.35">
      <c r="A701" s="29"/>
      <c r="B701" s="29"/>
      <c r="C701" s="29"/>
      <c r="D701" s="29"/>
      <c r="E701" s="29"/>
      <c r="F701" s="29"/>
      <c r="G701" s="29"/>
      <c r="H701" s="29"/>
      <c r="I701" s="157"/>
      <c r="J701" s="157"/>
      <c r="K701" s="29"/>
      <c r="L701" s="29"/>
      <c r="M701" s="29"/>
      <c r="N701" s="29"/>
      <c r="O701" s="29"/>
      <c r="P701" s="29"/>
      <c r="Q701" s="29"/>
      <c r="R701" s="29"/>
      <c r="S701" s="29"/>
      <c r="T701" s="29"/>
      <c r="U701" s="29"/>
      <c r="V701" s="29"/>
      <c r="W701" s="29"/>
      <c r="X701" s="29"/>
      <c r="Y701" s="29"/>
      <c r="Z701" s="29"/>
    </row>
    <row r="702" spans="1:26" ht="15.75" customHeight="1" x14ac:dyDescent="0.35">
      <c r="A702" s="29"/>
      <c r="B702" s="29"/>
      <c r="C702" s="29"/>
      <c r="D702" s="29"/>
      <c r="E702" s="29"/>
      <c r="F702" s="29"/>
      <c r="G702" s="29"/>
      <c r="H702" s="29"/>
      <c r="I702" s="157"/>
      <c r="J702" s="157"/>
      <c r="K702" s="29"/>
      <c r="L702" s="29"/>
      <c r="M702" s="29"/>
      <c r="N702" s="29"/>
      <c r="O702" s="29"/>
      <c r="P702" s="29"/>
      <c r="Q702" s="29"/>
      <c r="R702" s="29"/>
      <c r="S702" s="29"/>
      <c r="T702" s="29"/>
      <c r="U702" s="29"/>
      <c r="V702" s="29"/>
      <c r="W702" s="29"/>
      <c r="X702" s="29"/>
      <c r="Y702" s="29"/>
      <c r="Z702" s="29"/>
    </row>
    <row r="703" spans="1:26" ht="15.75" customHeight="1" x14ac:dyDescent="0.35">
      <c r="A703" s="29"/>
      <c r="B703" s="29"/>
      <c r="C703" s="29"/>
      <c r="D703" s="29"/>
      <c r="E703" s="29"/>
      <c r="F703" s="29"/>
      <c r="G703" s="29"/>
      <c r="H703" s="29"/>
      <c r="I703" s="157"/>
      <c r="J703" s="157"/>
      <c r="K703" s="29"/>
      <c r="L703" s="29"/>
      <c r="M703" s="29"/>
      <c r="N703" s="29"/>
      <c r="O703" s="29"/>
      <c r="P703" s="29"/>
      <c r="Q703" s="29"/>
      <c r="R703" s="29"/>
      <c r="S703" s="29"/>
      <c r="T703" s="29"/>
      <c r="U703" s="29"/>
      <c r="V703" s="29"/>
      <c r="W703" s="29"/>
      <c r="X703" s="29"/>
      <c r="Y703" s="29"/>
      <c r="Z703" s="29"/>
    </row>
    <row r="704" spans="1:26" ht="15.75" customHeight="1" x14ac:dyDescent="0.35">
      <c r="A704" s="29"/>
      <c r="B704" s="29"/>
      <c r="C704" s="29"/>
      <c r="D704" s="29"/>
      <c r="E704" s="29"/>
      <c r="F704" s="29"/>
      <c r="G704" s="29"/>
      <c r="H704" s="29"/>
      <c r="I704" s="157"/>
      <c r="J704" s="157"/>
      <c r="K704" s="29"/>
      <c r="L704" s="29"/>
      <c r="M704" s="29"/>
      <c r="N704" s="29"/>
      <c r="O704" s="29"/>
      <c r="P704" s="29"/>
      <c r="Q704" s="29"/>
      <c r="R704" s="29"/>
      <c r="S704" s="29"/>
      <c r="T704" s="29"/>
      <c r="U704" s="29"/>
      <c r="V704" s="29"/>
      <c r="W704" s="29"/>
      <c r="X704" s="29"/>
      <c r="Y704" s="29"/>
      <c r="Z704" s="29"/>
    </row>
    <row r="705" spans="1:26" ht="15.75" customHeight="1" x14ac:dyDescent="0.35">
      <c r="A705" s="29"/>
      <c r="B705" s="29"/>
      <c r="C705" s="29"/>
      <c r="D705" s="29"/>
      <c r="E705" s="29"/>
      <c r="F705" s="29"/>
      <c r="G705" s="29"/>
      <c r="H705" s="29"/>
      <c r="I705" s="157"/>
      <c r="J705" s="157"/>
      <c r="K705" s="29"/>
      <c r="L705" s="29"/>
      <c r="M705" s="29"/>
      <c r="N705" s="29"/>
      <c r="O705" s="29"/>
      <c r="P705" s="29"/>
      <c r="Q705" s="29"/>
      <c r="R705" s="29"/>
      <c r="S705" s="29"/>
      <c r="T705" s="29"/>
      <c r="U705" s="29"/>
      <c r="V705" s="29"/>
      <c r="W705" s="29"/>
      <c r="X705" s="29"/>
      <c r="Y705" s="29"/>
      <c r="Z705" s="29"/>
    </row>
    <row r="706" spans="1:26" ht="15.75" customHeight="1" x14ac:dyDescent="0.35">
      <c r="A706" s="29"/>
      <c r="B706" s="29"/>
      <c r="C706" s="29"/>
      <c r="D706" s="29"/>
      <c r="E706" s="29"/>
      <c r="F706" s="29"/>
      <c r="G706" s="29"/>
      <c r="H706" s="29"/>
      <c r="I706" s="157"/>
      <c r="J706" s="157"/>
      <c r="K706" s="29"/>
      <c r="L706" s="29"/>
      <c r="M706" s="29"/>
      <c r="N706" s="29"/>
      <c r="O706" s="29"/>
      <c r="P706" s="29"/>
      <c r="Q706" s="29"/>
      <c r="R706" s="29"/>
      <c r="S706" s="29"/>
      <c r="T706" s="29"/>
      <c r="U706" s="29"/>
      <c r="V706" s="29"/>
      <c r="W706" s="29"/>
      <c r="X706" s="29"/>
      <c r="Y706" s="29"/>
      <c r="Z706" s="29"/>
    </row>
    <row r="707" spans="1:26" ht="15.75" customHeight="1" x14ac:dyDescent="0.35">
      <c r="A707" s="29"/>
      <c r="B707" s="29"/>
      <c r="C707" s="29"/>
      <c r="D707" s="29"/>
      <c r="E707" s="29"/>
      <c r="F707" s="29"/>
      <c r="G707" s="29"/>
      <c r="H707" s="29"/>
      <c r="I707" s="157"/>
      <c r="J707" s="157"/>
      <c r="K707" s="29"/>
      <c r="L707" s="29"/>
      <c r="M707" s="29"/>
      <c r="N707" s="29"/>
      <c r="O707" s="29"/>
      <c r="P707" s="29"/>
      <c r="Q707" s="29"/>
      <c r="R707" s="29"/>
      <c r="S707" s="29"/>
      <c r="T707" s="29"/>
      <c r="U707" s="29"/>
      <c r="V707" s="29"/>
      <c r="W707" s="29"/>
      <c r="X707" s="29"/>
      <c r="Y707" s="29"/>
      <c r="Z707" s="29"/>
    </row>
    <row r="708" spans="1:26" ht="15.75" customHeight="1" x14ac:dyDescent="0.35">
      <c r="A708" s="29"/>
      <c r="B708" s="29"/>
      <c r="C708" s="29"/>
      <c r="D708" s="29"/>
      <c r="E708" s="29"/>
      <c r="F708" s="29"/>
      <c r="G708" s="29"/>
      <c r="H708" s="29"/>
      <c r="I708" s="157"/>
      <c r="J708" s="157"/>
      <c r="K708" s="29"/>
      <c r="L708" s="29"/>
      <c r="M708" s="29"/>
      <c r="N708" s="29"/>
      <c r="O708" s="29"/>
      <c r="P708" s="29"/>
      <c r="Q708" s="29"/>
      <c r="R708" s="29"/>
      <c r="S708" s="29"/>
      <c r="T708" s="29"/>
      <c r="U708" s="29"/>
      <c r="V708" s="29"/>
      <c r="W708" s="29"/>
      <c r="X708" s="29"/>
      <c r="Y708" s="29"/>
      <c r="Z708" s="29"/>
    </row>
    <row r="709" spans="1:26" ht="15.75" customHeight="1" x14ac:dyDescent="0.35">
      <c r="A709" s="29"/>
      <c r="B709" s="29"/>
      <c r="C709" s="29"/>
      <c r="D709" s="29"/>
      <c r="E709" s="29"/>
      <c r="F709" s="29"/>
      <c r="G709" s="29"/>
      <c r="H709" s="29"/>
      <c r="I709" s="157"/>
      <c r="J709" s="157"/>
      <c r="K709" s="29"/>
      <c r="L709" s="29"/>
      <c r="M709" s="29"/>
      <c r="N709" s="29"/>
      <c r="O709" s="29"/>
      <c r="P709" s="29"/>
      <c r="Q709" s="29"/>
      <c r="R709" s="29"/>
      <c r="S709" s="29"/>
      <c r="T709" s="29"/>
      <c r="U709" s="29"/>
      <c r="V709" s="29"/>
      <c r="W709" s="29"/>
      <c r="X709" s="29"/>
      <c r="Y709" s="29"/>
      <c r="Z709" s="29"/>
    </row>
    <row r="710" spans="1:26" ht="15.75" customHeight="1" x14ac:dyDescent="0.35">
      <c r="A710" s="29"/>
      <c r="B710" s="29"/>
      <c r="C710" s="29"/>
      <c r="D710" s="29"/>
      <c r="E710" s="29"/>
      <c r="F710" s="29"/>
      <c r="G710" s="29"/>
      <c r="H710" s="29"/>
      <c r="I710" s="157"/>
      <c r="J710" s="157"/>
      <c r="K710" s="29"/>
      <c r="L710" s="29"/>
      <c r="M710" s="29"/>
      <c r="N710" s="29"/>
      <c r="O710" s="29"/>
      <c r="P710" s="29"/>
      <c r="Q710" s="29"/>
      <c r="R710" s="29"/>
      <c r="S710" s="29"/>
      <c r="T710" s="29"/>
      <c r="U710" s="29"/>
      <c r="V710" s="29"/>
      <c r="W710" s="29"/>
      <c r="X710" s="29"/>
      <c r="Y710" s="29"/>
      <c r="Z710" s="29"/>
    </row>
    <row r="711" spans="1:26" ht="15.75" customHeight="1" x14ac:dyDescent="0.35">
      <c r="A711" s="29"/>
      <c r="B711" s="29"/>
      <c r="C711" s="29"/>
      <c r="D711" s="29"/>
      <c r="E711" s="29"/>
      <c r="F711" s="29"/>
      <c r="G711" s="29"/>
      <c r="H711" s="29"/>
      <c r="I711" s="157"/>
      <c r="J711" s="157"/>
      <c r="K711" s="29"/>
      <c r="L711" s="29"/>
      <c r="M711" s="29"/>
      <c r="N711" s="29"/>
      <c r="O711" s="29"/>
      <c r="P711" s="29"/>
      <c r="Q711" s="29"/>
      <c r="R711" s="29"/>
      <c r="S711" s="29"/>
      <c r="T711" s="29"/>
      <c r="U711" s="29"/>
      <c r="V711" s="29"/>
      <c r="W711" s="29"/>
      <c r="X711" s="29"/>
      <c r="Y711" s="29"/>
      <c r="Z711" s="29"/>
    </row>
    <row r="712" spans="1:26" ht="15.75" customHeight="1" x14ac:dyDescent="0.35">
      <c r="A712" s="29"/>
      <c r="B712" s="29"/>
      <c r="C712" s="29"/>
      <c r="D712" s="29"/>
      <c r="E712" s="29"/>
      <c r="F712" s="29"/>
      <c r="G712" s="29"/>
      <c r="H712" s="29"/>
      <c r="I712" s="157"/>
      <c r="J712" s="157"/>
      <c r="K712" s="29"/>
      <c r="L712" s="29"/>
      <c r="M712" s="29"/>
      <c r="N712" s="29"/>
      <c r="O712" s="29"/>
      <c r="P712" s="29"/>
      <c r="Q712" s="29"/>
      <c r="R712" s="29"/>
      <c r="S712" s="29"/>
      <c r="T712" s="29"/>
      <c r="U712" s="29"/>
      <c r="V712" s="29"/>
      <c r="W712" s="29"/>
      <c r="X712" s="29"/>
      <c r="Y712" s="29"/>
      <c r="Z712" s="29"/>
    </row>
    <row r="713" spans="1:26" ht="15.75" customHeight="1" x14ac:dyDescent="0.35">
      <c r="A713" s="29"/>
      <c r="B713" s="29"/>
      <c r="C713" s="29"/>
      <c r="D713" s="29"/>
      <c r="E713" s="29"/>
      <c r="F713" s="29"/>
      <c r="G713" s="29"/>
      <c r="H713" s="29"/>
      <c r="I713" s="157"/>
      <c r="J713" s="157"/>
      <c r="K713" s="29"/>
      <c r="L713" s="29"/>
      <c r="M713" s="29"/>
      <c r="N713" s="29"/>
      <c r="O713" s="29"/>
      <c r="P713" s="29"/>
      <c r="Q713" s="29"/>
      <c r="R713" s="29"/>
      <c r="S713" s="29"/>
      <c r="T713" s="29"/>
      <c r="U713" s="29"/>
      <c r="V713" s="29"/>
      <c r="W713" s="29"/>
      <c r="X713" s="29"/>
      <c r="Y713" s="29"/>
      <c r="Z713" s="29"/>
    </row>
    <row r="714" spans="1:26" ht="15.75" customHeight="1" x14ac:dyDescent="0.35">
      <c r="A714" s="29"/>
      <c r="B714" s="29"/>
      <c r="C714" s="29"/>
      <c r="D714" s="29"/>
      <c r="E714" s="29"/>
      <c r="F714" s="29"/>
      <c r="G714" s="29"/>
      <c r="H714" s="29"/>
      <c r="I714" s="157"/>
      <c r="J714" s="157"/>
      <c r="K714" s="29"/>
      <c r="L714" s="29"/>
      <c r="M714" s="29"/>
      <c r="N714" s="29"/>
      <c r="O714" s="29"/>
      <c r="P714" s="29"/>
      <c r="Q714" s="29"/>
      <c r="R714" s="29"/>
      <c r="S714" s="29"/>
      <c r="T714" s="29"/>
      <c r="U714" s="29"/>
      <c r="V714" s="29"/>
      <c r="W714" s="29"/>
      <c r="X714" s="29"/>
      <c r="Y714" s="29"/>
      <c r="Z714" s="29"/>
    </row>
    <row r="715" spans="1:26" ht="15.75" customHeight="1" x14ac:dyDescent="0.35">
      <c r="A715" s="29"/>
      <c r="B715" s="29"/>
      <c r="C715" s="29"/>
      <c r="D715" s="29"/>
      <c r="E715" s="29"/>
      <c r="F715" s="29"/>
      <c r="G715" s="29"/>
      <c r="H715" s="29"/>
      <c r="I715" s="157"/>
      <c r="J715" s="157"/>
      <c r="K715" s="29"/>
      <c r="L715" s="29"/>
      <c r="M715" s="29"/>
      <c r="N715" s="29"/>
      <c r="O715" s="29"/>
      <c r="P715" s="29"/>
      <c r="Q715" s="29"/>
      <c r="R715" s="29"/>
      <c r="S715" s="29"/>
      <c r="T715" s="29"/>
      <c r="U715" s="29"/>
      <c r="V715" s="29"/>
      <c r="W715" s="29"/>
      <c r="X715" s="29"/>
      <c r="Y715" s="29"/>
      <c r="Z715" s="29"/>
    </row>
    <row r="716" spans="1:26" ht="15.75" customHeight="1" x14ac:dyDescent="0.35">
      <c r="A716" s="29"/>
      <c r="B716" s="29"/>
      <c r="C716" s="29"/>
      <c r="D716" s="29"/>
      <c r="E716" s="29"/>
      <c r="F716" s="29"/>
      <c r="G716" s="29"/>
      <c r="H716" s="29"/>
      <c r="I716" s="157"/>
      <c r="J716" s="157"/>
      <c r="K716" s="29"/>
      <c r="L716" s="29"/>
      <c r="M716" s="29"/>
      <c r="N716" s="29"/>
      <c r="O716" s="29"/>
      <c r="P716" s="29"/>
      <c r="Q716" s="29"/>
      <c r="R716" s="29"/>
      <c r="S716" s="29"/>
      <c r="T716" s="29"/>
      <c r="U716" s="29"/>
      <c r="V716" s="29"/>
      <c r="W716" s="29"/>
      <c r="X716" s="29"/>
      <c r="Y716" s="29"/>
      <c r="Z716" s="29"/>
    </row>
    <row r="717" spans="1:26" ht="15.75" customHeight="1" x14ac:dyDescent="0.35">
      <c r="A717" s="29"/>
      <c r="B717" s="29"/>
      <c r="C717" s="29"/>
      <c r="D717" s="29"/>
      <c r="E717" s="29"/>
      <c r="F717" s="29"/>
      <c r="G717" s="29"/>
      <c r="H717" s="29"/>
      <c r="I717" s="157"/>
      <c r="J717" s="157"/>
      <c r="K717" s="29"/>
      <c r="L717" s="29"/>
      <c r="M717" s="29"/>
      <c r="N717" s="29"/>
      <c r="O717" s="29"/>
      <c r="P717" s="29"/>
      <c r="Q717" s="29"/>
      <c r="R717" s="29"/>
      <c r="S717" s="29"/>
      <c r="T717" s="29"/>
      <c r="U717" s="29"/>
      <c r="V717" s="29"/>
      <c r="W717" s="29"/>
      <c r="X717" s="29"/>
      <c r="Y717" s="29"/>
      <c r="Z717" s="29"/>
    </row>
    <row r="718" spans="1:26" ht="15.75" customHeight="1" x14ac:dyDescent="0.35">
      <c r="A718" s="29"/>
      <c r="B718" s="29"/>
      <c r="C718" s="29"/>
      <c r="D718" s="29"/>
      <c r="E718" s="29"/>
      <c r="F718" s="29"/>
      <c r="G718" s="29"/>
      <c r="H718" s="29"/>
      <c r="I718" s="157"/>
      <c r="J718" s="157"/>
      <c r="K718" s="29"/>
      <c r="L718" s="29"/>
      <c r="M718" s="29"/>
      <c r="N718" s="29"/>
      <c r="O718" s="29"/>
      <c r="P718" s="29"/>
      <c r="Q718" s="29"/>
      <c r="R718" s="29"/>
      <c r="S718" s="29"/>
      <c r="T718" s="29"/>
      <c r="U718" s="29"/>
      <c r="V718" s="29"/>
      <c r="W718" s="29"/>
      <c r="X718" s="29"/>
      <c r="Y718" s="29"/>
      <c r="Z718" s="29"/>
    </row>
    <row r="719" spans="1:26" ht="15.75" customHeight="1" x14ac:dyDescent="0.35">
      <c r="A719" s="29"/>
      <c r="B719" s="29"/>
      <c r="C719" s="29"/>
      <c r="D719" s="29"/>
      <c r="E719" s="29"/>
      <c r="F719" s="29"/>
      <c r="G719" s="29"/>
      <c r="H719" s="29"/>
      <c r="I719" s="157"/>
      <c r="J719" s="157"/>
      <c r="K719" s="29"/>
      <c r="L719" s="29"/>
      <c r="M719" s="29"/>
      <c r="N719" s="29"/>
      <c r="O719" s="29"/>
      <c r="P719" s="29"/>
      <c r="Q719" s="29"/>
      <c r="R719" s="29"/>
      <c r="S719" s="29"/>
      <c r="T719" s="29"/>
      <c r="U719" s="29"/>
      <c r="V719" s="29"/>
      <c r="W719" s="29"/>
      <c r="X719" s="29"/>
      <c r="Y719" s="29"/>
      <c r="Z719" s="29"/>
    </row>
    <row r="720" spans="1:26" ht="15.75" customHeight="1" x14ac:dyDescent="0.35">
      <c r="A720" s="29"/>
      <c r="B720" s="29"/>
      <c r="C720" s="29"/>
      <c r="D720" s="29"/>
      <c r="E720" s="29"/>
      <c r="F720" s="29"/>
      <c r="G720" s="29"/>
      <c r="H720" s="29"/>
      <c r="I720" s="157"/>
      <c r="J720" s="157"/>
      <c r="K720" s="29"/>
      <c r="L720" s="29"/>
      <c r="M720" s="29"/>
      <c r="N720" s="29"/>
      <c r="O720" s="29"/>
      <c r="P720" s="29"/>
      <c r="Q720" s="29"/>
      <c r="R720" s="29"/>
      <c r="S720" s="29"/>
      <c r="T720" s="29"/>
      <c r="U720" s="29"/>
      <c r="V720" s="29"/>
      <c r="W720" s="29"/>
      <c r="X720" s="29"/>
      <c r="Y720" s="29"/>
      <c r="Z720" s="29"/>
    </row>
    <row r="721" spans="1:26" ht="15.75" customHeight="1" x14ac:dyDescent="0.35">
      <c r="A721" s="29"/>
      <c r="B721" s="29"/>
      <c r="C721" s="29"/>
      <c r="D721" s="29"/>
      <c r="E721" s="29"/>
      <c r="F721" s="29"/>
      <c r="G721" s="29"/>
      <c r="H721" s="29"/>
      <c r="I721" s="157"/>
      <c r="J721" s="157"/>
      <c r="K721" s="29"/>
      <c r="L721" s="29"/>
      <c r="M721" s="29"/>
      <c r="N721" s="29"/>
      <c r="O721" s="29"/>
      <c r="P721" s="29"/>
      <c r="Q721" s="29"/>
      <c r="R721" s="29"/>
      <c r="S721" s="29"/>
      <c r="T721" s="29"/>
      <c r="U721" s="29"/>
      <c r="V721" s="29"/>
      <c r="W721" s="29"/>
      <c r="X721" s="29"/>
      <c r="Y721" s="29"/>
      <c r="Z721" s="29"/>
    </row>
    <row r="722" spans="1:26" ht="15.75" customHeight="1" x14ac:dyDescent="0.35">
      <c r="A722" s="29"/>
      <c r="B722" s="29"/>
      <c r="C722" s="29"/>
      <c r="D722" s="29"/>
      <c r="E722" s="29"/>
      <c r="F722" s="29"/>
      <c r="G722" s="29"/>
      <c r="H722" s="29"/>
      <c r="I722" s="157"/>
      <c r="J722" s="157"/>
      <c r="K722" s="29"/>
      <c r="L722" s="29"/>
      <c r="M722" s="29"/>
      <c r="N722" s="29"/>
      <c r="O722" s="29"/>
      <c r="P722" s="29"/>
      <c r="Q722" s="29"/>
      <c r="R722" s="29"/>
      <c r="S722" s="29"/>
      <c r="T722" s="29"/>
      <c r="U722" s="29"/>
      <c r="V722" s="29"/>
      <c r="W722" s="29"/>
      <c r="X722" s="29"/>
      <c r="Y722" s="29"/>
      <c r="Z722" s="29"/>
    </row>
    <row r="723" spans="1:26" ht="15.75" customHeight="1" x14ac:dyDescent="0.35">
      <c r="A723" s="29"/>
      <c r="B723" s="29"/>
      <c r="C723" s="29"/>
      <c r="D723" s="29"/>
      <c r="E723" s="29"/>
      <c r="F723" s="29"/>
      <c r="G723" s="29"/>
      <c r="H723" s="29"/>
      <c r="I723" s="157"/>
      <c r="J723" s="157"/>
      <c r="K723" s="29"/>
      <c r="L723" s="29"/>
      <c r="M723" s="29"/>
      <c r="N723" s="29"/>
      <c r="O723" s="29"/>
      <c r="P723" s="29"/>
      <c r="Q723" s="29"/>
      <c r="R723" s="29"/>
      <c r="S723" s="29"/>
      <c r="T723" s="29"/>
      <c r="U723" s="29"/>
      <c r="V723" s="29"/>
      <c r="W723" s="29"/>
      <c r="X723" s="29"/>
      <c r="Y723" s="29"/>
      <c r="Z723" s="29"/>
    </row>
    <row r="724" spans="1:26" ht="15.75" customHeight="1" x14ac:dyDescent="0.35">
      <c r="A724" s="29"/>
      <c r="B724" s="29"/>
      <c r="C724" s="29"/>
      <c r="D724" s="29"/>
      <c r="E724" s="29"/>
      <c r="F724" s="29"/>
      <c r="G724" s="29"/>
      <c r="H724" s="29"/>
      <c r="I724" s="157"/>
      <c r="J724" s="157"/>
      <c r="K724" s="29"/>
      <c r="L724" s="29"/>
      <c r="M724" s="29"/>
      <c r="N724" s="29"/>
      <c r="O724" s="29"/>
      <c r="P724" s="29"/>
      <c r="Q724" s="29"/>
      <c r="R724" s="29"/>
      <c r="S724" s="29"/>
      <c r="T724" s="29"/>
      <c r="U724" s="29"/>
      <c r="V724" s="29"/>
      <c r="W724" s="29"/>
      <c r="X724" s="29"/>
      <c r="Y724" s="29"/>
      <c r="Z724" s="29"/>
    </row>
    <row r="725" spans="1:26" ht="15.75" customHeight="1" x14ac:dyDescent="0.35">
      <c r="A725" s="29"/>
      <c r="B725" s="29"/>
      <c r="C725" s="29"/>
      <c r="D725" s="29"/>
      <c r="E725" s="29"/>
      <c r="F725" s="29"/>
      <c r="G725" s="29"/>
      <c r="H725" s="29"/>
      <c r="I725" s="157"/>
      <c r="J725" s="157"/>
      <c r="K725" s="29"/>
      <c r="L725" s="29"/>
      <c r="M725" s="29"/>
      <c r="N725" s="29"/>
      <c r="O725" s="29"/>
      <c r="P725" s="29"/>
      <c r="Q725" s="29"/>
      <c r="R725" s="29"/>
      <c r="S725" s="29"/>
      <c r="T725" s="29"/>
      <c r="U725" s="29"/>
      <c r="V725" s="29"/>
      <c r="W725" s="29"/>
      <c r="X725" s="29"/>
      <c r="Y725" s="29"/>
      <c r="Z725" s="29"/>
    </row>
    <row r="726" spans="1:26" ht="15.75" customHeight="1" x14ac:dyDescent="0.35">
      <c r="A726" s="29"/>
      <c r="B726" s="29"/>
      <c r="C726" s="29"/>
      <c r="D726" s="29"/>
      <c r="E726" s="29"/>
      <c r="F726" s="29"/>
      <c r="G726" s="29"/>
      <c r="H726" s="29"/>
      <c r="I726" s="157"/>
      <c r="J726" s="157"/>
      <c r="K726" s="29"/>
      <c r="L726" s="29"/>
      <c r="M726" s="29"/>
      <c r="N726" s="29"/>
      <c r="O726" s="29"/>
      <c r="P726" s="29"/>
      <c r="Q726" s="29"/>
      <c r="R726" s="29"/>
      <c r="S726" s="29"/>
      <c r="T726" s="29"/>
      <c r="U726" s="29"/>
      <c r="V726" s="29"/>
      <c r="W726" s="29"/>
      <c r="X726" s="29"/>
      <c r="Y726" s="29"/>
      <c r="Z726" s="29"/>
    </row>
    <row r="727" spans="1:26" ht="15.75" customHeight="1" x14ac:dyDescent="0.35">
      <c r="A727" s="29"/>
      <c r="B727" s="29"/>
      <c r="C727" s="29"/>
      <c r="D727" s="29"/>
      <c r="E727" s="29"/>
      <c r="F727" s="29"/>
      <c r="G727" s="29"/>
      <c r="H727" s="29"/>
      <c r="I727" s="157"/>
      <c r="J727" s="157"/>
      <c r="K727" s="29"/>
      <c r="L727" s="29"/>
      <c r="M727" s="29"/>
      <c r="N727" s="29"/>
      <c r="O727" s="29"/>
      <c r="P727" s="29"/>
      <c r="Q727" s="29"/>
      <c r="R727" s="29"/>
      <c r="S727" s="29"/>
      <c r="T727" s="29"/>
      <c r="U727" s="29"/>
      <c r="V727" s="29"/>
      <c r="W727" s="29"/>
      <c r="X727" s="29"/>
      <c r="Y727" s="29"/>
      <c r="Z727" s="29"/>
    </row>
    <row r="728" spans="1:26" ht="15.75" customHeight="1" x14ac:dyDescent="0.35">
      <c r="A728" s="29"/>
      <c r="B728" s="29"/>
      <c r="C728" s="29"/>
      <c r="D728" s="29"/>
      <c r="E728" s="29"/>
      <c r="F728" s="29"/>
      <c r="G728" s="29"/>
      <c r="H728" s="29"/>
      <c r="I728" s="157"/>
      <c r="J728" s="157"/>
      <c r="K728" s="29"/>
      <c r="L728" s="29"/>
      <c r="M728" s="29"/>
      <c r="N728" s="29"/>
      <c r="O728" s="29"/>
      <c r="P728" s="29"/>
      <c r="Q728" s="29"/>
      <c r="R728" s="29"/>
      <c r="S728" s="29"/>
      <c r="T728" s="29"/>
      <c r="U728" s="29"/>
      <c r="V728" s="29"/>
      <c r="W728" s="29"/>
      <c r="X728" s="29"/>
      <c r="Y728" s="29"/>
      <c r="Z728" s="29"/>
    </row>
    <row r="729" spans="1:26" ht="15.75" customHeight="1" x14ac:dyDescent="0.35">
      <c r="A729" s="29"/>
      <c r="B729" s="29"/>
      <c r="C729" s="29"/>
      <c r="D729" s="29"/>
      <c r="E729" s="29"/>
      <c r="F729" s="29"/>
      <c r="G729" s="29"/>
      <c r="H729" s="29"/>
      <c r="I729" s="157"/>
      <c r="J729" s="157"/>
      <c r="K729" s="29"/>
      <c r="L729" s="29"/>
      <c r="M729" s="29"/>
      <c r="N729" s="29"/>
      <c r="O729" s="29"/>
      <c r="P729" s="29"/>
      <c r="Q729" s="29"/>
      <c r="R729" s="29"/>
      <c r="S729" s="29"/>
      <c r="T729" s="29"/>
      <c r="U729" s="29"/>
      <c r="V729" s="29"/>
      <c r="W729" s="29"/>
      <c r="X729" s="29"/>
      <c r="Y729" s="29"/>
      <c r="Z729" s="29"/>
    </row>
    <row r="730" spans="1:26" ht="15.75" customHeight="1" x14ac:dyDescent="0.35">
      <c r="A730" s="29"/>
      <c r="B730" s="29"/>
      <c r="C730" s="29"/>
      <c r="D730" s="29"/>
      <c r="E730" s="29"/>
      <c r="F730" s="29"/>
      <c r="G730" s="29"/>
      <c r="H730" s="29"/>
      <c r="I730" s="157"/>
      <c r="J730" s="157"/>
      <c r="K730" s="29"/>
      <c r="L730" s="29"/>
      <c r="M730" s="29"/>
      <c r="N730" s="29"/>
      <c r="O730" s="29"/>
      <c r="P730" s="29"/>
      <c r="Q730" s="29"/>
      <c r="R730" s="29"/>
      <c r="S730" s="29"/>
      <c r="T730" s="29"/>
      <c r="U730" s="29"/>
      <c r="V730" s="29"/>
      <c r="W730" s="29"/>
      <c r="X730" s="29"/>
      <c r="Y730" s="29"/>
      <c r="Z730" s="29"/>
    </row>
    <row r="731" spans="1:26" ht="15.75" customHeight="1" x14ac:dyDescent="0.35">
      <c r="A731" s="29"/>
      <c r="B731" s="29"/>
      <c r="C731" s="29"/>
      <c r="D731" s="29"/>
      <c r="E731" s="29"/>
      <c r="F731" s="29"/>
      <c r="G731" s="29"/>
      <c r="H731" s="29"/>
      <c r="I731" s="157"/>
      <c r="J731" s="157"/>
      <c r="K731" s="29"/>
      <c r="L731" s="29"/>
      <c r="M731" s="29"/>
      <c r="N731" s="29"/>
      <c r="O731" s="29"/>
      <c r="P731" s="29"/>
      <c r="Q731" s="29"/>
      <c r="R731" s="29"/>
      <c r="S731" s="29"/>
      <c r="T731" s="29"/>
      <c r="U731" s="29"/>
      <c r="V731" s="29"/>
      <c r="W731" s="29"/>
      <c r="X731" s="29"/>
      <c r="Y731" s="29"/>
      <c r="Z731" s="29"/>
    </row>
    <row r="732" spans="1:26" ht="15.75" customHeight="1" x14ac:dyDescent="0.35">
      <c r="A732" s="29"/>
      <c r="B732" s="29"/>
      <c r="C732" s="29"/>
      <c r="D732" s="29"/>
      <c r="E732" s="29"/>
      <c r="F732" s="29"/>
      <c r="G732" s="29"/>
      <c r="H732" s="29"/>
      <c r="I732" s="157"/>
      <c r="J732" s="157"/>
      <c r="K732" s="29"/>
      <c r="L732" s="29"/>
      <c r="M732" s="29"/>
      <c r="N732" s="29"/>
      <c r="O732" s="29"/>
      <c r="P732" s="29"/>
      <c r="Q732" s="29"/>
      <c r="R732" s="29"/>
      <c r="S732" s="29"/>
      <c r="T732" s="29"/>
      <c r="U732" s="29"/>
      <c r="V732" s="29"/>
      <c r="W732" s="29"/>
      <c r="X732" s="29"/>
      <c r="Y732" s="29"/>
      <c r="Z732" s="29"/>
    </row>
    <row r="733" spans="1:26" ht="15.75" customHeight="1" x14ac:dyDescent="0.35">
      <c r="A733" s="29"/>
      <c r="B733" s="29"/>
      <c r="C733" s="29"/>
      <c r="D733" s="29"/>
      <c r="E733" s="29"/>
      <c r="F733" s="29"/>
      <c r="G733" s="29"/>
      <c r="H733" s="29"/>
      <c r="I733" s="157"/>
      <c r="J733" s="157"/>
      <c r="K733" s="29"/>
      <c r="L733" s="29"/>
      <c r="M733" s="29"/>
      <c r="N733" s="29"/>
      <c r="O733" s="29"/>
      <c r="P733" s="29"/>
      <c r="Q733" s="29"/>
      <c r="R733" s="29"/>
      <c r="S733" s="29"/>
      <c r="T733" s="29"/>
      <c r="U733" s="29"/>
      <c r="V733" s="29"/>
      <c r="W733" s="29"/>
      <c r="X733" s="29"/>
      <c r="Y733" s="29"/>
      <c r="Z733" s="29"/>
    </row>
    <row r="734" spans="1:26" ht="15.75" customHeight="1" x14ac:dyDescent="0.35">
      <c r="A734" s="29"/>
      <c r="B734" s="29"/>
      <c r="C734" s="29"/>
      <c r="D734" s="29"/>
      <c r="E734" s="29"/>
      <c r="F734" s="29"/>
      <c r="G734" s="29"/>
      <c r="H734" s="29"/>
      <c r="I734" s="157"/>
      <c r="J734" s="157"/>
      <c r="K734" s="29"/>
      <c r="L734" s="29"/>
      <c r="M734" s="29"/>
      <c r="N734" s="29"/>
      <c r="O734" s="29"/>
      <c r="P734" s="29"/>
      <c r="Q734" s="29"/>
      <c r="R734" s="29"/>
      <c r="S734" s="29"/>
      <c r="T734" s="29"/>
      <c r="U734" s="29"/>
      <c r="V734" s="29"/>
      <c r="W734" s="29"/>
      <c r="X734" s="29"/>
      <c r="Y734" s="29"/>
      <c r="Z734" s="29"/>
    </row>
    <row r="735" spans="1:26" ht="15.75" customHeight="1" x14ac:dyDescent="0.35">
      <c r="A735" s="29"/>
      <c r="B735" s="29"/>
      <c r="C735" s="29"/>
      <c r="D735" s="29"/>
      <c r="E735" s="29"/>
      <c r="F735" s="29"/>
      <c r="G735" s="29"/>
      <c r="H735" s="29"/>
      <c r="I735" s="157"/>
      <c r="J735" s="157"/>
      <c r="K735" s="29"/>
      <c r="L735" s="29"/>
      <c r="M735" s="29"/>
      <c r="N735" s="29"/>
      <c r="O735" s="29"/>
      <c r="P735" s="29"/>
      <c r="Q735" s="29"/>
      <c r="R735" s="29"/>
      <c r="S735" s="29"/>
      <c r="T735" s="29"/>
      <c r="U735" s="29"/>
      <c r="V735" s="29"/>
      <c r="W735" s="29"/>
      <c r="X735" s="29"/>
      <c r="Y735" s="29"/>
      <c r="Z735" s="29"/>
    </row>
    <row r="736" spans="1:26" ht="15.75" customHeight="1" x14ac:dyDescent="0.35">
      <c r="A736" s="29"/>
      <c r="B736" s="29"/>
      <c r="C736" s="29"/>
      <c r="D736" s="29"/>
      <c r="E736" s="29"/>
      <c r="F736" s="29"/>
      <c r="G736" s="29"/>
      <c r="H736" s="29"/>
      <c r="I736" s="157"/>
      <c r="J736" s="157"/>
      <c r="K736" s="29"/>
      <c r="L736" s="29"/>
      <c r="M736" s="29"/>
      <c r="N736" s="29"/>
      <c r="O736" s="29"/>
      <c r="P736" s="29"/>
      <c r="Q736" s="29"/>
      <c r="R736" s="29"/>
      <c r="S736" s="29"/>
      <c r="T736" s="29"/>
      <c r="U736" s="29"/>
      <c r="V736" s="29"/>
      <c r="W736" s="29"/>
      <c r="X736" s="29"/>
      <c r="Y736" s="29"/>
      <c r="Z736" s="29"/>
    </row>
    <row r="737" spans="1:26" ht="15.75" customHeight="1" x14ac:dyDescent="0.35">
      <c r="A737" s="29"/>
      <c r="B737" s="29"/>
      <c r="C737" s="29"/>
      <c r="D737" s="29"/>
      <c r="E737" s="29"/>
      <c r="F737" s="29"/>
      <c r="G737" s="29"/>
      <c r="H737" s="29"/>
      <c r="I737" s="157"/>
      <c r="J737" s="157"/>
      <c r="K737" s="29"/>
      <c r="L737" s="29"/>
      <c r="M737" s="29"/>
      <c r="N737" s="29"/>
      <c r="O737" s="29"/>
      <c r="P737" s="29"/>
      <c r="Q737" s="29"/>
      <c r="R737" s="29"/>
      <c r="S737" s="29"/>
      <c r="T737" s="29"/>
      <c r="U737" s="29"/>
      <c r="V737" s="29"/>
      <c r="W737" s="29"/>
      <c r="X737" s="29"/>
      <c r="Y737" s="29"/>
      <c r="Z737" s="29"/>
    </row>
    <row r="738" spans="1:26" ht="15.75" customHeight="1" x14ac:dyDescent="0.35">
      <c r="A738" s="29"/>
      <c r="B738" s="29"/>
      <c r="C738" s="29"/>
      <c r="D738" s="29"/>
      <c r="E738" s="29"/>
      <c r="F738" s="29"/>
      <c r="G738" s="29"/>
      <c r="H738" s="29"/>
      <c r="I738" s="157"/>
      <c r="J738" s="157"/>
      <c r="K738" s="29"/>
      <c r="L738" s="29"/>
      <c r="M738" s="29"/>
      <c r="N738" s="29"/>
      <c r="O738" s="29"/>
      <c r="P738" s="29"/>
      <c r="Q738" s="29"/>
      <c r="R738" s="29"/>
      <c r="S738" s="29"/>
      <c r="T738" s="29"/>
      <c r="U738" s="29"/>
      <c r="V738" s="29"/>
      <c r="W738" s="29"/>
      <c r="X738" s="29"/>
      <c r="Y738" s="29"/>
      <c r="Z738" s="29"/>
    </row>
    <row r="739" spans="1:26" ht="15.75" customHeight="1" x14ac:dyDescent="0.35">
      <c r="A739" s="29"/>
      <c r="B739" s="29"/>
      <c r="C739" s="29"/>
      <c r="D739" s="29"/>
      <c r="E739" s="29"/>
      <c r="F739" s="29"/>
      <c r="G739" s="29"/>
      <c r="H739" s="29"/>
      <c r="I739" s="157"/>
      <c r="J739" s="157"/>
      <c r="K739" s="29"/>
      <c r="L739" s="29"/>
      <c r="M739" s="29"/>
      <c r="N739" s="29"/>
      <c r="O739" s="29"/>
      <c r="P739" s="29"/>
      <c r="Q739" s="29"/>
      <c r="R739" s="29"/>
      <c r="S739" s="29"/>
      <c r="T739" s="29"/>
      <c r="U739" s="29"/>
      <c r="V739" s="29"/>
      <c r="W739" s="29"/>
      <c r="X739" s="29"/>
      <c r="Y739" s="29"/>
      <c r="Z739" s="29"/>
    </row>
    <row r="740" spans="1:26" ht="15.75" customHeight="1" x14ac:dyDescent="0.35">
      <c r="A740" s="29"/>
      <c r="B740" s="29"/>
      <c r="C740" s="29"/>
      <c r="D740" s="29"/>
      <c r="E740" s="29"/>
      <c r="F740" s="29"/>
      <c r="G740" s="29"/>
      <c r="H740" s="29"/>
      <c r="I740" s="157"/>
      <c r="J740" s="157"/>
      <c r="K740" s="29"/>
      <c r="L740" s="29"/>
      <c r="M740" s="29"/>
      <c r="N740" s="29"/>
      <c r="O740" s="29"/>
      <c r="P740" s="29"/>
      <c r="Q740" s="29"/>
      <c r="R740" s="29"/>
      <c r="S740" s="29"/>
      <c r="T740" s="29"/>
      <c r="U740" s="29"/>
      <c r="V740" s="29"/>
      <c r="W740" s="29"/>
      <c r="X740" s="29"/>
      <c r="Y740" s="29"/>
      <c r="Z740" s="29"/>
    </row>
    <row r="741" spans="1:26" ht="15.75" customHeight="1" x14ac:dyDescent="0.35">
      <c r="A741" s="29"/>
      <c r="B741" s="29"/>
      <c r="C741" s="29"/>
      <c r="D741" s="29"/>
      <c r="E741" s="29"/>
      <c r="F741" s="29"/>
      <c r="G741" s="29"/>
      <c r="H741" s="29"/>
      <c r="I741" s="157"/>
      <c r="J741" s="157"/>
      <c r="K741" s="29"/>
      <c r="L741" s="29"/>
      <c r="M741" s="29"/>
      <c r="N741" s="29"/>
      <c r="O741" s="29"/>
      <c r="P741" s="29"/>
      <c r="Q741" s="29"/>
      <c r="R741" s="29"/>
      <c r="S741" s="29"/>
      <c r="T741" s="29"/>
      <c r="U741" s="29"/>
      <c r="V741" s="29"/>
      <c r="W741" s="29"/>
      <c r="X741" s="29"/>
      <c r="Y741" s="29"/>
      <c r="Z741" s="29"/>
    </row>
    <row r="742" spans="1:26" ht="15.75" customHeight="1" x14ac:dyDescent="0.35">
      <c r="A742" s="29"/>
      <c r="B742" s="29"/>
      <c r="C742" s="29"/>
      <c r="D742" s="29"/>
      <c r="E742" s="29"/>
      <c r="F742" s="29"/>
      <c r="G742" s="29"/>
      <c r="H742" s="29"/>
      <c r="I742" s="157"/>
      <c r="J742" s="157"/>
      <c r="K742" s="29"/>
      <c r="L742" s="29"/>
      <c r="M742" s="29"/>
      <c r="N742" s="29"/>
      <c r="O742" s="29"/>
      <c r="P742" s="29"/>
      <c r="Q742" s="29"/>
      <c r="R742" s="29"/>
      <c r="S742" s="29"/>
      <c r="T742" s="29"/>
      <c r="U742" s="29"/>
      <c r="V742" s="29"/>
      <c r="W742" s="29"/>
      <c r="X742" s="29"/>
      <c r="Y742" s="29"/>
      <c r="Z742" s="29"/>
    </row>
    <row r="743" spans="1:26" ht="15.75" customHeight="1" x14ac:dyDescent="0.35">
      <c r="A743" s="29"/>
      <c r="B743" s="29"/>
      <c r="C743" s="29"/>
      <c r="D743" s="29"/>
      <c r="E743" s="29"/>
      <c r="F743" s="29"/>
      <c r="G743" s="29"/>
      <c r="H743" s="29"/>
      <c r="I743" s="157"/>
      <c r="J743" s="157"/>
      <c r="K743" s="29"/>
      <c r="L743" s="29"/>
      <c r="M743" s="29"/>
      <c r="N743" s="29"/>
      <c r="O743" s="29"/>
      <c r="P743" s="29"/>
      <c r="Q743" s="29"/>
      <c r="R743" s="29"/>
      <c r="S743" s="29"/>
      <c r="T743" s="29"/>
      <c r="U743" s="29"/>
      <c r="V743" s="29"/>
      <c r="W743" s="29"/>
      <c r="X743" s="29"/>
      <c r="Y743" s="29"/>
      <c r="Z743" s="29"/>
    </row>
    <row r="744" spans="1:26" ht="15.75" customHeight="1" x14ac:dyDescent="0.35">
      <c r="A744" s="29"/>
      <c r="B744" s="29"/>
      <c r="C744" s="29"/>
      <c r="D744" s="29"/>
      <c r="E744" s="29"/>
      <c r="F744" s="29"/>
      <c r="G744" s="29"/>
      <c r="H744" s="29"/>
      <c r="I744" s="157"/>
      <c r="J744" s="157"/>
      <c r="K744" s="29"/>
      <c r="L744" s="29"/>
      <c r="M744" s="29"/>
      <c r="N744" s="29"/>
      <c r="O744" s="29"/>
      <c r="P744" s="29"/>
      <c r="Q744" s="29"/>
      <c r="R744" s="29"/>
      <c r="S744" s="29"/>
      <c r="T744" s="29"/>
      <c r="U744" s="29"/>
      <c r="V744" s="29"/>
      <c r="W744" s="29"/>
      <c r="X744" s="29"/>
      <c r="Y744" s="29"/>
      <c r="Z744" s="29"/>
    </row>
    <row r="745" spans="1:26" ht="15.75" customHeight="1" x14ac:dyDescent="0.35">
      <c r="A745" s="29"/>
      <c r="B745" s="29"/>
      <c r="C745" s="29"/>
      <c r="D745" s="29"/>
      <c r="E745" s="29"/>
      <c r="F745" s="29"/>
      <c r="G745" s="29"/>
      <c r="H745" s="29"/>
      <c r="I745" s="157"/>
      <c r="J745" s="157"/>
      <c r="K745" s="29"/>
      <c r="L745" s="29"/>
      <c r="M745" s="29"/>
      <c r="N745" s="29"/>
      <c r="O745" s="29"/>
      <c r="P745" s="29"/>
      <c r="Q745" s="29"/>
      <c r="R745" s="29"/>
      <c r="S745" s="29"/>
      <c r="T745" s="29"/>
      <c r="U745" s="29"/>
      <c r="V745" s="29"/>
      <c r="W745" s="29"/>
      <c r="X745" s="29"/>
      <c r="Y745" s="29"/>
      <c r="Z745" s="29"/>
    </row>
    <row r="746" spans="1:26" ht="15.75" customHeight="1" x14ac:dyDescent="0.35">
      <c r="A746" s="29"/>
      <c r="B746" s="29"/>
      <c r="C746" s="29"/>
      <c r="D746" s="29"/>
      <c r="E746" s="29"/>
      <c r="F746" s="29"/>
      <c r="G746" s="29"/>
      <c r="H746" s="29"/>
      <c r="I746" s="157"/>
      <c r="J746" s="157"/>
      <c r="K746" s="29"/>
      <c r="L746" s="29"/>
      <c r="M746" s="29"/>
      <c r="N746" s="29"/>
      <c r="O746" s="29"/>
      <c r="P746" s="29"/>
      <c r="Q746" s="29"/>
      <c r="R746" s="29"/>
      <c r="S746" s="29"/>
      <c r="T746" s="29"/>
      <c r="U746" s="29"/>
      <c r="V746" s="29"/>
      <c r="W746" s="29"/>
      <c r="X746" s="29"/>
      <c r="Y746" s="29"/>
      <c r="Z746" s="29"/>
    </row>
    <row r="747" spans="1:26" ht="15.75" customHeight="1" x14ac:dyDescent="0.35">
      <c r="A747" s="29"/>
      <c r="B747" s="29"/>
      <c r="C747" s="29"/>
      <c r="D747" s="29"/>
      <c r="E747" s="29"/>
      <c r="F747" s="29"/>
      <c r="G747" s="29"/>
      <c r="H747" s="29"/>
      <c r="I747" s="157"/>
      <c r="J747" s="157"/>
      <c r="K747" s="29"/>
      <c r="L747" s="29"/>
      <c r="M747" s="29"/>
      <c r="N747" s="29"/>
      <c r="O747" s="29"/>
      <c r="P747" s="29"/>
      <c r="Q747" s="29"/>
      <c r="R747" s="29"/>
      <c r="S747" s="29"/>
      <c r="T747" s="29"/>
      <c r="U747" s="29"/>
      <c r="V747" s="29"/>
      <c r="W747" s="29"/>
      <c r="X747" s="29"/>
      <c r="Y747" s="29"/>
      <c r="Z747" s="29"/>
    </row>
    <row r="748" spans="1:26" ht="15.75" customHeight="1" x14ac:dyDescent="0.35">
      <c r="A748" s="29"/>
      <c r="B748" s="29"/>
      <c r="C748" s="29"/>
      <c r="D748" s="29"/>
      <c r="E748" s="29"/>
      <c r="F748" s="29"/>
      <c r="G748" s="29"/>
      <c r="H748" s="29"/>
      <c r="I748" s="157"/>
      <c r="J748" s="157"/>
      <c r="K748" s="29"/>
      <c r="L748" s="29"/>
      <c r="M748" s="29"/>
      <c r="N748" s="29"/>
      <c r="O748" s="29"/>
      <c r="P748" s="29"/>
      <c r="Q748" s="29"/>
      <c r="R748" s="29"/>
      <c r="S748" s="29"/>
      <c r="T748" s="29"/>
      <c r="U748" s="29"/>
      <c r="V748" s="29"/>
      <c r="W748" s="29"/>
      <c r="X748" s="29"/>
      <c r="Y748" s="29"/>
      <c r="Z748" s="29"/>
    </row>
    <row r="749" spans="1:26" ht="15.75" customHeight="1" x14ac:dyDescent="0.35">
      <c r="A749" s="29"/>
      <c r="B749" s="29"/>
      <c r="C749" s="29"/>
      <c r="D749" s="29"/>
      <c r="E749" s="29"/>
      <c r="F749" s="29"/>
      <c r="G749" s="29"/>
      <c r="H749" s="29"/>
      <c r="I749" s="157"/>
      <c r="J749" s="157"/>
      <c r="K749" s="29"/>
      <c r="L749" s="29"/>
      <c r="M749" s="29"/>
      <c r="N749" s="29"/>
      <c r="O749" s="29"/>
      <c r="P749" s="29"/>
      <c r="Q749" s="29"/>
      <c r="R749" s="29"/>
      <c r="S749" s="29"/>
      <c r="T749" s="29"/>
      <c r="U749" s="29"/>
      <c r="V749" s="29"/>
      <c r="W749" s="29"/>
      <c r="X749" s="29"/>
      <c r="Y749" s="29"/>
      <c r="Z749" s="29"/>
    </row>
    <row r="750" spans="1:26" ht="15.75" customHeight="1" x14ac:dyDescent="0.35">
      <c r="A750" s="29"/>
      <c r="B750" s="29"/>
      <c r="C750" s="29"/>
      <c r="D750" s="29"/>
      <c r="E750" s="29"/>
      <c r="F750" s="29"/>
      <c r="G750" s="29"/>
      <c r="H750" s="29"/>
      <c r="I750" s="157"/>
      <c r="J750" s="157"/>
      <c r="K750" s="29"/>
      <c r="L750" s="29"/>
      <c r="M750" s="29"/>
      <c r="N750" s="29"/>
      <c r="O750" s="29"/>
      <c r="P750" s="29"/>
      <c r="Q750" s="29"/>
      <c r="R750" s="29"/>
      <c r="S750" s="29"/>
      <c r="T750" s="29"/>
      <c r="U750" s="29"/>
      <c r="V750" s="29"/>
      <c r="W750" s="29"/>
      <c r="X750" s="29"/>
      <c r="Y750" s="29"/>
      <c r="Z750" s="29"/>
    </row>
    <row r="751" spans="1:26" ht="15.75" customHeight="1" x14ac:dyDescent="0.35">
      <c r="A751" s="29"/>
      <c r="B751" s="29"/>
      <c r="C751" s="29"/>
      <c r="D751" s="29"/>
      <c r="E751" s="29"/>
      <c r="F751" s="29"/>
      <c r="G751" s="29"/>
      <c r="H751" s="29"/>
      <c r="I751" s="157"/>
      <c r="J751" s="157"/>
      <c r="K751" s="29"/>
      <c r="L751" s="29"/>
      <c r="M751" s="29"/>
      <c r="N751" s="29"/>
      <c r="O751" s="29"/>
      <c r="P751" s="29"/>
      <c r="Q751" s="29"/>
      <c r="R751" s="29"/>
      <c r="S751" s="29"/>
      <c r="T751" s="29"/>
      <c r="U751" s="29"/>
      <c r="V751" s="29"/>
      <c r="W751" s="29"/>
      <c r="X751" s="29"/>
      <c r="Y751" s="29"/>
      <c r="Z751" s="29"/>
    </row>
    <row r="752" spans="1:26" ht="15.75" customHeight="1" x14ac:dyDescent="0.35">
      <c r="A752" s="29"/>
      <c r="B752" s="29"/>
      <c r="C752" s="29"/>
      <c r="D752" s="29"/>
      <c r="E752" s="29"/>
      <c r="F752" s="29"/>
      <c r="G752" s="29"/>
      <c r="H752" s="29"/>
      <c r="I752" s="157"/>
      <c r="J752" s="157"/>
      <c r="K752" s="29"/>
      <c r="L752" s="29"/>
      <c r="M752" s="29"/>
      <c r="N752" s="29"/>
      <c r="O752" s="29"/>
      <c r="P752" s="29"/>
      <c r="Q752" s="29"/>
      <c r="R752" s="29"/>
      <c r="S752" s="29"/>
      <c r="T752" s="29"/>
      <c r="U752" s="29"/>
      <c r="V752" s="29"/>
      <c r="W752" s="29"/>
      <c r="X752" s="29"/>
      <c r="Y752" s="29"/>
      <c r="Z752" s="29"/>
    </row>
    <row r="753" spans="1:26" ht="15.75" customHeight="1" x14ac:dyDescent="0.35">
      <c r="A753" s="29"/>
      <c r="B753" s="29"/>
      <c r="C753" s="29"/>
      <c r="D753" s="29"/>
      <c r="E753" s="29"/>
      <c r="F753" s="29"/>
      <c r="G753" s="29"/>
      <c r="H753" s="29"/>
      <c r="I753" s="157"/>
      <c r="J753" s="157"/>
      <c r="K753" s="29"/>
      <c r="L753" s="29"/>
      <c r="M753" s="29"/>
      <c r="N753" s="29"/>
      <c r="O753" s="29"/>
      <c r="P753" s="29"/>
      <c r="Q753" s="29"/>
      <c r="R753" s="29"/>
      <c r="S753" s="29"/>
      <c r="T753" s="29"/>
      <c r="U753" s="29"/>
      <c r="V753" s="29"/>
      <c r="W753" s="29"/>
      <c r="X753" s="29"/>
      <c r="Y753" s="29"/>
      <c r="Z753" s="29"/>
    </row>
    <row r="754" spans="1:26" ht="15.75" customHeight="1" x14ac:dyDescent="0.35">
      <c r="A754" s="29"/>
      <c r="B754" s="29"/>
      <c r="C754" s="29"/>
      <c r="D754" s="29"/>
      <c r="E754" s="29"/>
      <c r="F754" s="29"/>
      <c r="G754" s="29"/>
      <c r="H754" s="29"/>
      <c r="I754" s="157"/>
      <c r="J754" s="157"/>
      <c r="K754" s="29"/>
      <c r="L754" s="29"/>
      <c r="M754" s="29"/>
      <c r="N754" s="29"/>
      <c r="O754" s="29"/>
      <c r="P754" s="29"/>
      <c r="Q754" s="29"/>
      <c r="R754" s="29"/>
      <c r="S754" s="29"/>
      <c r="T754" s="29"/>
      <c r="U754" s="29"/>
      <c r="V754" s="29"/>
      <c r="W754" s="29"/>
      <c r="X754" s="29"/>
      <c r="Y754" s="29"/>
      <c r="Z754" s="29"/>
    </row>
    <row r="755" spans="1:26" ht="15.75" customHeight="1" x14ac:dyDescent="0.35">
      <c r="A755" s="29"/>
      <c r="B755" s="29"/>
      <c r="C755" s="29"/>
      <c r="D755" s="29"/>
      <c r="E755" s="29"/>
      <c r="F755" s="29"/>
      <c r="G755" s="29"/>
      <c r="H755" s="29"/>
      <c r="I755" s="157"/>
      <c r="J755" s="157"/>
      <c r="K755" s="29"/>
      <c r="L755" s="29"/>
      <c r="M755" s="29"/>
      <c r="N755" s="29"/>
      <c r="O755" s="29"/>
      <c r="P755" s="29"/>
      <c r="Q755" s="29"/>
      <c r="R755" s="29"/>
      <c r="S755" s="29"/>
      <c r="T755" s="29"/>
      <c r="U755" s="29"/>
      <c r="V755" s="29"/>
      <c r="W755" s="29"/>
      <c r="X755" s="29"/>
      <c r="Y755" s="29"/>
      <c r="Z755" s="29"/>
    </row>
    <row r="756" spans="1:26" ht="15.75" customHeight="1" x14ac:dyDescent="0.35">
      <c r="A756" s="29"/>
      <c r="B756" s="29"/>
      <c r="C756" s="29"/>
      <c r="D756" s="29"/>
      <c r="E756" s="29"/>
      <c r="F756" s="29"/>
      <c r="G756" s="29"/>
      <c r="H756" s="29"/>
      <c r="I756" s="157"/>
      <c r="J756" s="157"/>
      <c r="K756" s="29"/>
      <c r="L756" s="29"/>
      <c r="M756" s="29"/>
      <c r="N756" s="29"/>
      <c r="O756" s="29"/>
      <c r="P756" s="29"/>
      <c r="Q756" s="29"/>
      <c r="R756" s="29"/>
      <c r="S756" s="29"/>
      <c r="T756" s="29"/>
      <c r="U756" s="29"/>
      <c r="V756" s="29"/>
      <c r="W756" s="29"/>
      <c r="X756" s="29"/>
      <c r="Y756" s="29"/>
      <c r="Z756" s="29"/>
    </row>
    <row r="757" spans="1:26" ht="15.75" customHeight="1" x14ac:dyDescent="0.35">
      <c r="A757" s="29"/>
      <c r="B757" s="29"/>
      <c r="C757" s="29"/>
      <c r="D757" s="29"/>
      <c r="E757" s="29"/>
      <c r="F757" s="29"/>
      <c r="G757" s="29"/>
      <c r="H757" s="29"/>
      <c r="I757" s="157"/>
      <c r="J757" s="157"/>
      <c r="K757" s="29"/>
      <c r="L757" s="29"/>
      <c r="M757" s="29"/>
      <c r="N757" s="29"/>
      <c r="O757" s="29"/>
      <c r="P757" s="29"/>
      <c r="Q757" s="29"/>
      <c r="R757" s="29"/>
      <c r="S757" s="29"/>
      <c r="T757" s="29"/>
      <c r="U757" s="29"/>
      <c r="V757" s="29"/>
      <c r="W757" s="29"/>
      <c r="X757" s="29"/>
      <c r="Y757" s="29"/>
      <c r="Z757" s="29"/>
    </row>
    <row r="758" spans="1:26" ht="15.75" customHeight="1" x14ac:dyDescent="0.35">
      <c r="A758" s="29"/>
      <c r="B758" s="29"/>
      <c r="C758" s="29"/>
      <c r="D758" s="29"/>
      <c r="E758" s="29"/>
      <c r="F758" s="29"/>
      <c r="G758" s="29"/>
      <c r="H758" s="29"/>
      <c r="I758" s="157"/>
      <c r="J758" s="157"/>
      <c r="K758" s="29"/>
      <c r="L758" s="29"/>
      <c r="M758" s="29"/>
      <c r="N758" s="29"/>
      <c r="O758" s="29"/>
      <c r="P758" s="29"/>
      <c r="Q758" s="29"/>
      <c r="R758" s="29"/>
      <c r="S758" s="29"/>
      <c r="T758" s="29"/>
      <c r="U758" s="29"/>
      <c r="V758" s="29"/>
      <c r="W758" s="29"/>
      <c r="X758" s="29"/>
      <c r="Y758" s="29"/>
      <c r="Z758" s="29"/>
    </row>
    <row r="759" spans="1:26" ht="15.75" customHeight="1" x14ac:dyDescent="0.35">
      <c r="A759" s="29"/>
      <c r="B759" s="29"/>
      <c r="C759" s="29"/>
      <c r="D759" s="29"/>
      <c r="E759" s="29"/>
      <c r="F759" s="29"/>
      <c r="G759" s="29"/>
      <c r="H759" s="29"/>
      <c r="I759" s="157"/>
      <c r="J759" s="157"/>
      <c r="K759" s="29"/>
      <c r="L759" s="29"/>
      <c r="M759" s="29"/>
      <c r="N759" s="29"/>
      <c r="O759" s="29"/>
      <c r="P759" s="29"/>
      <c r="Q759" s="29"/>
      <c r="R759" s="29"/>
      <c r="S759" s="29"/>
      <c r="T759" s="29"/>
      <c r="U759" s="29"/>
      <c r="V759" s="29"/>
      <c r="W759" s="29"/>
      <c r="X759" s="29"/>
      <c r="Y759" s="29"/>
      <c r="Z759" s="29"/>
    </row>
    <row r="760" spans="1:26" ht="15.75" customHeight="1" x14ac:dyDescent="0.35">
      <c r="A760" s="29"/>
      <c r="B760" s="29"/>
      <c r="C760" s="29"/>
      <c r="D760" s="29"/>
      <c r="E760" s="29"/>
      <c r="F760" s="29"/>
      <c r="G760" s="29"/>
      <c r="H760" s="29"/>
      <c r="I760" s="157"/>
      <c r="J760" s="157"/>
      <c r="K760" s="29"/>
      <c r="L760" s="29"/>
      <c r="M760" s="29"/>
      <c r="N760" s="29"/>
      <c r="O760" s="29"/>
      <c r="P760" s="29"/>
      <c r="Q760" s="29"/>
      <c r="R760" s="29"/>
      <c r="S760" s="29"/>
      <c r="T760" s="29"/>
      <c r="U760" s="29"/>
      <c r="V760" s="29"/>
      <c r="W760" s="29"/>
      <c r="X760" s="29"/>
      <c r="Y760" s="29"/>
      <c r="Z760" s="29"/>
    </row>
    <row r="761" spans="1:26" ht="15.75" customHeight="1" x14ac:dyDescent="0.35">
      <c r="A761" s="29"/>
      <c r="B761" s="29"/>
      <c r="C761" s="29"/>
      <c r="D761" s="29"/>
      <c r="E761" s="29"/>
      <c r="F761" s="29"/>
      <c r="G761" s="29"/>
      <c r="H761" s="29"/>
      <c r="I761" s="157"/>
      <c r="J761" s="157"/>
      <c r="K761" s="29"/>
      <c r="L761" s="29"/>
      <c r="M761" s="29"/>
      <c r="N761" s="29"/>
      <c r="O761" s="29"/>
      <c r="P761" s="29"/>
      <c r="Q761" s="29"/>
      <c r="R761" s="29"/>
      <c r="S761" s="29"/>
      <c r="T761" s="29"/>
      <c r="U761" s="29"/>
      <c r="V761" s="29"/>
      <c r="W761" s="29"/>
      <c r="X761" s="29"/>
      <c r="Y761" s="29"/>
      <c r="Z761" s="29"/>
    </row>
    <row r="762" spans="1:26" ht="15.75" customHeight="1" x14ac:dyDescent="0.35">
      <c r="A762" s="29"/>
      <c r="B762" s="29"/>
      <c r="C762" s="29"/>
      <c r="D762" s="29"/>
      <c r="E762" s="29"/>
      <c r="F762" s="29"/>
      <c r="G762" s="29"/>
      <c r="H762" s="29"/>
      <c r="I762" s="157"/>
      <c r="J762" s="157"/>
      <c r="K762" s="29"/>
      <c r="L762" s="29"/>
      <c r="M762" s="29"/>
      <c r="N762" s="29"/>
      <c r="O762" s="29"/>
      <c r="P762" s="29"/>
      <c r="Q762" s="29"/>
      <c r="R762" s="29"/>
      <c r="S762" s="29"/>
      <c r="T762" s="29"/>
      <c r="U762" s="29"/>
      <c r="V762" s="29"/>
      <c r="W762" s="29"/>
      <c r="X762" s="29"/>
      <c r="Y762" s="29"/>
      <c r="Z762" s="29"/>
    </row>
    <row r="763" spans="1:26" ht="15.75" customHeight="1" x14ac:dyDescent="0.35">
      <c r="A763" s="29"/>
      <c r="B763" s="29"/>
      <c r="C763" s="29"/>
      <c r="D763" s="29"/>
      <c r="E763" s="29"/>
      <c r="F763" s="29"/>
      <c r="G763" s="29"/>
      <c r="H763" s="29"/>
      <c r="I763" s="157"/>
      <c r="J763" s="157"/>
      <c r="K763" s="29"/>
      <c r="L763" s="29"/>
      <c r="M763" s="29"/>
      <c r="N763" s="29"/>
      <c r="O763" s="29"/>
      <c r="P763" s="29"/>
      <c r="Q763" s="29"/>
      <c r="R763" s="29"/>
      <c r="S763" s="29"/>
      <c r="T763" s="29"/>
      <c r="U763" s="29"/>
      <c r="V763" s="29"/>
      <c r="W763" s="29"/>
      <c r="X763" s="29"/>
      <c r="Y763" s="29"/>
      <c r="Z763" s="29"/>
    </row>
    <row r="764" spans="1:26" ht="15.75" customHeight="1" x14ac:dyDescent="0.35">
      <c r="A764" s="29"/>
      <c r="B764" s="29"/>
      <c r="C764" s="29"/>
      <c r="D764" s="29"/>
      <c r="E764" s="29"/>
      <c r="F764" s="29"/>
      <c r="G764" s="29"/>
      <c r="H764" s="29"/>
      <c r="I764" s="157"/>
      <c r="J764" s="157"/>
      <c r="K764" s="29"/>
      <c r="L764" s="29"/>
      <c r="M764" s="29"/>
      <c r="N764" s="29"/>
      <c r="O764" s="29"/>
      <c r="P764" s="29"/>
      <c r="Q764" s="29"/>
      <c r="R764" s="29"/>
      <c r="S764" s="29"/>
      <c r="T764" s="29"/>
      <c r="U764" s="29"/>
      <c r="V764" s="29"/>
      <c r="W764" s="29"/>
      <c r="X764" s="29"/>
      <c r="Y764" s="29"/>
      <c r="Z764" s="29"/>
    </row>
    <row r="765" spans="1:26" ht="15.75" customHeight="1" x14ac:dyDescent="0.35">
      <c r="A765" s="29"/>
      <c r="B765" s="29"/>
      <c r="C765" s="29"/>
      <c r="D765" s="29"/>
      <c r="E765" s="29"/>
      <c r="F765" s="29"/>
      <c r="G765" s="29"/>
      <c r="H765" s="29"/>
      <c r="I765" s="157"/>
      <c r="J765" s="157"/>
      <c r="K765" s="29"/>
      <c r="L765" s="29"/>
      <c r="M765" s="29"/>
      <c r="N765" s="29"/>
      <c r="O765" s="29"/>
      <c r="P765" s="29"/>
      <c r="Q765" s="29"/>
      <c r="R765" s="29"/>
      <c r="S765" s="29"/>
      <c r="T765" s="29"/>
      <c r="U765" s="29"/>
      <c r="V765" s="29"/>
      <c r="W765" s="29"/>
      <c r="X765" s="29"/>
      <c r="Y765" s="29"/>
      <c r="Z765" s="29"/>
    </row>
    <row r="766" spans="1:26" ht="15.75" customHeight="1" x14ac:dyDescent="0.35">
      <c r="A766" s="29"/>
      <c r="B766" s="29"/>
      <c r="C766" s="29"/>
      <c r="D766" s="29"/>
      <c r="E766" s="29"/>
      <c r="F766" s="29"/>
      <c r="G766" s="29"/>
      <c r="H766" s="29"/>
      <c r="I766" s="157"/>
      <c r="J766" s="157"/>
      <c r="K766" s="29"/>
      <c r="L766" s="29"/>
      <c r="M766" s="29"/>
      <c r="N766" s="29"/>
      <c r="O766" s="29"/>
      <c r="P766" s="29"/>
      <c r="Q766" s="29"/>
      <c r="R766" s="29"/>
      <c r="S766" s="29"/>
      <c r="T766" s="29"/>
      <c r="U766" s="29"/>
      <c r="V766" s="29"/>
      <c r="W766" s="29"/>
      <c r="X766" s="29"/>
      <c r="Y766" s="29"/>
      <c r="Z766" s="29"/>
    </row>
    <row r="767" spans="1:26" ht="15.75" customHeight="1" x14ac:dyDescent="0.35">
      <c r="A767" s="29"/>
      <c r="B767" s="29"/>
      <c r="C767" s="29"/>
      <c r="D767" s="29"/>
      <c r="E767" s="29"/>
      <c r="F767" s="29"/>
      <c r="G767" s="29"/>
      <c r="H767" s="29"/>
      <c r="I767" s="157"/>
      <c r="J767" s="157"/>
      <c r="K767" s="29"/>
      <c r="L767" s="29"/>
      <c r="M767" s="29"/>
      <c r="N767" s="29"/>
      <c r="O767" s="29"/>
      <c r="P767" s="29"/>
      <c r="Q767" s="29"/>
      <c r="R767" s="29"/>
      <c r="S767" s="29"/>
      <c r="T767" s="29"/>
      <c r="U767" s="29"/>
      <c r="V767" s="29"/>
      <c r="W767" s="29"/>
      <c r="X767" s="29"/>
      <c r="Y767" s="29"/>
      <c r="Z767" s="29"/>
    </row>
    <row r="768" spans="1:26" ht="15.75" customHeight="1" x14ac:dyDescent="0.35">
      <c r="A768" s="29"/>
      <c r="B768" s="29"/>
      <c r="C768" s="29"/>
      <c r="D768" s="29"/>
      <c r="E768" s="29"/>
      <c r="F768" s="29"/>
      <c r="G768" s="29"/>
      <c r="H768" s="29"/>
      <c r="I768" s="157"/>
      <c r="J768" s="157"/>
      <c r="K768" s="29"/>
      <c r="L768" s="29"/>
      <c r="M768" s="29"/>
      <c r="N768" s="29"/>
      <c r="O768" s="29"/>
      <c r="P768" s="29"/>
      <c r="Q768" s="29"/>
      <c r="R768" s="29"/>
      <c r="S768" s="29"/>
      <c r="T768" s="29"/>
      <c r="U768" s="29"/>
      <c r="V768" s="29"/>
      <c r="W768" s="29"/>
      <c r="X768" s="29"/>
      <c r="Y768" s="29"/>
      <c r="Z768" s="29"/>
    </row>
    <row r="769" spans="1:26" ht="15.75" customHeight="1" x14ac:dyDescent="0.35">
      <c r="A769" s="29"/>
      <c r="B769" s="29"/>
      <c r="C769" s="29"/>
      <c r="D769" s="29"/>
      <c r="E769" s="29"/>
      <c r="F769" s="29"/>
      <c r="G769" s="29"/>
      <c r="H769" s="29"/>
      <c r="I769" s="157"/>
      <c r="J769" s="157"/>
      <c r="K769" s="29"/>
      <c r="L769" s="29"/>
      <c r="M769" s="29"/>
      <c r="N769" s="29"/>
      <c r="O769" s="29"/>
      <c r="P769" s="29"/>
      <c r="Q769" s="29"/>
      <c r="R769" s="29"/>
      <c r="S769" s="29"/>
      <c r="T769" s="29"/>
      <c r="U769" s="29"/>
      <c r="V769" s="29"/>
      <c r="W769" s="29"/>
      <c r="X769" s="29"/>
      <c r="Y769" s="29"/>
      <c r="Z769" s="29"/>
    </row>
    <row r="770" spans="1:26" ht="15.75" customHeight="1" x14ac:dyDescent="0.35">
      <c r="A770" s="29"/>
      <c r="B770" s="29"/>
      <c r="C770" s="29"/>
      <c r="D770" s="29"/>
      <c r="E770" s="29"/>
      <c r="F770" s="29"/>
      <c r="G770" s="29"/>
      <c r="H770" s="29"/>
      <c r="I770" s="157"/>
      <c r="J770" s="157"/>
      <c r="K770" s="29"/>
      <c r="L770" s="29"/>
      <c r="M770" s="29"/>
      <c r="N770" s="29"/>
      <c r="O770" s="29"/>
      <c r="P770" s="29"/>
      <c r="Q770" s="29"/>
      <c r="R770" s="29"/>
      <c r="S770" s="29"/>
      <c r="T770" s="29"/>
      <c r="U770" s="29"/>
      <c r="V770" s="29"/>
      <c r="W770" s="29"/>
      <c r="X770" s="29"/>
      <c r="Y770" s="29"/>
      <c r="Z770" s="29"/>
    </row>
    <row r="771" spans="1:26" ht="15.75" customHeight="1" x14ac:dyDescent="0.35">
      <c r="A771" s="29"/>
      <c r="B771" s="29"/>
      <c r="C771" s="29"/>
      <c r="D771" s="29"/>
      <c r="E771" s="29"/>
      <c r="F771" s="29"/>
      <c r="G771" s="29"/>
      <c r="H771" s="29"/>
      <c r="I771" s="157"/>
      <c r="J771" s="157"/>
      <c r="K771" s="29"/>
      <c r="L771" s="29"/>
      <c r="M771" s="29"/>
      <c r="N771" s="29"/>
      <c r="O771" s="29"/>
      <c r="P771" s="29"/>
      <c r="Q771" s="29"/>
      <c r="R771" s="29"/>
      <c r="S771" s="29"/>
      <c r="T771" s="29"/>
      <c r="U771" s="29"/>
      <c r="V771" s="29"/>
      <c r="W771" s="29"/>
      <c r="X771" s="29"/>
      <c r="Y771" s="29"/>
      <c r="Z771" s="29"/>
    </row>
    <row r="772" spans="1:26" ht="15.75" customHeight="1" x14ac:dyDescent="0.35">
      <c r="A772" s="29"/>
      <c r="B772" s="29"/>
      <c r="C772" s="29"/>
      <c r="D772" s="29"/>
      <c r="E772" s="29"/>
      <c r="F772" s="29"/>
      <c r="G772" s="29"/>
      <c r="H772" s="29"/>
      <c r="I772" s="157"/>
      <c r="J772" s="157"/>
      <c r="K772" s="29"/>
      <c r="L772" s="29"/>
      <c r="M772" s="29"/>
      <c r="N772" s="29"/>
      <c r="O772" s="29"/>
      <c r="P772" s="29"/>
      <c r="Q772" s="29"/>
      <c r="R772" s="29"/>
      <c r="S772" s="29"/>
      <c r="T772" s="29"/>
      <c r="U772" s="29"/>
      <c r="V772" s="29"/>
      <c r="W772" s="29"/>
      <c r="X772" s="29"/>
      <c r="Y772" s="29"/>
      <c r="Z772" s="29"/>
    </row>
    <row r="773" spans="1:26" ht="15.75" customHeight="1" x14ac:dyDescent="0.35">
      <c r="A773" s="29"/>
      <c r="B773" s="29"/>
      <c r="C773" s="29"/>
      <c r="D773" s="29"/>
      <c r="E773" s="29"/>
      <c r="F773" s="29"/>
      <c r="G773" s="29"/>
      <c r="H773" s="29"/>
      <c r="I773" s="157"/>
      <c r="J773" s="157"/>
      <c r="K773" s="29"/>
      <c r="L773" s="29"/>
      <c r="M773" s="29"/>
      <c r="N773" s="29"/>
      <c r="O773" s="29"/>
      <c r="P773" s="29"/>
      <c r="Q773" s="29"/>
      <c r="R773" s="29"/>
      <c r="S773" s="29"/>
      <c r="T773" s="29"/>
      <c r="U773" s="29"/>
      <c r="V773" s="29"/>
      <c r="W773" s="29"/>
      <c r="X773" s="29"/>
      <c r="Y773" s="29"/>
      <c r="Z773" s="29"/>
    </row>
    <row r="774" spans="1:26" ht="15.75" customHeight="1" x14ac:dyDescent="0.35">
      <c r="A774" s="29"/>
      <c r="B774" s="29"/>
      <c r="C774" s="29"/>
      <c r="D774" s="29"/>
      <c r="E774" s="29"/>
      <c r="F774" s="29"/>
      <c r="G774" s="29"/>
      <c r="H774" s="29"/>
      <c r="I774" s="157"/>
      <c r="J774" s="157"/>
      <c r="K774" s="29"/>
      <c r="L774" s="29"/>
      <c r="M774" s="29"/>
      <c r="N774" s="29"/>
      <c r="O774" s="29"/>
      <c r="P774" s="29"/>
      <c r="Q774" s="29"/>
      <c r="R774" s="29"/>
      <c r="S774" s="29"/>
      <c r="T774" s="29"/>
      <c r="U774" s="29"/>
      <c r="V774" s="29"/>
      <c r="W774" s="29"/>
      <c r="X774" s="29"/>
      <c r="Y774" s="29"/>
      <c r="Z774" s="29"/>
    </row>
    <row r="775" spans="1:26" ht="15.75" customHeight="1" x14ac:dyDescent="0.35">
      <c r="A775" s="29"/>
      <c r="B775" s="29"/>
      <c r="C775" s="29"/>
      <c r="D775" s="29"/>
      <c r="E775" s="29"/>
      <c r="F775" s="29"/>
      <c r="G775" s="29"/>
      <c r="H775" s="29"/>
      <c r="I775" s="157"/>
      <c r="J775" s="157"/>
      <c r="K775" s="29"/>
      <c r="L775" s="29"/>
      <c r="M775" s="29"/>
      <c r="N775" s="29"/>
      <c r="O775" s="29"/>
      <c r="P775" s="29"/>
      <c r="Q775" s="29"/>
      <c r="R775" s="29"/>
      <c r="S775" s="29"/>
      <c r="T775" s="29"/>
      <c r="U775" s="29"/>
      <c r="V775" s="29"/>
      <c r="W775" s="29"/>
      <c r="X775" s="29"/>
      <c r="Y775" s="29"/>
      <c r="Z775" s="29"/>
    </row>
    <row r="776" spans="1:26" ht="15.75" customHeight="1" x14ac:dyDescent="0.35">
      <c r="A776" s="29"/>
      <c r="B776" s="29"/>
      <c r="C776" s="29"/>
      <c r="D776" s="29"/>
      <c r="E776" s="29"/>
      <c r="F776" s="29"/>
      <c r="G776" s="29"/>
      <c r="H776" s="29"/>
      <c r="I776" s="157"/>
      <c r="J776" s="157"/>
      <c r="K776" s="29"/>
      <c r="L776" s="29"/>
      <c r="M776" s="29"/>
      <c r="N776" s="29"/>
      <c r="O776" s="29"/>
      <c r="P776" s="29"/>
      <c r="Q776" s="29"/>
      <c r="R776" s="29"/>
      <c r="S776" s="29"/>
      <c r="T776" s="29"/>
      <c r="U776" s="29"/>
      <c r="V776" s="29"/>
      <c r="W776" s="29"/>
      <c r="X776" s="29"/>
      <c r="Y776" s="29"/>
      <c r="Z776" s="29"/>
    </row>
    <row r="777" spans="1:26" ht="15.75" customHeight="1" x14ac:dyDescent="0.35">
      <c r="A777" s="29"/>
      <c r="B777" s="29"/>
      <c r="C777" s="29"/>
      <c r="D777" s="29"/>
      <c r="E777" s="29"/>
      <c r="F777" s="29"/>
      <c r="G777" s="29"/>
      <c r="H777" s="29"/>
      <c r="I777" s="157"/>
      <c r="J777" s="157"/>
      <c r="K777" s="29"/>
      <c r="L777" s="29"/>
      <c r="M777" s="29"/>
      <c r="N777" s="29"/>
      <c r="O777" s="29"/>
      <c r="P777" s="29"/>
      <c r="Q777" s="29"/>
      <c r="R777" s="29"/>
      <c r="S777" s="29"/>
      <c r="T777" s="29"/>
      <c r="U777" s="29"/>
      <c r="V777" s="29"/>
      <c r="W777" s="29"/>
      <c r="X777" s="29"/>
      <c r="Y777" s="29"/>
      <c r="Z777" s="29"/>
    </row>
    <row r="778" spans="1:26" ht="15.75" customHeight="1" x14ac:dyDescent="0.35">
      <c r="A778" s="29"/>
      <c r="B778" s="29"/>
      <c r="C778" s="29"/>
      <c r="D778" s="29"/>
      <c r="E778" s="29"/>
      <c r="F778" s="29"/>
      <c r="G778" s="29"/>
      <c r="H778" s="29"/>
      <c r="I778" s="157"/>
      <c r="J778" s="157"/>
      <c r="K778" s="29"/>
      <c r="L778" s="29"/>
      <c r="M778" s="29"/>
      <c r="N778" s="29"/>
      <c r="O778" s="29"/>
      <c r="P778" s="29"/>
      <c r="Q778" s="29"/>
      <c r="R778" s="29"/>
      <c r="S778" s="29"/>
      <c r="T778" s="29"/>
      <c r="U778" s="29"/>
      <c r="V778" s="29"/>
      <c r="W778" s="29"/>
      <c r="X778" s="29"/>
      <c r="Y778" s="29"/>
      <c r="Z778" s="29"/>
    </row>
    <row r="779" spans="1:26" ht="15.75" customHeight="1" x14ac:dyDescent="0.35">
      <c r="A779" s="29"/>
      <c r="B779" s="29"/>
      <c r="C779" s="29"/>
      <c r="D779" s="29"/>
      <c r="E779" s="29"/>
      <c r="F779" s="29"/>
      <c r="G779" s="29"/>
      <c r="H779" s="29"/>
      <c r="I779" s="157"/>
      <c r="J779" s="157"/>
      <c r="K779" s="29"/>
      <c r="L779" s="29"/>
      <c r="M779" s="29"/>
      <c r="N779" s="29"/>
      <c r="O779" s="29"/>
      <c r="P779" s="29"/>
      <c r="Q779" s="29"/>
      <c r="R779" s="29"/>
      <c r="S779" s="29"/>
      <c r="T779" s="29"/>
      <c r="U779" s="29"/>
      <c r="V779" s="29"/>
      <c r="W779" s="29"/>
      <c r="X779" s="29"/>
      <c r="Y779" s="29"/>
      <c r="Z779" s="29"/>
    </row>
    <row r="780" spans="1:26" ht="15.75" customHeight="1" x14ac:dyDescent="0.35">
      <c r="A780" s="29"/>
      <c r="B780" s="29"/>
      <c r="C780" s="29"/>
      <c r="D780" s="29"/>
      <c r="E780" s="29"/>
      <c r="F780" s="29"/>
      <c r="G780" s="29"/>
      <c r="H780" s="29"/>
      <c r="I780" s="157"/>
      <c r="J780" s="157"/>
      <c r="K780" s="29"/>
      <c r="L780" s="29"/>
      <c r="M780" s="29"/>
      <c r="N780" s="29"/>
      <c r="O780" s="29"/>
      <c r="P780" s="29"/>
      <c r="Q780" s="29"/>
      <c r="R780" s="29"/>
      <c r="S780" s="29"/>
      <c r="T780" s="29"/>
      <c r="U780" s="29"/>
      <c r="V780" s="29"/>
      <c r="W780" s="29"/>
      <c r="X780" s="29"/>
      <c r="Y780" s="29"/>
      <c r="Z780" s="29"/>
    </row>
    <row r="781" spans="1:26" ht="15.75" customHeight="1" x14ac:dyDescent="0.35">
      <c r="A781" s="29"/>
      <c r="B781" s="29"/>
      <c r="C781" s="29"/>
      <c r="D781" s="29"/>
      <c r="E781" s="29"/>
      <c r="F781" s="29"/>
      <c r="G781" s="29"/>
      <c r="H781" s="29"/>
      <c r="I781" s="157"/>
      <c r="J781" s="157"/>
      <c r="K781" s="29"/>
      <c r="L781" s="29"/>
      <c r="M781" s="29"/>
      <c r="N781" s="29"/>
      <c r="O781" s="29"/>
      <c r="P781" s="29"/>
      <c r="Q781" s="29"/>
      <c r="R781" s="29"/>
      <c r="S781" s="29"/>
      <c r="T781" s="29"/>
      <c r="U781" s="29"/>
      <c r="V781" s="29"/>
      <c r="W781" s="29"/>
      <c r="X781" s="29"/>
      <c r="Y781" s="29"/>
      <c r="Z781" s="29"/>
    </row>
    <row r="782" spans="1:26" ht="15.75" customHeight="1" x14ac:dyDescent="0.35">
      <c r="A782" s="29"/>
      <c r="B782" s="29"/>
      <c r="C782" s="29"/>
      <c r="D782" s="29"/>
      <c r="E782" s="29"/>
      <c r="F782" s="29"/>
      <c r="G782" s="29"/>
      <c r="H782" s="29"/>
      <c r="I782" s="157"/>
      <c r="J782" s="157"/>
      <c r="K782" s="29"/>
      <c r="L782" s="29"/>
      <c r="M782" s="29"/>
      <c r="N782" s="29"/>
      <c r="O782" s="29"/>
      <c r="P782" s="29"/>
      <c r="Q782" s="29"/>
      <c r="R782" s="29"/>
      <c r="S782" s="29"/>
      <c r="T782" s="29"/>
      <c r="U782" s="29"/>
      <c r="V782" s="29"/>
      <c r="W782" s="29"/>
      <c r="X782" s="29"/>
      <c r="Y782" s="29"/>
      <c r="Z782" s="29"/>
    </row>
    <row r="783" spans="1:26" ht="15.75" customHeight="1" x14ac:dyDescent="0.35">
      <c r="A783" s="29"/>
      <c r="B783" s="29"/>
      <c r="C783" s="29"/>
      <c r="D783" s="29"/>
      <c r="E783" s="29"/>
      <c r="F783" s="29"/>
      <c r="G783" s="29"/>
      <c r="H783" s="29"/>
      <c r="I783" s="157"/>
      <c r="J783" s="157"/>
      <c r="K783" s="29"/>
      <c r="L783" s="29"/>
      <c r="M783" s="29"/>
      <c r="N783" s="29"/>
      <c r="O783" s="29"/>
      <c r="P783" s="29"/>
      <c r="Q783" s="29"/>
      <c r="R783" s="29"/>
      <c r="S783" s="29"/>
      <c r="T783" s="29"/>
      <c r="U783" s="29"/>
      <c r="V783" s="29"/>
      <c r="W783" s="29"/>
      <c r="X783" s="29"/>
      <c r="Y783" s="29"/>
      <c r="Z783" s="29"/>
    </row>
    <row r="784" spans="1:26" ht="15.75" customHeight="1" x14ac:dyDescent="0.35">
      <c r="A784" s="29"/>
      <c r="B784" s="29"/>
      <c r="C784" s="29"/>
      <c r="D784" s="29"/>
      <c r="E784" s="29"/>
      <c r="F784" s="29"/>
      <c r="G784" s="29"/>
      <c r="H784" s="29"/>
      <c r="I784" s="157"/>
      <c r="J784" s="157"/>
      <c r="K784" s="29"/>
      <c r="L784" s="29"/>
      <c r="M784" s="29"/>
      <c r="N784" s="29"/>
      <c r="O784" s="29"/>
      <c r="P784" s="29"/>
      <c r="Q784" s="29"/>
      <c r="R784" s="29"/>
      <c r="S784" s="29"/>
      <c r="T784" s="29"/>
      <c r="U784" s="29"/>
      <c r="V784" s="29"/>
      <c r="W784" s="29"/>
      <c r="X784" s="29"/>
      <c r="Y784" s="29"/>
      <c r="Z784" s="29"/>
    </row>
    <row r="785" spans="1:26" ht="15.75" customHeight="1" x14ac:dyDescent="0.35">
      <c r="A785" s="29"/>
      <c r="B785" s="29"/>
      <c r="C785" s="29"/>
      <c r="D785" s="29"/>
      <c r="E785" s="29"/>
      <c r="F785" s="29"/>
      <c r="G785" s="29"/>
      <c r="H785" s="29"/>
      <c r="I785" s="157"/>
      <c r="J785" s="157"/>
      <c r="K785" s="29"/>
      <c r="L785" s="29"/>
      <c r="M785" s="29"/>
      <c r="N785" s="29"/>
      <c r="O785" s="29"/>
      <c r="P785" s="29"/>
      <c r="Q785" s="29"/>
      <c r="R785" s="29"/>
      <c r="S785" s="29"/>
      <c r="T785" s="29"/>
      <c r="U785" s="29"/>
      <c r="V785" s="29"/>
      <c r="W785" s="29"/>
      <c r="X785" s="29"/>
      <c r="Y785" s="29"/>
      <c r="Z785" s="29"/>
    </row>
    <row r="786" spans="1:26" ht="15.75" customHeight="1" x14ac:dyDescent="0.35">
      <c r="A786" s="29"/>
      <c r="B786" s="29"/>
      <c r="C786" s="29"/>
      <c r="D786" s="29"/>
      <c r="E786" s="29"/>
      <c r="F786" s="29"/>
      <c r="G786" s="29"/>
      <c r="H786" s="29"/>
      <c r="I786" s="157"/>
      <c r="J786" s="157"/>
      <c r="K786" s="29"/>
      <c r="L786" s="29"/>
      <c r="M786" s="29"/>
      <c r="N786" s="29"/>
      <c r="O786" s="29"/>
      <c r="P786" s="29"/>
      <c r="Q786" s="29"/>
      <c r="R786" s="29"/>
      <c r="S786" s="29"/>
      <c r="T786" s="29"/>
      <c r="U786" s="29"/>
      <c r="V786" s="29"/>
      <c r="W786" s="29"/>
      <c r="X786" s="29"/>
      <c r="Y786" s="29"/>
      <c r="Z786" s="29"/>
    </row>
    <row r="787" spans="1:26" ht="15.75" customHeight="1" x14ac:dyDescent="0.35">
      <c r="A787" s="29"/>
      <c r="B787" s="29"/>
      <c r="C787" s="29"/>
      <c r="D787" s="29"/>
      <c r="E787" s="29"/>
      <c r="F787" s="29"/>
      <c r="G787" s="29"/>
      <c r="H787" s="29"/>
      <c r="I787" s="157"/>
      <c r="J787" s="157"/>
      <c r="K787" s="29"/>
      <c r="L787" s="29"/>
      <c r="M787" s="29"/>
      <c r="N787" s="29"/>
      <c r="O787" s="29"/>
      <c r="P787" s="29"/>
      <c r="Q787" s="29"/>
      <c r="R787" s="29"/>
      <c r="S787" s="29"/>
      <c r="T787" s="29"/>
      <c r="U787" s="29"/>
      <c r="V787" s="29"/>
      <c r="W787" s="29"/>
      <c r="X787" s="29"/>
      <c r="Y787" s="29"/>
      <c r="Z787" s="29"/>
    </row>
    <row r="788" spans="1:26" ht="15.75" customHeight="1" x14ac:dyDescent="0.35">
      <c r="A788" s="29"/>
      <c r="B788" s="29"/>
      <c r="C788" s="29"/>
      <c r="D788" s="29"/>
      <c r="E788" s="29"/>
      <c r="F788" s="29"/>
      <c r="G788" s="29"/>
      <c r="H788" s="29"/>
      <c r="I788" s="157"/>
      <c r="J788" s="157"/>
      <c r="K788" s="29"/>
      <c r="L788" s="29"/>
      <c r="M788" s="29"/>
      <c r="N788" s="29"/>
      <c r="O788" s="29"/>
      <c r="P788" s="29"/>
      <c r="Q788" s="29"/>
      <c r="R788" s="29"/>
      <c r="S788" s="29"/>
      <c r="T788" s="29"/>
      <c r="U788" s="29"/>
      <c r="V788" s="29"/>
      <c r="W788" s="29"/>
      <c r="X788" s="29"/>
      <c r="Y788" s="29"/>
      <c r="Z788" s="29"/>
    </row>
    <row r="789" spans="1:26" ht="15.75" customHeight="1" x14ac:dyDescent="0.35">
      <c r="A789" s="29"/>
      <c r="B789" s="29"/>
      <c r="C789" s="29"/>
      <c r="D789" s="29"/>
      <c r="E789" s="29"/>
      <c r="F789" s="29"/>
      <c r="G789" s="29"/>
      <c r="H789" s="29"/>
      <c r="I789" s="157"/>
      <c r="J789" s="157"/>
      <c r="K789" s="29"/>
      <c r="L789" s="29"/>
      <c r="M789" s="29"/>
      <c r="N789" s="29"/>
      <c r="O789" s="29"/>
      <c r="P789" s="29"/>
      <c r="Q789" s="29"/>
      <c r="R789" s="29"/>
      <c r="S789" s="29"/>
      <c r="T789" s="29"/>
      <c r="U789" s="29"/>
      <c r="V789" s="29"/>
      <c r="W789" s="29"/>
      <c r="X789" s="29"/>
      <c r="Y789" s="29"/>
      <c r="Z789" s="29"/>
    </row>
    <row r="790" spans="1:26" ht="15.75" customHeight="1" x14ac:dyDescent="0.35">
      <c r="A790" s="29"/>
      <c r="B790" s="29"/>
      <c r="C790" s="29"/>
      <c r="D790" s="29"/>
      <c r="E790" s="29"/>
      <c r="F790" s="29"/>
      <c r="G790" s="29"/>
      <c r="H790" s="29"/>
      <c r="I790" s="157"/>
      <c r="J790" s="157"/>
      <c r="K790" s="29"/>
      <c r="L790" s="29"/>
      <c r="M790" s="29"/>
      <c r="N790" s="29"/>
      <c r="O790" s="29"/>
      <c r="P790" s="29"/>
      <c r="Q790" s="29"/>
      <c r="R790" s="29"/>
      <c r="S790" s="29"/>
      <c r="T790" s="29"/>
      <c r="U790" s="29"/>
      <c r="V790" s="29"/>
      <c r="W790" s="29"/>
      <c r="X790" s="29"/>
      <c r="Y790" s="29"/>
      <c r="Z790" s="29"/>
    </row>
    <row r="791" spans="1:26" ht="15.75" customHeight="1" x14ac:dyDescent="0.35">
      <c r="A791" s="29"/>
      <c r="B791" s="29"/>
      <c r="C791" s="29"/>
      <c r="D791" s="29"/>
      <c r="E791" s="29"/>
      <c r="F791" s="29"/>
      <c r="G791" s="29"/>
      <c r="H791" s="29"/>
      <c r="I791" s="157"/>
      <c r="J791" s="157"/>
      <c r="K791" s="29"/>
      <c r="L791" s="29"/>
      <c r="M791" s="29"/>
      <c r="N791" s="29"/>
      <c r="O791" s="29"/>
      <c r="P791" s="29"/>
      <c r="Q791" s="29"/>
      <c r="R791" s="29"/>
      <c r="S791" s="29"/>
      <c r="T791" s="29"/>
      <c r="U791" s="29"/>
      <c r="V791" s="29"/>
      <c r="W791" s="29"/>
      <c r="X791" s="29"/>
      <c r="Y791" s="29"/>
      <c r="Z791" s="29"/>
    </row>
    <row r="792" spans="1:26" ht="15.75" customHeight="1" x14ac:dyDescent="0.35">
      <c r="A792" s="29"/>
      <c r="B792" s="29"/>
      <c r="C792" s="29"/>
      <c r="D792" s="29"/>
      <c r="E792" s="29"/>
      <c r="F792" s="29"/>
      <c r="G792" s="29"/>
      <c r="H792" s="29"/>
      <c r="I792" s="157"/>
      <c r="J792" s="157"/>
      <c r="K792" s="29"/>
      <c r="L792" s="29"/>
      <c r="M792" s="29"/>
      <c r="N792" s="29"/>
      <c r="O792" s="29"/>
      <c r="P792" s="29"/>
      <c r="Q792" s="29"/>
      <c r="R792" s="29"/>
      <c r="S792" s="29"/>
      <c r="T792" s="29"/>
      <c r="U792" s="29"/>
      <c r="V792" s="29"/>
      <c r="W792" s="29"/>
      <c r="X792" s="29"/>
      <c r="Y792" s="29"/>
      <c r="Z792" s="29"/>
    </row>
    <row r="793" spans="1:26" ht="15.75" customHeight="1" x14ac:dyDescent="0.35">
      <c r="A793" s="29"/>
      <c r="B793" s="29"/>
      <c r="C793" s="29"/>
      <c r="D793" s="29"/>
      <c r="E793" s="29"/>
      <c r="F793" s="29"/>
      <c r="G793" s="29"/>
      <c r="H793" s="29"/>
      <c r="I793" s="157"/>
      <c r="J793" s="157"/>
      <c r="K793" s="29"/>
      <c r="L793" s="29"/>
      <c r="M793" s="29"/>
      <c r="N793" s="29"/>
      <c r="O793" s="29"/>
      <c r="P793" s="29"/>
      <c r="Q793" s="29"/>
      <c r="R793" s="29"/>
      <c r="S793" s="29"/>
      <c r="T793" s="29"/>
      <c r="U793" s="29"/>
      <c r="V793" s="29"/>
      <c r="W793" s="29"/>
      <c r="X793" s="29"/>
      <c r="Y793" s="29"/>
      <c r="Z793" s="29"/>
    </row>
    <row r="794" spans="1:26" ht="15.75" customHeight="1" x14ac:dyDescent="0.35">
      <c r="A794" s="29"/>
      <c r="B794" s="29"/>
      <c r="C794" s="29"/>
      <c r="D794" s="29"/>
      <c r="E794" s="29"/>
      <c r="F794" s="29"/>
      <c r="G794" s="29"/>
      <c r="H794" s="29"/>
      <c r="I794" s="157"/>
      <c r="J794" s="157"/>
      <c r="K794" s="29"/>
      <c r="L794" s="29"/>
      <c r="M794" s="29"/>
      <c r="N794" s="29"/>
      <c r="O794" s="29"/>
      <c r="P794" s="29"/>
      <c r="Q794" s="29"/>
      <c r="R794" s="29"/>
      <c r="S794" s="29"/>
      <c r="T794" s="29"/>
      <c r="U794" s="29"/>
      <c r="V794" s="29"/>
      <c r="W794" s="29"/>
      <c r="X794" s="29"/>
      <c r="Y794" s="29"/>
      <c r="Z794" s="29"/>
    </row>
    <row r="795" spans="1:26" ht="15.75" customHeight="1" x14ac:dyDescent="0.35">
      <c r="A795" s="29"/>
      <c r="B795" s="29"/>
      <c r="C795" s="29"/>
      <c r="D795" s="29"/>
      <c r="E795" s="29"/>
      <c r="F795" s="29"/>
      <c r="G795" s="29"/>
      <c r="H795" s="29"/>
      <c r="I795" s="157"/>
      <c r="J795" s="157"/>
      <c r="K795" s="29"/>
      <c r="L795" s="29"/>
      <c r="M795" s="29"/>
      <c r="N795" s="29"/>
      <c r="O795" s="29"/>
      <c r="P795" s="29"/>
      <c r="Q795" s="29"/>
      <c r="R795" s="29"/>
      <c r="S795" s="29"/>
      <c r="T795" s="29"/>
      <c r="U795" s="29"/>
      <c r="V795" s="29"/>
      <c r="W795" s="29"/>
      <c r="X795" s="29"/>
      <c r="Y795" s="29"/>
      <c r="Z795" s="29"/>
    </row>
    <row r="796" spans="1:26" ht="15.75" customHeight="1" x14ac:dyDescent="0.35">
      <c r="A796" s="29"/>
      <c r="B796" s="29"/>
      <c r="C796" s="29"/>
      <c r="D796" s="29"/>
      <c r="E796" s="29"/>
      <c r="F796" s="29"/>
      <c r="G796" s="29"/>
      <c r="H796" s="29"/>
      <c r="I796" s="157"/>
      <c r="J796" s="157"/>
      <c r="K796" s="29"/>
      <c r="L796" s="29"/>
      <c r="M796" s="29"/>
      <c r="N796" s="29"/>
      <c r="O796" s="29"/>
      <c r="P796" s="29"/>
      <c r="Q796" s="29"/>
      <c r="R796" s="29"/>
      <c r="S796" s="29"/>
      <c r="T796" s="29"/>
      <c r="U796" s="29"/>
      <c r="V796" s="29"/>
      <c r="W796" s="29"/>
      <c r="X796" s="29"/>
      <c r="Y796" s="29"/>
      <c r="Z796" s="29"/>
    </row>
    <row r="797" spans="1:26" ht="15.75" customHeight="1" x14ac:dyDescent="0.35">
      <c r="A797" s="29"/>
      <c r="B797" s="29"/>
      <c r="C797" s="29"/>
      <c r="D797" s="29"/>
      <c r="E797" s="29"/>
      <c r="F797" s="29"/>
      <c r="G797" s="29"/>
      <c r="H797" s="29"/>
      <c r="I797" s="157"/>
      <c r="J797" s="157"/>
      <c r="K797" s="29"/>
      <c r="L797" s="29"/>
      <c r="M797" s="29"/>
      <c r="N797" s="29"/>
      <c r="O797" s="29"/>
      <c r="P797" s="29"/>
      <c r="Q797" s="29"/>
      <c r="R797" s="29"/>
      <c r="S797" s="29"/>
      <c r="T797" s="29"/>
      <c r="U797" s="29"/>
      <c r="V797" s="29"/>
      <c r="W797" s="29"/>
      <c r="X797" s="29"/>
      <c r="Y797" s="29"/>
      <c r="Z797" s="29"/>
    </row>
    <row r="798" spans="1:26" ht="15.75" customHeight="1" x14ac:dyDescent="0.35">
      <c r="A798" s="29"/>
      <c r="B798" s="29"/>
      <c r="C798" s="29"/>
      <c r="D798" s="29"/>
      <c r="E798" s="29"/>
      <c r="F798" s="29"/>
      <c r="G798" s="29"/>
      <c r="H798" s="29"/>
      <c r="I798" s="157"/>
      <c r="J798" s="157"/>
      <c r="K798" s="29"/>
      <c r="L798" s="29"/>
      <c r="M798" s="29"/>
      <c r="N798" s="29"/>
      <c r="O798" s="29"/>
      <c r="P798" s="29"/>
      <c r="Q798" s="29"/>
      <c r="R798" s="29"/>
      <c r="S798" s="29"/>
      <c r="T798" s="29"/>
      <c r="U798" s="29"/>
      <c r="V798" s="29"/>
      <c r="W798" s="29"/>
      <c r="X798" s="29"/>
      <c r="Y798" s="29"/>
      <c r="Z798" s="29"/>
    </row>
    <row r="799" spans="1:26" ht="15.75" customHeight="1" x14ac:dyDescent="0.35">
      <c r="A799" s="29"/>
      <c r="B799" s="29"/>
      <c r="C799" s="29"/>
      <c r="D799" s="29"/>
      <c r="E799" s="29"/>
      <c r="F799" s="29"/>
      <c r="G799" s="29"/>
      <c r="H799" s="29"/>
      <c r="I799" s="157"/>
      <c r="J799" s="157"/>
      <c r="K799" s="29"/>
      <c r="L799" s="29"/>
      <c r="M799" s="29"/>
      <c r="N799" s="29"/>
      <c r="O799" s="29"/>
      <c r="P799" s="29"/>
      <c r="Q799" s="29"/>
      <c r="R799" s="29"/>
      <c r="S799" s="29"/>
      <c r="T799" s="29"/>
      <c r="U799" s="29"/>
      <c r="V799" s="29"/>
      <c r="W799" s="29"/>
      <c r="X799" s="29"/>
      <c r="Y799" s="29"/>
      <c r="Z799" s="29"/>
    </row>
    <row r="800" spans="1:26" ht="15.75" customHeight="1" x14ac:dyDescent="0.35">
      <c r="A800" s="29"/>
      <c r="B800" s="29"/>
      <c r="C800" s="29"/>
      <c r="D800" s="29"/>
      <c r="E800" s="29"/>
      <c r="F800" s="29"/>
      <c r="G800" s="29"/>
      <c r="H800" s="29"/>
      <c r="I800" s="157"/>
      <c r="J800" s="157"/>
      <c r="K800" s="29"/>
      <c r="L800" s="29"/>
      <c r="M800" s="29"/>
      <c r="N800" s="29"/>
      <c r="O800" s="29"/>
      <c r="P800" s="29"/>
      <c r="Q800" s="29"/>
      <c r="R800" s="29"/>
      <c r="S800" s="29"/>
      <c r="T800" s="29"/>
      <c r="U800" s="29"/>
      <c r="V800" s="29"/>
      <c r="W800" s="29"/>
      <c r="X800" s="29"/>
      <c r="Y800" s="29"/>
      <c r="Z800" s="29"/>
    </row>
    <row r="801" spans="1:26" ht="15.75" customHeight="1" x14ac:dyDescent="0.35">
      <c r="A801" s="29"/>
      <c r="B801" s="29"/>
      <c r="C801" s="29"/>
      <c r="D801" s="29"/>
      <c r="E801" s="29"/>
      <c r="F801" s="29"/>
      <c r="G801" s="29"/>
      <c r="H801" s="29"/>
      <c r="I801" s="157"/>
      <c r="J801" s="157"/>
      <c r="K801" s="29"/>
      <c r="L801" s="29"/>
      <c r="M801" s="29"/>
      <c r="N801" s="29"/>
      <c r="O801" s="29"/>
      <c r="P801" s="29"/>
      <c r="Q801" s="29"/>
      <c r="R801" s="29"/>
      <c r="S801" s="29"/>
      <c r="T801" s="29"/>
      <c r="U801" s="29"/>
      <c r="V801" s="29"/>
      <c r="W801" s="29"/>
      <c r="X801" s="29"/>
      <c r="Y801" s="29"/>
      <c r="Z801" s="29"/>
    </row>
    <row r="802" spans="1:26" ht="15.75" customHeight="1" x14ac:dyDescent="0.35">
      <c r="A802" s="29"/>
      <c r="B802" s="29"/>
      <c r="C802" s="29"/>
      <c r="D802" s="29"/>
      <c r="E802" s="29"/>
      <c r="F802" s="29"/>
      <c r="G802" s="29"/>
      <c r="H802" s="29"/>
      <c r="I802" s="157"/>
      <c r="J802" s="157"/>
      <c r="K802" s="29"/>
      <c r="L802" s="29"/>
      <c r="M802" s="29"/>
      <c r="N802" s="29"/>
      <c r="O802" s="29"/>
      <c r="P802" s="29"/>
      <c r="Q802" s="29"/>
      <c r="R802" s="29"/>
      <c r="S802" s="29"/>
      <c r="T802" s="29"/>
      <c r="U802" s="29"/>
      <c r="V802" s="29"/>
      <c r="W802" s="29"/>
      <c r="X802" s="29"/>
      <c r="Y802" s="29"/>
      <c r="Z802" s="29"/>
    </row>
    <row r="803" spans="1:26" ht="15.75" customHeight="1" x14ac:dyDescent="0.35">
      <c r="A803" s="29"/>
      <c r="B803" s="29"/>
      <c r="C803" s="29"/>
      <c r="D803" s="29"/>
      <c r="E803" s="29"/>
      <c r="F803" s="29"/>
      <c r="G803" s="29"/>
      <c r="H803" s="29"/>
      <c r="I803" s="157"/>
      <c r="J803" s="157"/>
      <c r="K803" s="29"/>
      <c r="L803" s="29"/>
      <c r="M803" s="29"/>
      <c r="N803" s="29"/>
      <c r="O803" s="29"/>
      <c r="P803" s="29"/>
      <c r="Q803" s="29"/>
      <c r="R803" s="29"/>
      <c r="S803" s="29"/>
      <c r="T803" s="29"/>
      <c r="U803" s="29"/>
      <c r="V803" s="29"/>
      <c r="W803" s="29"/>
      <c r="X803" s="29"/>
      <c r="Y803" s="29"/>
      <c r="Z803" s="29"/>
    </row>
    <row r="804" spans="1:26" ht="15.75" customHeight="1" x14ac:dyDescent="0.35">
      <c r="A804" s="29"/>
      <c r="B804" s="29"/>
      <c r="C804" s="29"/>
      <c r="D804" s="29"/>
      <c r="E804" s="29"/>
      <c r="F804" s="29"/>
      <c r="G804" s="29"/>
      <c r="H804" s="29"/>
      <c r="I804" s="157"/>
      <c r="J804" s="157"/>
      <c r="K804" s="29"/>
      <c r="L804" s="29"/>
      <c r="M804" s="29"/>
      <c r="N804" s="29"/>
      <c r="O804" s="29"/>
      <c r="P804" s="29"/>
      <c r="Q804" s="29"/>
      <c r="R804" s="29"/>
      <c r="S804" s="29"/>
      <c r="T804" s="29"/>
      <c r="U804" s="29"/>
      <c r="V804" s="29"/>
      <c r="W804" s="29"/>
      <c r="X804" s="29"/>
      <c r="Y804" s="29"/>
      <c r="Z804" s="29"/>
    </row>
    <row r="805" spans="1:26" ht="15.75" customHeight="1" x14ac:dyDescent="0.35">
      <c r="A805" s="29"/>
      <c r="B805" s="29"/>
      <c r="C805" s="29"/>
      <c r="D805" s="29"/>
      <c r="E805" s="29"/>
      <c r="F805" s="29"/>
      <c r="G805" s="29"/>
      <c r="H805" s="29"/>
      <c r="I805" s="157"/>
      <c r="J805" s="157"/>
      <c r="K805" s="29"/>
      <c r="L805" s="29"/>
      <c r="M805" s="29"/>
      <c r="N805" s="29"/>
      <c r="O805" s="29"/>
      <c r="P805" s="29"/>
      <c r="Q805" s="29"/>
      <c r="R805" s="29"/>
      <c r="S805" s="29"/>
      <c r="T805" s="29"/>
      <c r="U805" s="29"/>
      <c r="V805" s="29"/>
      <c r="W805" s="29"/>
      <c r="X805" s="29"/>
      <c r="Y805" s="29"/>
      <c r="Z805" s="29"/>
    </row>
    <row r="806" spans="1:26" ht="15.75" customHeight="1" x14ac:dyDescent="0.35">
      <c r="A806" s="29"/>
      <c r="B806" s="29"/>
      <c r="C806" s="29"/>
      <c r="D806" s="29"/>
      <c r="E806" s="29"/>
      <c r="F806" s="29"/>
      <c r="G806" s="29"/>
      <c r="H806" s="29"/>
      <c r="I806" s="157"/>
      <c r="J806" s="157"/>
      <c r="K806" s="29"/>
      <c r="L806" s="29"/>
      <c r="M806" s="29"/>
      <c r="N806" s="29"/>
      <c r="O806" s="29"/>
      <c r="P806" s="29"/>
      <c r="Q806" s="29"/>
      <c r="R806" s="29"/>
      <c r="S806" s="29"/>
      <c r="T806" s="29"/>
      <c r="U806" s="29"/>
      <c r="V806" s="29"/>
      <c r="W806" s="29"/>
      <c r="X806" s="29"/>
      <c r="Y806" s="29"/>
      <c r="Z806" s="29"/>
    </row>
    <row r="807" spans="1:26" ht="15.75" customHeight="1" x14ac:dyDescent="0.35">
      <c r="A807" s="29"/>
      <c r="B807" s="29"/>
      <c r="C807" s="29"/>
      <c r="D807" s="29"/>
      <c r="E807" s="29"/>
      <c r="F807" s="29"/>
      <c r="G807" s="29"/>
      <c r="H807" s="29"/>
      <c r="I807" s="157"/>
      <c r="J807" s="157"/>
      <c r="K807" s="29"/>
      <c r="L807" s="29"/>
      <c r="M807" s="29"/>
      <c r="N807" s="29"/>
      <c r="O807" s="29"/>
      <c r="P807" s="29"/>
      <c r="Q807" s="29"/>
      <c r="R807" s="29"/>
      <c r="S807" s="29"/>
      <c r="T807" s="29"/>
      <c r="U807" s="29"/>
      <c r="V807" s="29"/>
      <c r="W807" s="29"/>
      <c r="X807" s="29"/>
      <c r="Y807" s="29"/>
      <c r="Z807" s="29"/>
    </row>
    <row r="808" spans="1:26" ht="15.75" customHeight="1" x14ac:dyDescent="0.35">
      <c r="A808" s="29"/>
      <c r="B808" s="29"/>
      <c r="C808" s="29"/>
      <c r="D808" s="29"/>
      <c r="E808" s="29"/>
      <c r="F808" s="29"/>
      <c r="G808" s="29"/>
      <c r="H808" s="29"/>
      <c r="I808" s="157"/>
      <c r="J808" s="157"/>
      <c r="K808" s="29"/>
      <c r="L808" s="29"/>
      <c r="M808" s="29"/>
      <c r="N808" s="29"/>
      <c r="O808" s="29"/>
      <c r="P808" s="29"/>
      <c r="Q808" s="29"/>
      <c r="R808" s="29"/>
      <c r="S808" s="29"/>
      <c r="T808" s="29"/>
      <c r="U808" s="29"/>
      <c r="V808" s="29"/>
      <c r="W808" s="29"/>
      <c r="X808" s="29"/>
      <c r="Y808" s="29"/>
      <c r="Z808" s="29"/>
    </row>
    <row r="809" spans="1:26" ht="15.75" customHeight="1" x14ac:dyDescent="0.35">
      <c r="A809" s="29"/>
      <c r="B809" s="29"/>
      <c r="C809" s="29"/>
      <c r="D809" s="29"/>
      <c r="E809" s="29"/>
      <c r="F809" s="29"/>
      <c r="G809" s="29"/>
      <c r="H809" s="29"/>
      <c r="I809" s="157"/>
      <c r="J809" s="157"/>
      <c r="K809" s="29"/>
      <c r="L809" s="29"/>
      <c r="M809" s="29"/>
      <c r="N809" s="29"/>
      <c r="O809" s="29"/>
      <c r="P809" s="29"/>
      <c r="Q809" s="29"/>
      <c r="R809" s="29"/>
      <c r="S809" s="29"/>
      <c r="T809" s="29"/>
      <c r="U809" s="29"/>
      <c r="V809" s="29"/>
      <c r="W809" s="29"/>
      <c r="X809" s="29"/>
      <c r="Y809" s="29"/>
      <c r="Z809" s="29"/>
    </row>
    <row r="810" spans="1:26" ht="15.75" customHeight="1" x14ac:dyDescent="0.35">
      <c r="A810" s="29"/>
      <c r="B810" s="29"/>
      <c r="C810" s="29"/>
      <c r="D810" s="29"/>
      <c r="E810" s="29"/>
      <c r="F810" s="29"/>
      <c r="G810" s="29"/>
      <c r="H810" s="29"/>
      <c r="I810" s="157"/>
      <c r="J810" s="157"/>
      <c r="K810" s="29"/>
      <c r="L810" s="29"/>
      <c r="M810" s="29"/>
      <c r="N810" s="29"/>
      <c r="O810" s="29"/>
      <c r="P810" s="29"/>
      <c r="Q810" s="29"/>
      <c r="R810" s="29"/>
      <c r="S810" s="29"/>
      <c r="T810" s="29"/>
      <c r="U810" s="29"/>
      <c r="V810" s="29"/>
      <c r="W810" s="29"/>
      <c r="X810" s="29"/>
      <c r="Y810" s="29"/>
      <c r="Z810" s="29"/>
    </row>
    <row r="811" spans="1:26" ht="15.75" customHeight="1" x14ac:dyDescent="0.35">
      <c r="A811" s="29"/>
      <c r="B811" s="29"/>
      <c r="C811" s="29"/>
      <c r="D811" s="29"/>
      <c r="E811" s="29"/>
      <c r="F811" s="29"/>
      <c r="G811" s="29"/>
      <c r="H811" s="29"/>
      <c r="I811" s="157"/>
      <c r="J811" s="157"/>
      <c r="K811" s="29"/>
      <c r="L811" s="29"/>
      <c r="M811" s="29"/>
      <c r="N811" s="29"/>
      <c r="O811" s="29"/>
      <c r="P811" s="29"/>
      <c r="Q811" s="29"/>
      <c r="R811" s="29"/>
      <c r="S811" s="29"/>
      <c r="T811" s="29"/>
      <c r="U811" s="29"/>
      <c r="V811" s="29"/>
      <c r="W811" s="29"/>
      <c r="X811" s="29"/>
      <c r="Y811" s="29"/>
      <c r="Z811" s="29"/>
    </row>
    <row r="812" spans="1:26" ht="15.75" customHeight="1" x14ac:dyDescent="0.35">
      <c r="A812" s="29"/>
      <c r="B812" s="29"/>
      <c r="C812" s="29"/>
      <c r="D812" s="29"/>
      <c r="E812" s="29"/>
      <c r="F812" s="29"/>
      <c r="G812" s="29"/>
      <c r="H812" s="29"/>
      <c r="I812" s="157"/>
      <c r="J812" s="157"/>
      <c r="K812" s="29"/>
      <c r="L812" s="29"/>
      <c r="M812" s="29"/>
      <c r="N812" s="29"/>
      <c r="O812" s="29"/>
      <c r="P812" s="29"/>
      <c r="Q812" s="29"/>
      <c r="R812" s="29"/>
      <c r="S812" s="29"/>
      <c r="T812" s="29"/>
      <c r="U812" s="29"/>
      <c r="V812" s="29"/>
      <c r="W812" s="29"/>
      <c r="X812" s="29"/>
      <c r="Y812" s="29"/>
      <c r="Z812" s="29"/>
    </row>
    <row r="813" spans="1:26" ht="15.75" customHeight="1" x14ac:dyDescent="0.35">
      <c r="A813" s="29"/>
      <c r="B813" s="29"/>
      <c r="C813" s="29"/>
      <c r="D813" s="29"/>
      <c r="E813" s="29"/>
      <c r="F813" s="29"/>
      <c r="G813" s="29"/>
      <c r="H813" s="29"/>
      <c r="I813" s="157"/>
      <c r="J813" s="157"/>
      <c r="K813" s="29"/>
      <c r="L813" s="29"/>
      <c r="M813" s="29"/>
      <c r="N813" s="29"/>
      <c r="O813" s="29"/>
      <c r="P813" s="29"/>
      <c r="Q813" s="29"/>
      <c r="R813" s="29"/>
      <c r="S813" s="29"/>
      <c r="T813" s="29"/>
      <c r="U813" s="29"/>
      <c r="V813" s="29"/>
      <c r="W813" s="29"/>
      <c r="X813" s="29"/>
      <c r="Y813" s="29"/>
      <c r="Z813" s="29"/>
    </row>
    <row r="814" spans="1:26" ht="15.75" customHeight="1" x14ac:dyDescent="0.35">
      <c r="A814" s="29"/>
      <c r="B814" s="29"/>
      <c r="C814" s="29"/>
      <c r="D814" s="29"/>
      <c r="E814" s="29"/>
      <c r="F814" s="29"/>
      <c r="G814" s="29"/>
      <c r="H814" s="29"/>
      <c r="I814" s="157"/>
      <c r="J814" s="157"/>
      <c r="K814" s="29"/>
      <c r="L814" s="29"/>
      <c r="M814" s="29"/>
      <c r="N814" s="29"/>
      <c r="O814" s="29"/>
      <c r="P814" s="29"/>
      <c r="Q814" s="29"/>
      <c r="R814" s="29"/>
      <c r="S814" s="29"/>
      <c r="T814" s="29"/>
      <c r="U814" s="29"/>
      <c r="V814" s="29"/>
      <c r="W814" s="29"/>
      <c r="X814" s="29"/>
      <c r="Y814" s="29"/>
      <c r="Z814" s="29"/>
    </row>
    <row r="815" spans="1:26" ht="15.75" customHeight="1" x14ac:dyDescent="0.35">
      <c r="A815" s="29"/>
      <c r="B815" s="29"/>
      <c r="C815" s="29"/>
      <c r="D815" s="29"/>
      <c r="E815" s="29"/>
      <c r="F815" s="29"/>
      <c r="G815" s="29"/>
      <c r="H815" s="29"/>
      <c r="I815" s="157"/>
      <c r="J815" s="157"/>
      <c r="K815" s="29"/>
      <c r="L815" s="29"/>
      <c r="M815" s="29"/>
      <c r="N815" s="29"/>
      <c r="O815" s="29"/>
      <c r="P815" s="29"/>
      <c r="Q815" s="29"/>
      <c r="R815" s="29"/>
      <c r="S815" s="29"/>
      <c r="T815" s="29"/>
      <c r="U815" s="29"/>
      <c r="V815" s="29"/>
      <c r="W815" s="29"/>
      <c r="X815" s="29"/>
      <c r="Y815" s="29"/>
      <c r="Z815" s="29"/>
    </row>
    <row r="816" spans="1:26" ht="15.75" customHeight="1" x14ac:dyDescent="0.35">
      <c r="A816" s="29"/>
      <c r="B816" s="29"/>
      <c r="C816" s="29"/>
      <c r="D816" s="29"/>
      <c r="E816" s="29"/>
      <c r="F816" s="29"/>
      <c r="G816" s="29"/>
      <c r="H816" s="29"/>
      <c r="I816" s="157"/>
      <c r="J816" s="157"/>
      <c r="K816" s="29"/>
      <c r="L816" s="29"/>
      <c r="M816" s="29"/>
      <c r="N816" s="29"/>
      <c r="O816" s="29"/>
      <c r="P816" s="29"/>
      <c r="Q816" s="29"/>
      <c r="R816" s="29"/>
      <c r="S816" s="29"/>
      <c r="T816" s="29"/>
      <c r="U816" s="29"/>
      <c r="V816" s="29"/>
      <c r="W816" s="29"/>
      <c r="X816" s="29"/>
      <c r="Y816" s="29"/>
      <c r="Z816" s="29"/>
    </row>
    <row r="817" spans="1:26" ht="15.75" customHeight="1" x14ac:dyDescent="0.35">
      <c r="A817" s="29"/>
      <c r="B817" s="29"/>
      <c r="C817" s="29"/>
      <c r="D817" s="29"/>
      <c r="E817" s="29"/>
      <c r="F817" s="29"/>
      <c r="G817" s="29"/>
      <c r="H817" s="29"/>
      <c r="I817" s="157"/>
      <c r="J817" s="157"/>
      <c r="K817" s="29"/>
      <c r="L817" s="29"/>
      <c r="M817" s="29"/>
      <c r="N817" s="29"/>
      <c r="O817" s="29"/>
      <c r="P817" s="29"/>
      <c r="Q817" s="29"/>
      <c r="R817" s="29"/>
      <c r="S817" s="29"/>
      <c r="T817" s="29"/>
      <c r="U817" s="29"/>
      <c r="V817" s="29"/>
      <c r="W817" s="29"/>
      <c r="X817" s="29"/>
      <c r="Y817" s="29"/>
      <c r="Z817" s="29"/>
    </row>
    <row r="818" spans="1:26" ht="15.75" customHeight="1" x14ac:dyDescent="0.35">
      <c r="A818" s="29"/>
      <c r="B818" s="29"/>
      <c r="C818" s="29"/>
      <c r="D818" s="29"/>
      <c r="E818" s="29"/>
      <c r="F818" s="29"/>
      <c r="G818" s="29"/>
      <c r="H818" s="29"/>
      <c r="I818" s="157"/>
      <c r="J818" s="157"/>
      <c r="K818" s="29"/>
      <c r="L818" s="29"/>
      <c r="M818" s="29"/>
      <c r="N818" s="29"/>
      <c r="O818" s="29"/>
      <c r="P818" s="29"/>
      <c r="Q818" s="29"/>
      <c r="R818" s="29"/>
      <c r="S818" s="29"/>
      <c r="T818" s="29"/>
      <c r="U818" s="29"/>
      <c r="V818" s="29"/>
      <c r="W818" s="29"/>
      <c r="X818" s="29"/>
      <c r="Y818" s="29"/>
      <c r="Z818" s="29"/>
    </row>
    <row r="819" spans="1:26" ht="15.75" customHeight="1" x14ac:dyDescent="0.35">
      <c r="A819" s="29"/>
      <c r="B819" s="29"/>
      <c r="C819" s="29"/>
      <c r="D819" s="29"/>
      <c r="E819" s="29"/>
      <c r="F819" s="29"/>
      <c r="G819" s="29"/>
      <c r="H819" s="29"/>
      <c r="I819" s="157"/>
      <c r="J819" s="157"/>
      <c r="K819" s="29"/>
      <c r="L819" s="29"/>
      <c r="M819" s="29"/>
      <c r="N819" s="29"/>
      <c r="O819" s="29"/>
      <c r="P819" s="29"/>
      <c r="Q819" s="29"/>
      <c r="R819" s="29"/>
      <c r="S819" s="29"/>
      <c r="T819" s="29"/>
      <c r="U819" s="29"/>
      <c r="V819" s="29"/>
      <c r="W819" s="29"/>
      <c r="X819" s="29"/>
      <c r="Y819" s="29"/>
      <c r="Z819" s="29"/>
    </row>
    <row r="820" spans="1:26" ht="15.75" customHeight="1" x14ac:dyDescent="0.35">
      <c r="A820" s="29"/>
      <c r="B820" s="29"/>
      <c r="C820" s="29"/>
      <c r="D820" s="29"/>
      <c r="E820" s="29"/>
      <c r="F820" s="29"/>
      <c r="G820" s="29"/>
      <c r="H820" s="29"/>
      <c r="I820" s="157"/>
      <c r="J820" s="157"/>
      <c r="K820" s="29"/>
      <c r="L820" s="29"/>
      <c r="M820" s="29"/>
      <c r="N820" s="29"/>
      <c r="O820" s="29"/>
      <c r="P820" s="29"/>
      <c r="Q820" s="29"/>
      <c r="R820" s="29"/>
      <c r="S820" s="29"/>
      <c r="T820" s="29"/>
      <c r="U820" s="29"/>
      <c r="V820" s="29"/>
      <c r="W820" s="29"/>
      <c r="X820" s="29"/>
      <c r="Y820" s="29"/>
      <c r="Z820" s="29"/>
    </row>
    <row r="821" spans="1:26" ht="15.75" customHeight="1" x14ac:dyDescent="0.35">
      <c r="A821" s="29"/>
      <c r="B821" s="29"/>
      <c r="C821" s="29"/>
      <c r="D821" s="29"/>
      <c r="E821" s="29"/>
      <c r="F821" s="29"/>
      <c r="G821" s="29"/>
      <c r="H821" s="29"/>
      <c r="I821" s="157"/>
      <c r="J821" s="157"/>
      <c r="K821" s="29"/>
      <c r="L821" s="29"/>
      <c r="M821" s="29"/>
      <c r="N821" s="29"/>
      <c r="O821" s="29"/>
      <c r="P821" s="29"/>
      <c r="Q821" s="29"/>
      <c r="R821" s="29"/>
      <c r="S821" s="29"/>
      <c r="T821" s="29"/>
      <c r="U821" s="29"/>
      <c r="V821" s="29"/>
      <c r="W821" s="29"/>
      <c r="X821" s="29"/>
      <c r="Y821" s="29"/>
      <c r="Z821" s="29"/>
    </row>
    <row r="822" spans="1:26" ht="15.75" customHeight="1" x14ac:dyDescent="0.35">
      <c r="A822" s="29"/>
      <c r="B822" s="29"/>
      <c r="C822" s="29"/>
      <c r="D822" s="29"/>
      <c r="E822" s="29"/>
      <c r="F822" s="29"/>
      <c r="G822" s="29"/>
      <c r="H822" s="29"/>
      <c r="I822" s="157"/>
      <c r="J822" s="157"/>
      <c r="K822" s="29"/>
      <c r="L822" s="29"/>
      <c r="M822" s="29"/>
      <c r="N822" s="29"/>
      <c r="O822" s="29"/>
      <c r="P822" s="29"/>
      <c r="Q822" s="29"/>
      <c r="R822" s="29"/>
      <c r="S822" s="29"/>
      <c r="T822" s="29"/>
      <c r="U822" s="29"/>
      <c r="V822" s="29"/>
      <c r="W822" s="29"/>
      <c r="X822" s="29"/>
      <c r="Y822" s="29"/>
      <c r="Z822" s="29"/>
    </row>
    <row r="823" spans="1:26" ht="15.75" customHeight="1" x14ac:dyDescent="0.35">
      <c r="A823" s="29"/>
      <c r="B823" s="29"/>
      <c r="C823" s="29"/>
      <c r="D823" s="29"/>
      <c r="E823" s="29"/>
      <c r="F823" s="29"/>
      <c r="G823" s="29"/>
      <c r="H823" s="29"/>
      <c r="I823" s="157"/>
      <c r="J823" s="157"/>
      <c r="K823" s="29"/>
      <c r="L823" s="29"/>
      <c r="M823" s="29"/>
      <c r="N823" s="29"/>
      <c r="O823" s="29"/>
      <c r="P823" s="29"/>
      <c r="Q823" s="29"/>
      <c r="R823" s="29"/>
      <c r="S823" s="29"/>
      <c r="T823" s="29"/>
      <c r="U823" s="29"/>
      <c r="V823" s="29"/>
      <c r="W823" s="29"/>
      <c r="X823" s="29"/>
      <c r="Y823" s="29"/>
      <c r="Z823" s="29"/>
    </row>
    <row r="824" spans="1:26" ht="15.75" customHeight="1" x14ac:dyDescent="0.35">
      <c r="A824" s="29"/>
      <c r="B824" s="29"/>
      <c r="C824" s="29"/>
      <c r="D824" s="29"/>
      <c r="E824" s="29"/>
      <c r="F824" s="29"/>
      <c r="G824" s="29"/>
      <c r="H824" s="29"/>
      <c r="I824" s="157"/>
      <c r="J824" s="157"/>
      <c r="K824" s="29"/>
      <c r="L824" s="29"/>
      <c r="M824" s="29"/>
      <c r="N824" s="29"/>
      <c r="O824" s="29"/>
      <c r="P824" s="29"/>
      <c r="Q824" s="29"/>
      <c r="R824" s="29"/>
      <c r="S824" s="29"/>
      <c r="T824" s="29"/>
      <c r="U824" s="29"/>
      <c r="V824" s="29"/>
      <c r="W824" s="29"/>
      <c r="X824" s="29"/>
      <c r="Y824" s="29"/>
      <c r="Z824" s="29"/>
    </row>
    <row r="825" spans="1:26" ht="15.75" customHeight="1" x14ac:dyDescent="0.35">
      <c r="A825" s="29"/>
      <c r="B825" s="29"/>
      <c r="C825" s="29"/>
      <c r="D825" s="29"/>
      <c r="E825" s="29"/>
      <c r="F825" s="29"/>
      <c r="G825" s="29"/>
      <c r="H825" s="29"/>
      <c r="I825" s="157"/>
      <c r="J825" s="157"/>
      <c r="K825" s="29"/>
      <c r="L825" s="29"/>
      <c r="M825" s="29"/>
      <c r="N825" s="29"/>
      <c r="O825" s="29"/>
      <c r="P825" s="29"/>
      <c r="Q825" s="29"/>
      <c r="R825" s="29"/>
      <c r="S825" s="29"/>
      <c r="T825" s="29"/>
      <c r="U825" s="29"/>
      <c r="V825" s="29"/>
      <c r="W825" s="29"/>
      <c r="X825" s="29"/>
      <c r="Y825" s="29"/>
      <c r="Z825" s="29"/>
    </row>
    <row r="826" spans="1:26" ht="15.75" customHeight="1" x14ac:dyDescent="0.35">
      <c r="A826" s="29"/>
      <c r="B826" s="29"/>
      <c r="C826" s="29"/>
      <c r="D826" s="29"/>
      <c r="E826" s="29"/>
      <c r="F826" s="29"/>
      <c r="G826" s="29"/>
      <c r="H826" s="29"/>
      <c r="I826" s="157"/>
      <c r="J826" s="157"/>
      <c r="K826" s="29"/>
      <c r="L826" s="29"/>
      <c r="M826" s="29"/>
      <c r="N826" s="29"/>
      <c r="O826" s="29"/>
      <c r="P826" s="29"/>
      <c r="Q826" s="29"/>
      <c r="R826" s="29"/>
      <c r="S826" s="29"/>
      <c r="T826" s="29"/>
      <c r="U826" s="29"/>
      <c r="V826" s="29"/>
      <c r="W826" s="29"/>
      <c r="X826" s="29"/>
      <c r="Y826" s="29"/>
      <c r="Z826" s="29"/>
    </row>
    <row r="827" spans="1:26" ht="15.75" customHeight="1" x14ac:dyDescent="0.35">
      <c r="A827" s="29"/>
      <c r="B827" s="29"/>
      <c r="C827" s="29"/>
      <c r="D827" s="29"/>
      <c r="E827" s="29"/>
      <c r="F827" s="29"/>
      <c r="G827" s="29"/>
      <c r="H827" s="29"/>
      <c r="I827" s="157"/>
      <c r="J827" s="157"/>
      <c r="K827" s="29"/>
      <c r="L827" s="29"/>
      <c r="M827" s="29"/>
      <c r="N827" s="29"/>
      <c r="O827" s="29"/>
      <c r="P827" s="29"/>
      <c r="Q827" s="29"/>
      <c r="R827" s="29"/>
      <c r="S827" s="29"/>
      <c r="T827" s="29"/>
      <c r="U827" s="29"/>
      <c r="V827" s="29"/>
      <c r="W827" s="29"/>
      <c r="X827" s="29"/>
      <c r="Y827" s="29"/>
      <c r="Z827" s="29"/>
    </row>
    <row r="828" spans="1:26" ht="15.75" customHeight="1" x14ac:dyDescent="0.35">
      <c r="A828" s="29"/>
      <c r="B828" s="29"/>
      <c r="C828" s="29"/>
      <c r="D828" s="29"/>
      <c r="E828" s="29"/>
      <c r="F828" s="29"/>
      <c r="G828" s="29"/>
      <c r="H828" s="29"/>
      <c r="I828" s="157"/>
      <c r="J828" s="157"/>
      <c r="K828" s="29"/>
      <c r="L828" s="29"/>
      <c r="M828" s="29"/>
      <c r="N828" s="29"/>
      <c r="O828" s="29"/>
      <c r="P828" s="29"/>
      <c r="Q828" s="29"/>
      <c r="R828" s="29"/>
      <c r="S828" s="29"/>
      <c r="T828" s="29"/>
      <c r="U828" s="29"/>
      <c r="V828" s="29"/>
      <c r="W828" s="29"/>
      <c r="X828" s="29"/>
      <c r="Y828" s="29"/>
      <c r="Z828" s="29"/>
    </row>
    <row r="829" spans="1:26" ht="15.75" customHeight="1" x14ac:dyDescent="0.35">
      <c r="A829" s="29"/>
      <c r="B829" s="29"/>
      <c r="C829" s="29"/>
      <c r="D829" s="29"/>
      <c r="E829" s="29"/>
      <c r="F829" s="29"/>
      <c r="G829" s="29"/>
      <c r="H829" s="29"/>
      <c r="I829" s="157"/>
      <c r="J829" s="157"/>
      <c r="K829" s="29"/>
      <c r="L829" s="29"/>
      <c r="M829" s="29"/>
      <c r="N829" s="29"/>
      <c r="O829" s="29"/>
      <c r="P829" s="29"/>
      <c r="Q829" s="29"/>
      <c r="R829" s="29"/>
      <c r="S829" s="29"/>
      <c r="T829" s="29"/>
      <c r="U829" s="29"/>
      <c r="V829" s="29"/>
      <c r="W829" s="29"/>
      <c r="X829" s="29"/>
      <c r="Y829" s="29"/>
      <c r="Z829" s="29"/>
    </row>
    <row r="830" spans="1:26" ht="15.75" customHeight="1" x14ac:dyDescent="0.35">
      <c r="A830" s="29"/>
      <c r="B830" s="29"/>
      <c r="C830" s="29"/>
      <c r="D830" s="29"/>
      <c r="E830" s="29"/>
      <c r="F830" s="29"/>
      <c r="G830" s="29"/>
      <c r="H830" s="29"/>
      <c r="I830" s="157"/>
      <c r="J830" s="157"/>
      <c r="K830" s="29"/>
      <c r="L830" s="29"/>
      <c r="M830" s="29"/>
      <c r="N830" s="29"/>
      <c r="O830" s="29"/>
      <c r="P830" s="29"/>
      <c r="Q830" s="29"/>
      <c r="R830" s="29"/>
      <c r="S830" s="29"/>
      <c r="T830" s="29"/>
      <c r="U830" s="29"/>
      <c r="V830" s="29"/>
      <c r="W830" s="29"/>
      <c r="X830" s="29"/>
      <c r="Y830" s="29"/>
      <c r="Z830" s="29"/>
    </row>
    <row r="831" spans="1:26" ht="15.75" customHeight="1" x14ac:dyDescent="0.35">
      <c r="A831" s="29"/>
      <c r="B831" s="29"/>
      <c r="C831" s="29"/>
      <c r="D831" s="29"/>
      <c r="E831" s="29"/>
      <c r="F831" s="29"/>
      <c r="G831" s="29"/>
      <c r="H831" s="29"/>
      <c r="I831" s="157"/>
      <c r="J831" s="157"/>
      <c r="K831" s="29"/>
      <c r="L831" s="29"/>
      <c r="M831" s="29"/>
      <c r="N831" s="29"/>
      <c r="O831" s="29"/>
      <c r="P831" s="29"/>
      <c r="Q831" s="29"/>
      <c r="R831" s="29"/>
      <c r="S831" s="29"/>
      <c r="T831" s="29"/>
      <c r="U831" s="29"/>
      <c r="V831" s="29"/>
      <c r="W831" s="29"/>
      <c r="X831" s="29"/>
      <c r="Y831" s="29"/>
      <c r="Z831" s="29"/>
    </row>
    <row r="832" spans="1:26" ht="15.75" customHeight="1" x14ac:dyDescent="0.35">
      <c r="A832" s="29"/>
      <c r="B832" s="29"/>
      <c r="C832" s="29"/>
      <c r="D832" s="29"/>
      <c r="E832" s="29"/>
      <c r="F832" s="29"/>
      <c r="G832" s="29"/>
      <c r="H832" s="29"/>
      <c r="I832" s="157"/>
      <c r="J832" s="157"/>
      <c r="K832" s="29"/>
      <c r="L832" s="29"/>
      <c r="M832" s="29"/>
      <c r="N832" s="29"/>
      <c r="O832" s="29"/>
      <c r="P832" s="29"/>
      <c r="Q832" s="29"/>
      <c r="R832" s="29"/>
      <c r="S832" s="29"/>
      <c r="T832" s="29"/>
      <c r="U832" s="29"/>
      <c r="V832" s="29"/>
      <c r="W832" s="29"/>
      <c r="X832" s="29"/>
      <c r="Y832" s="29"/>
      <c r="Z832" s="29"/>
    </row>
    <row r="833" spans="1:26" ht="15.75" customHeight="1" x14ac:dyDescent="0.35">
      <c r="A833" s="29"/>
      <c r="B833" s="29"/>
      <c r="C833" s="29"/>
      <c r="D833" s="29"/>
      <c r="E833" s="29"/>
      <c r="F833" s="29"/>
      <c r="G833" s="29"/>
      <c r="H833" s="29"/>
      <c r="I833" s="157"/>
      <c r="J833" s="157"/>
      <c r="K833" s="29"/>
      <c r="L833" s="29"/>
      <c r="M833" s="29"/>
      <c r="N833" s="29"/>
      <c r="O833" s="29"/>
      <c r="P833" s="29"/>
      <c r="Q833" s="29"/>
      <c r="R833" s="29"/>
      <c r="S833" s="29"/>
      <c r="T833" s="29"/>
      <c r="U833" s="29"/>
      <c r="V833" s="29"/>
      <c r="W833" s="29"/>
      <c r="X833" s="29"/>
      <c r="Y833" s="29"/>
      <c r="Z833" s="29"/>
    </row>
    <row r="834" spans="1:26" ht="15.75" customHeight="1" x14ac:dyDescent="0.35">
      <c r="A834" s="29"/>
      <c r="B834" s="29"/>
      <c r="C834" s="29"/>
      <c r="D834" s="29"/>
      <c r="E834" s="29"/>
      <c r="F834" s="29"/>
      <c r="G834" s="29"/>
      <c r="H834" s="29"/>
      <c r="I834" s="157"/>
      <c r="J834" s="157"/>
      <c r="K834" s="29"/>
      <c r="L834" s="29"/>
      <c r="M834" s="29"/>
      <c r="N834" s="29"/>
      <c r="O834" s="29"/>
      <c r="P834" s="29"/>
      <c r="Q834" s="29"/>
      <c r="R834" s="29"/>
      <c r="S834" s="29"/>
      <c r="T834" s="29"/>
      <c r="U834" s="29"/>
      <c r="V834" s="29"/>
      <c r="W834" s="29"/>
      <c r="X834" s="29"/>
      <c r="Y834" s="29"/>
      <c r="Z834" s="29"/>
    </row>
    <row r="835" spans="1:26" ht="15.75" customHeight="1" x14ac:dyDescent="0.35">
      <c r="A835" s="29"/>
      <c r="B835" s="29"/>
      <c r="C835" s="29"/>
      <c r="D835" s="29"/>
      <c r="E835" s="29"/>
      <c r="F835" s="29"/>
      <c r="G835" s="29"/>
      <c r="H835" s="29"/>
      <c r="I835" s="157"/>
      <c r="J835" s="157"/>
      <c r="K835" s="29"/>
      <c r="L835" s="29"/>
      <c r="M835" s="29"/>
      <c r="N835" s="29"/>
      <c r="O835" s="29"/>
      <c r="P835" s="29"/>
      <c r="Q835" s="29"/>
      <c r="R835" s="29"/>
      <c r="S835" s="29"/>
      <c r="T835" s="29"/>
      <c r="U835" s="29"/>
      <c r="V835" s="29"/>
      <c r="W835" s="29"/>
      <c r="X835" s="29"/>
      <c r="Y835" s="29"/>
      <c r="Z835" s="29"/>
    </row>
    <row r="836" spans="1:26" ht="15.75" customHeight="1" x14ac:dyDescent="0.35">
      <c r="A836" s="29"/>
      <c r="B836" s="29"/>
      <c r="C836" s="29"/>
      <c r="D836" s="29"/>
      <c r="E836" s="29"/>
      <c r="F836" s="29"/>
      <c r="G836" s="29"/>
      <c r="H836" s="29"/>
      <c r="I836" s="157"/>
      <c r="J836" s="157"/>
      <c r="K836" s="29"/>
      <c r="L836" s="29"/>
      <c r="M836" s="29"/>
      <c r="N836" s="29"/>
      <c r="O836" s="29"/>
      <c r="P836" s="29"/>
      <c r="Q836" s="29"/>
      <c r="R836" s="29"/>
      <c r="S836" s="29"/>
      <c r="T836" s="29"/>
      <c r="U836" s="29"/>
      <c r="V836" s="29"/>
      <c r="W836" s="29"/>
      <c r="X836" s="29"/>
      <c r="Y836" s="29"/>
      <c r="Z836" s="29"/>
    </row>
    <row r="837" spans="1:26" ht="15.75" customHeight="1" x14ac:dyDescent="0.35">
      <c r="A837" s="29"/>
      <c r="B837" s="29"/>
      <c r="C837" s="29"/>
      <c r="D837" s="29"/>
      <c r="E837" s="29"/>
      <c r="F837" s="29"/>
      <c r="G837" s="29"/>
      <c r="H837" s="29"/>
      <c r="I837" s="157"/>
      <c r="J837" s="157"/>
      <c r="K837" s="29"/>
      <c r="L837" s="29"/>
      <c r="M837" s="29"/>
      <c r="N837" s="29"/>
      <c r="O837" s="29"/>
      <c r="P837" s="29"/>
      <c r="Q837" s="29"/>
      <c r="R837" s="29"/>
      <c r="S837" s="29"/>
      <c r="T837" s="29"/>
      <c r="U837" s="29"/>
      <c r="V837" s="29"/>
      <c r="W837" s="29"/>
      <c r="X837" s="29"/>
      <c r="Y837" s="29"/>
      <c r="Z837" s="29"/>
    </row>
    <row r="838" spans="1:26" ht="15.75" customHeight="1" x14ac:dyDescent="0.35">
      <c r="A838" s="29"/>
      <c r="B838" s="29"/>
      <c r="C838" s="29"/>
      <c r="D838" s="29"/>
      <c r="E838" s="29"/>
      <c r="F838" s="29"/>
      <c r="G838" s="29"/>
      <c r="H838" s="29"/>
      <c r="I838" s="157"/>
      <c r="J838" s="157"/>
      <c r="K838" s="29"/>
      <c r="L838" s="29"/>
      <c r="M838" s="29"/>
      <c r="N838" s="29"/>
      <c r="O838" s="29"/>
      <c r="P838" s="29"/>
      <c r="Q838" s="29"/>
      <c r="R838" s="29"/>
      <c r="S838" s="29"/>
      <c r="T838" s="29"/>
      <c r="U838" s="29"/>
      <c r="V838" s="29"/>
      <c r="W838" s="29"/>
      <c r="X838" s="29"/>
      <c r="Y838" s="29"/>
      <c r="Z838" s="29"/>
    </row>
    <row r="839" spans="1:26" ht="15.75" customHeight="1" x14ac:dyDescent="0.35">
      <c r="A839" s="29"/>
      <c r="B839" s="29"/>
      <c r="C839" s="29"/>
      <c r="D839" s="29"/>
      <c r="E839" s="29"/>
      <c r="F839" s="29"/>
      <c r="G839" s="29"/>
      <c r="H839" s="29"/>
      <c r="I839" s="157"/>
      <c r="J839" s="157"/>
      <c r="K839" s="29"/>
      <c r="L839" s="29"/>
      <c r="M839" s="29"/>
      <c r="N839" s="29"/>
      <c r="O839" s="29"/>
      <c r="P839" s="29"/>
      <c r="Q839" s="29"/>
      <c r="R839" s="29"/>
      <c r="S839" s="29"/>
      <c r="T839" s="29"/>
      <c r="U839" s="29"/>
      <c r="V839" s="29"/>
      <c r="W839" s="29"/>
      <c r="X839" s="29"/>
      <c r="Y839" s="29"/>
      <c r="Z839" s="29"/>
    </row>
    <row r="840" spans="1:26" ht="15.75" customHeight="1" x14ac:dyDescent="0.35">
      <c r="A840" s="29"/>
      <c r="B840" s="29"/>
      <c r="C840" s="29"/>
      <c r="D840" s="29"/>
      <c r="E840" s="29"/>
      <c r="F840" s="29"/>
      <c r="G840" s="29"/>
      <c r="H840" s="29"/>
      <c r="I840" s="157"/>
      <c r="J840" s="157"/>
      <c r="K840" s="29"/>
      <c r="L840" s="29"/>
      <c r="M840" s="29"/>
      <c r="N840" s="29"/>
      <c r="O840" s="29"/>
      <c r="P840" s="29"/>
      <c r="Q840" s="29"/>
      <c r="R840" s="29"/>
      <c r="S840" s="29"/>
      <c r="T840" s="29"/>
      <c r="U840" s="29"/>
      <c r="V840" s="29"/>
      <c r="W840" s="29"/>
      <c r="X840" s="29"/>
      <c r="Y840" s="29"/>
      <c r="Z840" s="29"/>
    </row>
    <row r="841" spans="1:26" ht="15.75" customHeight="1" x14ac:dyDescent="0.35">
      <c r="A841" s="29"/>
      <c r="B841" s="29"/>
      <c r="C841" s="29"/>
      <c r="D841" s="29"/>
      <c r="E841" s="29"/>
      <c r="F841" s="29"/>
      <c r="G841" s="29"/>
      <c r="H841" s="29"/>
      <c r="I841" s="157"/>
      <c r="J841" s="157"/>
      <c r="K841" s="29"/>
      <c r="L841" s="29"/>
      <c r="M841" s="29"/>
      <c r="N841" s="29"/>
      <c r="O841" s="29"/>
      <c r="P841" s="29"/>
      <c r="Q841" s="29"/>
      <c r="R841" s="29"/>
      <c r="S841" s="29"/>
      <c r="T841" s="29"/>
      <c r="U841" s="29"/>
      <c r="V841" s="29"/>
      <c r="W841" s="29"/>
      <c r="X841" s="29"/>
      <c r="Y841" s="29"/>
      <c r="Z841" s="29"/>
    </row>
    <row r="842" spans="1:26" ht="15.75" customHeight="1" x14ac:dyDescent="0.35">
      <c r="A842" s="29"/>
      <c r="B842" s="29"/>
      <c r="C842" s="29"/>
      <c r="D842" s="29"/>
      <c r="E842" s="29"/>
      <c r="F842" s="29"/>
      <c r="G842" s="29"/>
      <c r="H842" s="29"/>
      <c r="I842" s="157"/>
      <c r="J842" s="157"/>
      <c r="K842" s="29"/>
      <c r="L842" s="29"/>
      <c r="M842" s="29"/>
      <c r="N842" s="29"/>
      <c r="O842" s="29"/>
      <c r="P842" s="29"/>
      <c r="Q842" s="29"/>
      <c r="R842" s="29"/>
      <c r="S842" s="29"/>
      <c r="T842" s="29"/>
      <c r="U842" s="29"/>
      <c r="V842" s="29"/>
      <c r="W842" s="29"/>
      <c r="X842" s="29"/>
      <c r="Y842" s="29"/>
      <c r="Z842" s="29"/>
    </row>
    <row r="843" spans="1:26" ht="15.75" customHeight="1" x14ac:dyDescent="0.35">
      <c r="A843" s="29"/>
      <c r="B843" s="29"/>
      <c r="C843" s="29"/>
      <c r="D843" s="29"/>
      <c r="E843" s="29"/>
      <c r="F843" s="29"/>
      <c r="G843" s="29"/>
      <c r="H843" s="29"/>
      <c r="I843" s="157"/>
      <c r="J843" s="157"/>
      <c r="K843" s="29"/>
      <c r="L843" s="29"/>
      <c r="M843" s="29"/>
      <c r="N843" s="29"/>
      <c r="O843" s="29"/>
      <c r="P843" s="29"/>
      <c r="Q843" s="29"/>
      <c r="R843" s="29"/>
      <c r="S843" s="29"/>
      <c r="T843" s="29"/>
      <c r="U843" s="29"/>
      <c r="V843" s="29"/>
      <c r="W843" s="29"/>
      <c r="X843" s="29"/>
      <c r="Y843" s="29"/>
      <c r="Z843" s="29"/>
    </row>
    <row r="844" spans="1:26" ht="15.75" customHeight="1" x14ac:dyDescent="0.35">
      <c r="A844" s="29"/>
      <c r="B844" s="29"/>
      <c r="C844" s="29"/>
      <c r="D844" s="29"/>
      <c r="E844" s="29"/>
      <c r="F844" s="29"/>
      <c r="G844" s="29"/>
      <c r="H844" s="29"/>
      <c r="I844" s="157"/>
      <c r="J844" s="157"/>
      <c r="K844" s="29"/>
      <c r="L844" s="29"/>
      <c r="M844" s="29"/>
      <c r="N844" s="29"/>
      <c r="O844" s="29"/>
      <c r="P844" s="29"/>
      <c r="Q844" s="29"/>
      <c r="R844" s="29"/>
      <c r="S844" s="29"/>
      <c r="T844" s="29"/>
      <c r="U844" s="29"/>
      <c r="V844" s="29"/>
      <c r="W844" s="29"/>
      <c r="X844" s="29"/>
      <c r="Y844" s="29"/>
      <c r="Z844" s="29"/>
    </row>
    <row r="845" spans="1:26" ht="15.75" customHeight="1" x14ac:dyDescent="0.35">
      <c r="A845" s="29"/>
      <c r="B845" s="29"/>
      <c r="C845" s="29"/>
      <c r="D845" s="29"/>
      <c r="E845" s="29"/>
      <c r="F845" s="29"/>
      <c r="G845" s="29"/>
      <c r="H845" s="29"/>
      <c r="I845" s="157"/>
      <c r="J845" s="157"/>
      <c r="K845" s="29"/>
      <c r="L845" s="29"/>
      <c r="M845" s="29"/>
      <c r="N845" s="29"/>
      <c r="O845" s="29"/>
      <c r="P845" s="29"/>
      <c r="Q845" s="29"/>
      <c r="R845" s="29"/>
      <c r="S845" s="29"/>
      <c r="T845" s="29"/>
      <c r="U845" s="29"/>
      <c r="V845" s="29"/>
      <c r="W845" s="29"/>
      <c r="X845" s="29"/>
      <c r="Y845" s="29"/>
      <c r="Z845" s="29"/>
    </row>
    <row r="846" spans="1:26" ht="15.75" customHeight="1" x14ac:dyDescent="0.35">
      <c r="A846" s="29"/>
      <c r="B846" s="29"/>
      <c r="C846" s="29"/>
      <c r="D846" s="29"/>
      <c r="E846" s="29"/>
      <c r="F846" s="29"/>
      <c r="G846" s="29"/>
      <c r="H846" s="29"/>
      <c r="I846" s="157"/>
      <c r="J846" s="157"/>
      <c r="K846" s="29"/>
      <c r="L846" s="29"/>
      <c r="M846" s="29"/>
      <c r="N846" s="29"/>
      <c r="O846" s="29"/>
      <c r="P846" s="29"/>
      <c r="Q846" s="29"/>
      <c r="R846" s="29"/>
      <c r="S846" s="29"/>
      <c r="T846" s="29"/>
      <c r="U846" s="29"/>
      <c r="V846" s="29"/>
      <c r="W846" s="29"/>
      <c r="X846" s="29"/>
      <c r="Y846" s="29"/>
      <c r="Z846" s="29"/>
    </row>
    <row r="847" spans="1:26" ht="15.75" customHeight="1" x14ac:dyDescent="0.35">
      <c r="A847" s="29"/>
      <c r="B847" s="29"/>
      <c r="C847" s="29"/>
      <c r="D847" s="29"/>
      <c r="E847" s="29"/>
      <c r="F847" s="29"/>
      <c r="G847" s="29"/>
      <c r="H847" s="29"/>
      <c r="I847" s="157"/>
      <c r="J847" s="157"/>
      <c r="K847" s="29"/>
      <c r="L847" s="29"/>
      <c r="M847" s="29"/>
      <c r="N847" s="29"/>
      <c r="O847" s="29"/>
      <c r="P847" s="29"/>
      <c r="Q847" s="29"/>
      <c r="R847" s="29"/>
      <c r="S847" s="29"/>
      <c r="T847" s="29"/>
      <c r="U847" s="29"/>
      <c r="V847" s="29"/>
      <c r="W847" s="29"/>
      <c r="X847" s="29"/>
      <c r="Y847" s="29"/>
      <c r="Z847" s="29"/>
    </row>
    <row r="848" spans="1:26" ht="15.75" customHeight="1" x14ac:dyDescent="0.35">
      <c r="A848" s="29"/>
      <c r="B848" s="29"/>
      <c r="C848" s="29"/>
      <c r="D848" s="29"/>
      <c r="E848" s="29"/>
      <c r="F848" s="29"/>
      <c r="G848" s="29"/>
      <c r="H848" s="29"/>
      <c r="I848" s="157"/>
      <c r="J848" s="157"/>
      <c r="K848" s="29"/>
      <c r="L848" s="29"/>
      <c r="M848" s="29"/>
      <c r="N848" s="29"/>
      <c r="O848" s="29"/>
      <c r="P848" s="29"/>
      <c r="Q848" s="29"/>
      <c r="R848" s="29"/>
      <c r="S848" s="29"/>
      <c r="T848" s="29"/>
      <c r="U848" s="29"/>
      <c r="V848" s="29"/>
      <c r="W848" s="29"/>
      <c r="X848" s="29"/>
      <c r="Y848" s="29"/>
      <c r="Z848" s="29"/>
    </row>
    <row r="849" spans="1:26" ht="15.75" customHeight="1" x14ac:dyDescent="0.35">
      <c r="A849" s="29"/>
      <c r="B849" s="29"/>
      <c r="C849" s="29"/>
      <c r="D849" s="29"/>
      <c r="E849" s="29"/>
      <c r="F849" s="29"/>
      <c r="G849" s="29"/>
      <c r="H849" s="29"/>
      <c r="I849" s="157"/>
      <c r="J849" s="157"/>
      <c r="K849" s="29"/>
      <c r="L849" s="29"/>
      <c r="M849" s="29"/>
      <c r="N849" s="29"/>
      <c r="O849" s="29"/>
      <c r="P849" s="29"/>
      <c r="Q849" s="29"/>
      <c r="R849" s="29"/>
      <c r="S849" s="29"/>
      <c r="T849" s="29"/>
      <c r="U849" s="29"/>
      <c r="V849" s="29"/>
      <c r="W849" s="29"/>
      <c r="X849" s="29"/>
      <c r="Y849" s="29"/>
      <c r="Z849" s="29"/>
    </row>
    <row r="850" spans="1:26" ht="15.75" customHeight="1" x14ac:dyDescent="0.35">
      <c r="A850" s="29"/>
      <c r="B850" s="29"/>
      <c r="C850" s="29"/>
      <c r="D850" s="29"/>
      <c r="E850" s="29"/>
      <c r="F850" s="29"/>
      <c r="G850" s="29"/>
      <c r="H850" s="29"/>
      <c r="I850" s="157"/>
      <c r="J850" s="157"/>
      <c r="K850" s="29"/>
      <c r="L850" s="29"/>
      <c r="M850" s="29"/>
      <c r="N850" s="29"/>
      <c r="O850" s="29"/>
      <c r="P850" s="29"/>
      <c r="Q850" s="29"/>
      <c r="R850" s="29"/>
      <c r="S850" s="29"/>
      <c r="T850" s="29"/>
      <c r="U850" s="29"/>
      <c r="V850" s="29"/>
      <c r="W850" s="29"/>
      <c r="X850" s="29"/>
      <c r="Y850" s="29"/>
      <c r="Z850" s="29"/>
    </row>
    <row r="851" spans="1:26" ht="15.75" customHeight="1" x14ac:dyDescent="0.35">
      <c r="A851" s="29"/>
      <c r="B851" s="29"/>
      <c r="C851" s="29"/>
      <c r="D851" s="29"/>
      <c r="E851" s="29"/>
      <c r="F851" s="29"/>
      <c r="G851" s="29"/>
      <c r="H851" s="29"/>
      <c r="I851" s="157"/>
      <c r="J851" s="157"/>
      <c r="K851" s="29"/>
      <c r="L851" s="29"/>
      <c r="M851" s="29"/>
      <c r="N851" s="29"/>
      <c r="O851" s="29"/>
      <c r="P851" s="29"/>
      <c r="Q851" s="29"/>
      <c r="R851" s="29"/>
      <c r="S851" s="29"/>
      <c r="T851" s="29"/>
      <c r="U851" s="29"/>
      <c r="V851" s="29"/>
      <c r="W851" s="29"/>
      <c r="X851" s="29"/>
      <c r="Y851" s="29"/>
      <c r="Z851" s="29"/>
    </row>
    <row r="852" spans="1:26" ht="15.75" customHeight="1" x14ac:dyDescent="0.35">
      <c r="A852" s="29"/>
      <c r="B852" s="29"/>
      <c r="C852" s="29"/>
      <c r="D852" s="29"/>
      <c r="E852" s="29"/>
      <c r="F852" s="29"/>
      <c r="G852" s="29"/>
      <c r="H852" s="29"/>
      <c r="I852" s="157"/>
      <c r="J852" s="157"/>
      <c r="K852" s="29"/>
      <c r="L852" s="29"/>
      <c r="M852" s="29"/>
      <c r="N852" s="29"/>
      <c r="O852" s="29"/>
      <c r="P852" s="29"/>
      <c r="Q852" s="29"/>
      <c r="R852" s="29"/>
      <c r="S852" s="29"/>
      <c r="T852" s="29"/>
      <c r="U852" s="29"/>
      <c r="V852" s="29"/>
      <c r="W852" s="29"/>
      <c r="X852" s="29"/>
      <c r="Y852" s="29"/>
      <c r="Z852" s="29"/>
    </row>
    <row r="853" spans="1:26" ht="15.75" customHeight="1" x14ac:dyDescent="0.35">
      <c r="A853" s="29"/>
      <c r="B853" s="29"/>
      <c r="C853" s="29"/>
      <c r="D853" s="29"/>
      <c r="E853" s="29"/>
      <c r="F853" s="29"/>
      <c r="G853" s="29"/>
      <c r="H853" s="29"/>
      <c r="I853" s="157"/>
      <c r="J853" s="157"/>
      <c r="K853" s="29"/>
      <c r="L853" s="29"/>
      <c r="M853" s="29"/>
      <c r="N853" s="29"/>
      <c r="O853" s="29"/>
      <c r="P853" s="29"/>
      <c r="Q853" s="29"/>
      <c r="R853" s="29"/>
      <c r="S853" s="29"/>
      <c r="T853" s="29"/>
      <c r="U853" s="29"/>
      <c r="V853" s="29"/>
      <c r="W853" s="29"/>
      <c r="X853" s="29"/>
      <c r="Y853" s="29"/>
      <c r="Z853" s="29"/>
    </row>
    <row r="854" spans="1:26" ht="15.75" customHeight="1" x14ac:dyDescent="0.35">
      <c r="A854" s="29"/>
      <c r="B854" s="29"/>
      <c r="C854" s="29"/>
      <c r="D854" s="29"/>
      <c r="E854" s="29"/>
      <c r="F854" s="29"/>
      <c r="G854" s="29"/>
      <c r="H854" s="29"/>
      <c r="I854" s="157"/>
      <c r="J854" s="157"/>
      <c r="K854" s="29"/>
      <c r="L854" s="29"/>
      <c r="M854" s="29"/>
      <c r="N854" s="29"/>
      <c r="O854" s="29"/>
      <c r="P854" s="29"/>
      <c r="Q854" s="29"/>
      <c r="R854" s="29"/>
      <c r="S854" s="29"/>
      <c r="T854" s="29"/>
      <c r="U854" s="29"/>
      <c r="V854" s="29"/>
      <c r="W854" s="29"/>
      <c r="X854" s="29"/>
      <c r="Y854" s="29"/>
      <c r="Z854" s="29"/>
    </row>
    <row r="855" spans="1:26" ht="15.75" customHeight="1" x14ac:dyDescent="0.35">
      <c r="A855" s="29"/>
      <c r="B855" s="29"/>
      <c r="C855" s="29"/>
      <c r="D855" s="29"/>
      <c r="E855" s="29"/>
      <c r="F855" s="29"/>
      <c r="G855" s="29"/>
      <c r="H855" s="29"/>
      <c r="I855" s="157"/>
      <c r="J855" s="157"/>
      <c r="K855" s="29"/>
      <c r="L855" s="29"/>
      <c r="M855" s="29"/>
      <c r="N855" s="29"/>
      <c r="O855" s="29"/>
      <c r="P855" s="29"/>
      <c r="Q855" s="29"/>
      <c r="R855" s="29"/>
      <c r="S855" s="29"/>
      <c r="T855" s="29"/>
      <c r="U855" s="29"/>
      <c r="V855" s="29"/>
      <c r="W855" s="29"/>
      <c r="X855" s="29"/>
      <c r="Y855" s="29"/>
      <c r="Z855" s="29"/>
    </row>
    <row r="856" spans="1:26" ht="15.75" customHeight="1" x14ac:dyDescent="0.35">
      <c r="A856" s="29"/>
      <c r="B856" s="29"/>
      <c r="C856" s="29"/>
      <c r="D856" s="29"/>
      <c r="E856" s="29"/>
      <c r="F856" s="29"/>
      <c r="G856" s="29"/>
      <c r="H856" s="29"/>
      <c r="I856" s="157"/>
      <c r="J856" s="157"/>
      <c r="K856" s="29"/>
      <c r="L856" s="29"/>
      <c r="M856" s="29"/>
      <c r="N856" s="29"/>
      <c r="O856" s="29"/>
      <c r="P856" s="29"/>
      <c r="Q856" s="29"/>
      <c r="R856" s="29"/>
      <c r="S856" s="29"/>
      <c r="T856" s="29"/>
      <c r="U856" s="29"/>
      <c r="V856" s="29"/>
      <c r="W856" s="29"/>
      <c r="X856" s="29"/>
      <c r="Y856" s="29"/>
      <c r="Z856" s="29"/>
    </row>
    <row r="857" spans="1:26" ht="15.75" customHeight="1" x14ac:dyDescent="0.35">
      <c r="A857" s="29"/>
      <c r="B857" s="29"/>
      <c r="C857" s="29"/>
      <c r="D857" s="29"/>
      <c r="E857" s="29"/>
      <c r="F857" s="29"/>
      <c r="G857" s="29"/>
      <c r="H857" s="29"/>
      <c r="I857" s="157"/>
      <c r="J857" s="157"/>
      <c r="K857" s="29"/>
      <c r="L857" s="29"/>
      <c r="M857" s="29"/>
      <c r="N857" s="29"/>
      <c r="O857" s="29"/>
      <c r="P857" s="29"/>
      <c r="Q857" s="29"/>
      <c r="R857" s="29"/>
      <c r="S857" s="29"/>
      <c r="T857" s="29"/>
      <c r="U857" s="29"/>
      <c r="V857" s="29"/>
      <c r="W857" s="29"/>
      <c r="X857" s="29"/>
      <c r="Y857" s="29"/>
      <c r="Z857" s="29"/>
    </row>
    <row r="858" spans="1:26" ht="15.75" customHeight="1" x14ac:dyDescent="0.35">
      <c r="A858" s="29"/>
      <c r="B858" s="29"/>
      <c r="C858" s="29"/>
      <c r="D858" s="29"/>
      <c r="E858" s="29"/>
      <c r="F858" s="29"/>
      <c r="G858" s="29"/>
      <c r="H858" s="29"/>
      <c r="I858" s="157"/>
      <c r="J858" s="157"/>
      <c r="K858" s="29"/>
      <c r="L858" s="29"/>
      <c r="M858" s="29"/>
      <c r="N858" s="29"/>
      <c r="O858" s="29"/>
      <c r="P858" s="29"/>
      <c r="Q858" s="29"/>
      <c r="R858" s="29"/>
      <c r="S858" s="29"/>
      <c r="T858" s="29"/>
      <c r="U858" s="29"/>
      <c r="V858" s="29"/>
      <c r="W858" s="29"/>
      <c r="X858" s="29"/>
      <c r="Y858" s="29"/>
      <c r="Z858" s="29"/>
    </row>
    <row r="859" spans="1:26" ht="15.75" customHeight="1" x14ac:dyDescent="0.35">
      <c r="A859" s="29"/>
      <c r="B859" s="29"/>
      <c r="C859" s="29"/>
      <c r="D859" s="29"/>
      <c r="E859" s="29"/>
      <c r="F859" s="29"/>
      <c r="G859" s="29"/>
      <c r="H859" s="29"/>
      <c r="I859" s="157"/>
      <c r="J859" s="157"/>
      <c r="K859" s="29"/>
      <c r="L859" s="29"/>
      <c r="M859" s="29"/>
      <c r="N859" s="29"/>
      <c r="O859" s="29"/>
      <c r="P859" s="29"/>
      <c r="Q859" s="29"/>
      <c r="R859" s="29"/>
      <c r="S859" s="29"/>
      <c r="T859" s="29"/>
      <c r="U859" s="29"/>
      <c r="V859" s="29"/>
      <c r="W859" s="29"/>
      <c r="X859" s="29"/>
      <c r="Y859" s="29"/>
      <c r="Z859" s="29"/>
    </row>
    <row r="860" spans="1:26" ht="15.75" customHeight="1" x14ac:dyDescent="0.35">
      <c r="A860" s="29"/>
      <c r="B860" s="29"/>
      <c r="C860" s="29"/>
      <c r="D860" s="29"/>
      <c r="E860" s="29"/>
      <c r="F860" s="29"/>
      <c r="G860" s="29"/>
      <c r="H860" s="29"/>
      <c r="I860" s="157"/>
      <c r="J860" s="157"/>
      <c r="K860" s="29"/>
      <c r="L860" s="29"/>
      <c r="M860" s="29"/>
      <c r="N860" s="29"/>
      <c r="O860" s="29"/>
      <c r="P860" s="29"/>
      <c r="Q860" s="29"/>
      <c r="R860" s="29"/>
      <c r="S860" s="29"/>
      <c r="T860" s="29"/>
      <c r="U860" s="29"/>
      <c r="V860" s="29"/>
      <c r="W860" s="29"/>
      <c r="X860" s="29"/>
      <c r="Y860" s="29"/>
      <c r="Z860" s="29"/>
    </row>
    <row r="861" spans="1:26" ht="15.75" customHeight="1" x14ac:dyDescent="0.35">
      <c r="A861" s="29"/>
      <c r="B861" s="29"/>
      <c r="C861" s="29"/>
      <c r="D861" s="29"/>
      <c r="E861" s="29"/>
      <c r="F861" s="29"/>
      <c r="G861" s="29"/>
      <c r="H861" s="29"/>
      <c r="I861" s="157"/>
      <c r="J861" s="157"/>
      <c r="K861" s="29"/>
      <c r="L861" s="29"/>
      <c r="M861" s="29"/>
      <c r="N861" s="29"/>
      <c r="O861" s="29"/>
      <c r="P861" s="29"/>
      <c r="Q861" s="29"/>
      <c r="R861" s="29"/>
      <c r="S861" s="29"/>
      <c r="T861" s="29"/>
      <c r="U861" s="29"/>
      <c r="V861" s="29"/>
      <c r="W861" s="29"/>
      <c r="X861" s="29"/>
      <c r="Y861" s="29"/>
      <c r="Z861" s="29"/>
    </row>
    <row r="862" spans="1:26" ht="15.75" customHeight="1" x14ac:dyDescent="0.35">
      <c r="A862" s="29"/>
      <c r="B862" s="29"/>
      <c r="C862" s="29"/>
      <c r="D862" s="29"/>
      <c r="E862" s="29"/>
      <c r="F862" s="29"/>
      <c r="G862" s="29"/>
      <c r="H862" s="29"/>
      <c r="I862" s="157"/>
      <c r="J862" s="157"/>
      <c r="K862" s="29"/>
      <c r="L862" s="29"/>
      <c r="M862" s="29"/>
      <c r="N862" s="29"/>
      <c r="O862" s="29"/>
      <c r="P862" s="29"/>
      <c r="Q862" s="29"/>
      <c r="R862" s="29"/>
      <c r="S862" s="29"/>
      <c r="T862" s="29"/>
      <c r="U862" s="29"/>
      <c r="V862" s="29"/>
      <c r="W862" s="29"/>
      <c r="X862" s="29"/>
      <c r="Y862" s="29"/>
      <c r="Z862" s="29"/>
    </row>
    <row r="863" spans="1:26" ht="15.75" customHeight="1" x14ac:dyDescent="0.35">
      <c r="A863" s="29"/>
      <c r="B863" s="29"/>
      <c r="C863" s="29"/>
      <c r="D863" s="29"/>
      <c r="E863" s="29"/>
      <c r="F863" s="29"/>
      <c r="G863" s="29"/>
      <c r="H863" s="29"/>
      <c r="I863" s="157"/>
      <c r="J863" s="157"/>
      <c r="K863" s="29"/>
      <c r="L863" s="29"/>
      <c r="M863" s="29"/>
      <c r="N863" s="29"/>
      <c r="O863" s="29"/>
      <c r="P863" s="29"/>
      <c r="Q863" s="29"/>
      <c r="R863" s="29"/>
      <c r="S863" s="29"/>
      <c r="T863" s="29"/>
      <c r="U863" s="29"/>
      <c r="V863" s="29"/>
      <c r="W863" s="29"/>
      <c r="X863" s="29"/>
      <c r="Y863" s="29"/>
      <c r="Z863" s="29"/>
    </row>
    <row r="864" spans="1:26" ht="15.75" customHeight="1" x14ac:dyDescent="0.35">
      <c r="A864" s="29"/>
      <c r="B864" s="29"/>
      <c r="C864" s="29"/>
      <c r="D864" s="29"/>
      <c r="E864" s="29"/>
      <c r="F864" s="29"/>
      <c r="G864" s="29"/>
      <c r="H864" s="29"/>
      <c r="I864" s="157"/>
      <c r="J864" s="157"/>
      <c r="K864" s="29"/>
      <c r="L864" s="29"/>
      <c r="M864" s="29"/>
      <c r="N864" s="29"/>
      <c r="O864" s="29"/>
      <c r="P864" s="29"/>
      <c r="Q864" s="29"/>
      <c r="R864" s="29"/>
      <c r="S864" s="29"/>
      <c r="T864" s="29"/>
      <c r="U864" s="29"/>
      <c r="V864" s="29"/>
      <c r="W864" s="29"/>
      <c r="X864" s="29"/>
      <c r="Y864" s="29"/>
      <c r="Z864" s="29"/>
    </row>
    <row r="865" spans="1:26" ht="15.75" customHeight="1" x14ac:dyDescent="0.35">
      <c r="A865" s="29"/>
      <c r="B865" s="29"/>
      <c r="C865" s="29"/>
      <c r="D865" s="29"/>
      <c r="E865" s="29"/>
      <c r="F865" s="29"/>
      <c r="G865" s="29"/>
      <c r="H865" s="29"/>
      <c r="I865" s="157"/>
      <c r="J865" s="157"/>
      <c r="K865" s="29"/>
      <c r="L865" s="29"/>
      <c r="M865" s="29"/>
      <c r="N865" s="29"/>
      <c r="O865" s="29"/>
      <c r="P865" s="29"/>
      <c r="Q865" s="29"/>
      <c r="R865" s="29"/>
      <c r="S865" s="29"/>
      <c r="T865" s="29"/>
      <c r="U865" s="29"/>
      <c r="V865" s="29"/>
      <c r="W865" s="29"/>
      <c r="X865" s="29"/>
      <c r="Y865" s="29"/>
      <c r="Z865" s="29"/>
    </row>
    <row r="866" spans="1:26" ht="15.75" customHeight="1" x14ac:dyDescent="0.35">
      <c r="A866" s="29"/>
      <c r="B866" s="29"/>
      <c r="C866" s="29"/>
      <c r="D866" s="29"/>
      <c r="E866" s="29"/>
      <c r="F866" s="29"/>
      <c r="G866" s="29"/>
      <c r="H866" s="29"/>
      <c r="I866" s="157"/>
      <c r="J866" s="157"/>
      <c r="K866" s="29"/>
      <c r="L866" s="29"/>
      <c r="M866" s="29"/>
      <c r="N866" s="29"/>
      <c r="O866" s="29"/>
      <c r="P866" s="29"/>
      <c r="Q866" s="29"/>
      <c r="R866" s="29"/>
      <c r="S866" s="29"/>
      <c r="T866" s="29"/>
      <c r="U866" s="29"/>
      <c r="V866" s="29"/>
      <c r="W866" s="29"/>
      <c r="X866" s="29"/>
      <c r="Y866" s="29"/>
      <c r="Z866" s="29"/>
    </row>
    <row r="867" spans="1:26" ht="15.75" customHeight="1" x14ac:dyDescent="0.35">
      <c r="A867" s="29"/>
      <c r="B867" s="29"/>
      <c r="C867" s="29"/>
      <c r="D867" s="29"/>
      <c r="E867" s="29"/>
      <c r="F867" s="29"/>
      <c r="G867" s="29"/>
      <c r="H867" s="29"/>
      <c r="I867" s="157"/>
      <c r="J867" s="157"/>
      <c r="K867" s="29"/>
      <c r="L867" s="29"/>
      <c r="M867" s="29"/>
      <c r="N867" s="29"/>
      <c r="O867" s="29"/>
      <c r="P867" s="29"/>
      <c r="Q867" s="29"/>
      <c r="R867" s="29"/>
      <c r="S867" s="29"/>
      <c r="T867" s="29"/>
      <c r="U867" s="29"/>
      <c r="V867" s="29"/>
      <c r="W867" s="29"/>
      <c r="X867" s="29"/>
      <c r="Y867" s="29"/>
      <c r="Z867" s="29"/>
    </row>
    <row r="868" spans="1:26" ht="15.75" customHeight="1" x14ac:dyDescent="0.35">
      <c r="A868" s="29"/>
      <c r="B868" s="29"/>
      <c r="C868" s="29"/>
      <c r="D868" s="29"/>
      <c r="E868" s="29"/>
      <c r="F868" s="29"/>
      <c r="G868" s="29"/>
      <c r="H868" s="29"/>
      <c r="I868" s="157"/>
      <c r="J868" s="157"/>
      <c r="K868" s="29"/>
      <c r="L868" s="29"/>
      <c r="M868" s="29"/>
      <c r="N868" s="29"/>
      <c r="O868" s="29"/>
      <c r="P868" s="29"/>
      <c r="Q868" s="29"/>
      <c r="R868" s="29"/>
      <c r="S868" s="29"/>
      <c r="T868" s="29"/>
      <c r="U868" s="29"/>
      <c r="V868" s="29"/>
      <c r="W868" s="29"/>
      <c r="X868" s="29"/>
      <c r="Y868" s="29"/>
      <c r="Z868" s="29"/>
    </row>
    <row r="869" spans="1:26" ht="15.75" customHeight="1" x14ac:dyDescent="0.35">
      <c r="A869" s="29"/>
      <c r="B869" s="29"/>
      <c r="C869" s="29"/>
      <c r="D869" s="29"/>
      <c r="E869" s="29"/>
      <c r="F869" s="29"/>
      <c r="G869" s="29"/>
      <c r="H869" s="29"/>
      <c r="I869" s="157"/>
      <c r="J869" s="157"/>
      <c r="K869" s="29"/>
      <c r="L869" s="29"/>
      <c r="M869" s="29"/>
      <c r="N869" s="29"/>
      <c r="O869" s="29"/>
      <c r="P869" s="29"/>
      <c r="Q869" s="29"/>
      <c r="R869" s="29"/>
      <c r="S869" s="29"/>
      <c r="T869" s="29"/>
      <c r="U869" s="29"/>
      <c r="V869" s="29"/>
      <c r="W869" s="29"/>
      <c r="X869" s="29"/>
      <c r="Y869" s="29"/>
      <c r="Z869" s="29"/>
    </row>
    <row r="870" spans="1:26" ht="15.75" customHeight="1" x14ac:dyDescent="0.35">
      <c r="A870" s="29"/>
      <c r="B870" s="29"/>
      <c r="C870" s="29"/>
      <c r="D870" s="29"/>
      <c r="E870" s="29"/>
      <c r="F870" s="29"/>
      <c r="G870" s="29"/>
      <c r="H870" s="29"/>
      <c r="I870" s="157"/>
      <c r="J870" s="157"/>
      <c r="K870" s="29"/>
      <c r="L870" s="29"/>
      <c r="M870" s="29"/>
      <c r="N870" s="29"/>
      <c r="O870" s="29"/>
      <c r="P870" s="29"/>
      <c r="Q870" s="29"/>
      <c r="R870" s="29"/>
      <c r="S870" s="29"/>
      <c r="T870" s="29"/>
      <c r="U870" s="29"/>
      <c r="V870" s="29"/>
      <c r="W870" s="29"/>
      <c r="X870" s="29"/>
      <c r="Y870" s="29"/>
      <c r="Z870" s="29"/>
    </row>
    <row r="871" spans="1:26" ht="15.75" customHeight="1" x14ac:dyDescent="0.35">
      <c r="A871" s="29"/>
      <c r="B871" s="29"/>
      <c r="C871" s="29"/>
      <c r="D871" s="29"/>
      <c r="E871" s="29"/>
      <c r="F871" s="29"/>
      <c r="G871" s="29"/>
      <c r="H871" s="29"/>
      <c r="I871" s="157"/>
      <c r="J871" s="157"/>
      <c r="K871" s="29"/>
      <c r="L871" s="29"/>
      <c r="M871" s="29"/>
      <c r="N871" s="29"/>
      <c r="O871" s="29"/>
      <c r="P871" s="29"/>
      <c r="Q871" s="29"/>
      <c r="R871" s="29"/>
      <c r="S871" s="29"/>
      <c r="T871" s="29"/>
      <c r="U871" s="29"/>
      <c r="V871" s="29"/>
      <c r="W871" s="29"/>
      <c r="X871" s="29"/>
      <c r="Y871" s="29"/>
      <c r="Z871" s="29"/>
    </row>
    <row r="872" spans="1:26" ht="15.75" customHeight="1" x14ac:dyDescent="0.35">
      <c r="A872" s="29"/>
      <c r="B872" s="29"/>
      <c r="C872" s="29"/>
      <c r="D872" s="29"/>
      <c r="E872" s="29"/>
      <c r="F872" s="29"/>
      <c r="G872" s="29"/>
      <c r="H872" s="29"/>
      <c r="I872" s="157"/>
      <c r="J872" s="157"/>
      <c r="K872" s="29"/>
      <c r="L872" s="29"/>
      <c r="M872" s="29"/>
      <c r="N872" s="29"/>
      <c r="O872" s="29"/>
      <c r="P872" s="29"/>
      <c r="Q872" s="29"/>
      <c r="R872" s="29"/>
      <c r="S872" s="29"/>
      <c r="T872" s="29"/>
      <c r="U872" s="29"/>
      <c r="V872" s="29"/>
      <c r="W872" s="29"/>
      <c r="X872" s="29"/>
      <c r="Y872" s="29"/>
      <c r="Z872" s="29"/>
    </row>
    <row r="873" spans="1:26" ht="15.75" customHeight="1" x14ac:dyDescent="0.35">
      <c r="A873" s="29"/>
      <c r="B873" s="29"/>
      <c r="C873" s="29"/>
      <c r="D873" s="29"/>
      <c r="E873" s="29"/>
      <c r="F873" s="29"/>
      <c r="G873" s="29"/>
      <c r="H873" s="29"/>
      <c r="I873" s="157"/>
      <c r="J873" s="157"/>
      <c r="K873" s="29"/>
      <c r="L873" s="29"/>
      <c r="M873" s="29"/>
      <c r="N873" s="29"/>
      <c r="O873" s="29"/>
      <c r="P873" s="29"/>
      <c r="Q873" s="29"/>
      <c r="R873" s="29"/>
      <c r="S873" s="29"/>
      <c r="T873" s="29"/>
      <c r="U873" s="29"/>
      <c r="V873" s="29"/>
      <c r="W873" s="29"/>
      <c r="X873" s="29"/>
      <c r="Y873" s="29"/>
      <c r="Z873" s="29"/>
    </row>
    <row r="874" spans="1:26" ht="15.75" customHeight="1" x14ac:dyDescent="0.35">
      <c r="A874" s="29"/>
      <c r="B874" s="29"/>
      <c r="C874" s="29"/>
      <c r="D874" s="29"/>
      <c r="E874" s="29"/>
      <c r="F874" s="29"/>
      <c r="G874" s="29"/>
      <c r="H874" s="29"/>
      <c r="I874" s="157"/>
      <c r="J874" s="157"/>
      <c r="K874" s="29"/>
      <c r="L874" s="29"/>
      <c r="M874" s="29"/>
      <c r="N874" s="29"/>
      <c r="O874" s="29"/>
      <c r="P874" s="29"/>
      <c r="Q874" s="29"/>
      <c r="R874" s="29"/>
      <c r="S874" s="29"/>
      <c r="T874" s="29"/>
      <c r="U874" s="29"/>
      <c r="V874" s="29"/>
      <c r="W874" s="29"/>
      <c r="X874" s="29"/>
      <c r="Y874" s="29"/>
      <c r="Z874" s="29"/>
    </row>
    <row r="875" spans="1:26" ht="15.75" customHeight="1" x14ac:dyDescent="0.35">
      <c r="A875" s="29"/>
      <c r="B875" s="29"/>
      <c r="C875" s="29"/>
      <c r="D875" s="29"/>
      <c r="E875" s="29"/>
      <c r="F875" s="29"/>
      <c r="G875" s="29"/>
      <c r="H875" s="29"/>
      <c r="I875" s="157"/>
      <c r="J875" s="157"/>
      <c r="K875" s="29"/>
      <c r="L875" s="29"/>
      <c r="M875" s="29"/>
      <c r="N875" s="29"/>
      <c r="O875" s="29"/>
      <c r="P875" s="29"/>
      <c r="Q875" s="29"/>
      <c r="R875" s="29"/>
      <c r="S875" s="29"/>
      <c r="T875" s="29"/>
      <c r="U875" s="29"/>
      <c r="V875" s="29"/>
      <c r="W875" s="29"/>
      <c r="X875" s="29"/>
      <c r="Y875" s="29"/>
      <c r="Z875" s="29"/>
    </row>
    <row r="876" spans="1:26" ht="15.75" customHeight="1" x14ac:dyDescent="0.35">
      <c r="A876" s="29"/>
      <c r="B876" s="29"/>
      <c r="C876" s="29"/>
      <c r="D876" s="29"/>
      <c r="E876" s="29"/>
      <c r="F876" s="29"/>
      <c r="G876" s="29"/>
      <c r="H876" s="29"/>
      <c r="I876" s="157"/>
      <c r="J876" s="157"/>
      <c r="K876" s="29"/>
      <c r="L876" s="29"/>
      <c r="M876" s="29"/>
      <c r="N876" s="29"/>
      <c r="O876" s="29"/>
      <c r="P876" s="29"/>
      <c r="Q876" s="29"/>
      <c r="R876" s="29"/>
      <c r="S876" s="29"/>
      <c r="T876" s="29"/>
      <c r="U876" s="29"/>
      <c r="V876" s="29"/>
      <c r="W876" s="29"/>
      <c r="X876" s="29"/>
      <c r="Y876" s="29"/>
      <c r="Z876" s="29"/>
    </row>
    <row r="877" spans="1:26" ht="15.75" customHeight="1" x14ac:dyDescent="0.35">
      <c r="A877" s="29"/>
      <c r="B877" s="29"/>
      <c r="C877" s="29"/>
      <c r="D877" s="29"/>
      <c r="E877" s="29"/>
      <c r="F877" s="29"/>
      <c r="G877" s="29"/>
      <c r="H877" s="29"/>
      <c r="I877" s="157"/>
      <c r="J877" s="157"/>
      <c r="K877" s="29"/>
      <c r="L877" s="29"/>
      <c r="M877" s="29"/>
      <c r="N877" s="29"/>
      <c r="O877" s="29"/>
      <c r="P877" s="29"/>
      <c r="Q877" s="29"/>
      <c r="R877" s="29"/>
      <c r="S877" s="29"/>
      <c r="T877" s="29"/>
      <c r="U877" s="29"/>
      <c r="V877" s="29"/>
      <c r="W877" s="29"/>
      <c r="X877" s="29"/>
      <c r="Y877" s="29"/>
      <c r="Z877" s="29"/>
    </row>
    <row r="878" spans="1:26" ht="15.75" customHeight="1" x14ac:dyDescent="0.35">
      <c r="A878" s="29"/>
      <c r="B878" s="29"/>
      <c r="C878" s="29"/>
      <c r="D878" s="29"/>
      <c r="E878" s="29"/>
      <c r="F878" s="29"/>
      <c r="G878" s="29"/>
      <c r="H878" s="29"/>
      <c r="I878" s="157"/>
      <c r="J878" s="157"/>
      <c r="K878" s="29"/>
      <c r="L878" s="29"/>
      <c r="M878" s="29"/>
      <c r="N878" s="29"/>
      <c r="O878" s="29"/>
      <c r="P878" s="29"/>
      <c r="Q878" s="29"/>
      <c r="R878" s="29"/>
      <c r="S878" s="29"/>
      <c r="T878" s="29"/>
      <c r="U878" s="29"/>
      <c r="V878" s="29"/>
      <c r="W878" s="29"/>
      <c r="X878" s="29"/>
      <c r="Y878" s="29"/>
      <c r="Z878" s="29"/>
    </row>
    <row r="879" spans="1:26" ht="15.75" customHeight="1" x14ac:dyDescent="0.35">
      <c r="A879" s="29"/>
      <c r="B879" s="29"/>
      <c r="C879" s="29"/>
      <c r="D879" s="29"/>
      <c r="E879" s="29"/>
      <c r="F879" s="29"/>
      <c r="G879" s="29"/>
      <c r="H879" s="29"/>
      <c r="I879" s="157"/>
      <c r="J879" s="157"/>
      <c r="K879" s="29"/>
      <c r="L879" s="29"/>
      <c r="M879" s="29"/>
      <c r="N879" s="29"/>
      <c r="O879" s="29"/>
      <c r="P879" s="29"/>
      <c r="Q879" s="29"/>
      <c r="R879" s="29"/>
      <c r="S879" s="29"/>
      <c r="T879" s="29"/>
      <c r="U879" s="29"/>
      <c r="V879" s="29"/>
      <c r="W879" s="29"/>
      <c r="X879" s="29"/>
      <c r="Y879" s="29"/>
      <c r="Z879" s="29"/>
    </row>
    <row r="880" spans="1:26" ht="15.75" customHeight="1" x14ac:dyDescent="0.35">
      <c r="A880" s="29"/>
      <c r="B880" s="29"/>
      <c r="C880" s="29"/>
      <c r="D880" s="29"/>
      <c r="E880" s="29"/>
      <c r="F880" s="29"/>
      <c r="G880" s="29"/>
      <c r="H880" s="29"/>
      <c r="I880" s="157"/>
      <c r="J880" s="157"/>
      <c r="K880" s="29"/>
      <c r="L880" s="29"/>
      <c r="M880" s="29"/>
      <c r="N880" s="29"/>
      <c r="O880" s="29"/>
      <c r="P880" s="29"/>
      <c r="Q880" s="29"/>
      <c r="R880" s="29"/>
      <c r="S880" s="29"/>
      <c r="T880" s="29"/>
      <c r="U880" s="29"/>
      <c r="V880" s="29"/>
      <c r="W880" s="29"/>
      <c r="X880" s="29"/>
      <c r="Y880" s="29"/>
      <c r="Z880" s="29"/>
    </row>
    <row r="881" spans="1:26" ht="15.75" customHeight="1" x14ac:dyDescent="0.35">
      <c r="A881" s="29"/>
      <c r="B881" s="29"/>
      <c r="C881" s="29"/>
      <c r="D881" s="29"/>
      <c r="E881" s="29"/>
      <c r="F881" s="29"/>
      <c r="G881" s="29"/>
      <c r="H881" s="29"/>
      <c r="I881" s="157"/>
      <c r="J881" s="157"/>
      <c r="K881" s="29"/>
      <c r="L881" s="29"/>
      <c r="M881" s="29"/>
      <c r="N881" s="29"/>
      <c r="O881" s="29"/>
      <c r="P881" s="29"/>
      <c r="Q881" s="29"/>
      <c r="R881" s="29"/>
      <c r="S881" s="29"/>
      <c r="T881" s="29"/>
      <c r="U881" s="29"/>
      <c r="V881" s="29"/>
      <c r="W881" s="29"/>
      <c r="X881" s="29"/>
      <c r="Y881" s="29"/>
      <c r="Z881" s="29"/>
    </row>
    <row r="882" spans="1:26" ht="15.75" customHeight="1" x14ac:dyDescent="0.35">
      <c r="A882" s="29"/>
      <c r="B882" s="29"/>
      <c r="C882" s="29"/>
      <c r="D882" s="29"/>
      <c r="E882" s="29"/>
      <c r="F882" s="29"/>
      <c r="G882" s="29"/>
      <c r="H882" s="29"/>
      <c r="I882" s="157"/>
      <c r="J882" s="157"/>
      <c r="K882" s="29"/>
      <c r="L882" s="29"/>
      <c r="M882" s="29"/>
      <c r="N882" s="29"/>
      <c r="O882" s="29"/>
      <c r="P882" s="29"/>
      <c r="Q882" s="29"/>
      <c r="R882" s="29"/>
      <c r="S882" s="29"/>
      <c r="T882" s="29"/>
      <c r="U882" s="29"/>
      <c r="V882" s="29"/>
      <c r="W882" s="29"/>
      <c r="X882" s="29"/>
      <c r="Y882" s="29"/>
      <c r="Z882" s="29"/>
    </row>
    <row r="883" spans="1:26" ht="15.75" customHeight="1" x14ac:dyDescent="0.35">
      <c r="A883" s="29"/>
      <c r="B883" s="29"/>
      <c r="C883" s="29"/>
      <c r="D883" s="29"/>
      <c r="E883" s="29"/>
      <c r="F883" s="29"/>
      <c r="G883" s="29"/>
      <c r="H883" s="29"/>
      <c r="I883" s="157"/>
      <c r="J883" s="157"/>
      <c r="K883" s="29"/>
      <c r="L883" s="29"/>
      <c r="M883" s="29"/>
      <c r="N883" s="29"/>
      <c r="O883" s="29"/>
      <c r="P883" s="29"/>
      <c r="Q883" s="29"/>
      <c r="R883" s="29"/>
      <c r="S883" s="29"/>
      <c r="T883" s="29"/>
      <c r="U883" s="29"/>
      <c r="V883" s="29"/>
      <c r="W883" s="29"/>
      <c r="X883" s="29"/>
      <c r="Y883" s="29"/>
      <c r="Z883" s="29"/>
    </row>
    <row r="884" spans="1:26" ht="15.75" customHeight="1" x14ac:dyDescent="0.35">
      <c r="A884" s="29"/>
      <c r="B884" s="29"/>
      <c r="C884" s="29"/>
      <c r="D884" s="29"/>
      <c r="E884" s="29"/>
      <c r="F884" s="29"/>
      <c r="G884" s="29"/>
      <c r="H884" s="29"/>
      <c r="I884" s="157"/>
      <c r="J884" s="157"/>
      <c r="K884" s="29"/>
      <c r="L884" s="29"/>
      <c r="M884" s="29"/>
      <c r="N884" s="29"/>
      <c r="O884" s="29"/>
      <c r="P884" s="29"/>
      <c r="Q884" s="29"/>
      <c r="R884" s="29"/>
      <c r="S884" s="29"/>
      <c r="T884" s="29"/>
      <c r="U884" s="29"/>
      <c r="V884" s="29"/>
      <c r="W884" s="29"/>
      <c r="X884" s="29"/>
      <c r="Y884" s="29"/>
      <c r="Z884" s="29"/>
    </row>
    <row r="885" spans="1:26" ht="15.75" customHeight="1" x14ac:dyDescent="0.35">
      <c r="A885" s="29"/>
      <c r="B885" s="29"/>
      <c r="C885" s="29"/>
      <c r="D885" s="29"/>
      <c r="E885" s="29"/>
      <c r="F885" s="29"/>
      <c r="G885" s="29"/>
      <c r="H885" s="29"/>
      <c r="I885" s="157"/>
      <c r="J885" s="157"/>
      <c r="K885" s="29"/>
      <c r="L885" s="29"/>
      <c r="M885" s="29"/>
      <c r="N885" s="29"/>
      <c r="O885" s="29"/>
      <c r="P885" s="29"/>
      <c r="Q885" s="29"/>
      <c r="R885" s="29"/>
      <c r="S885" s="29"/>
      <c r="T885" s="29"/>
      <c r="U885" s="29"/>
      <c r="V885" s="29"/>
      <c r="W885" s="29"/>
      <c r="X885" s="29"/>
      <c r="Y885" s="29"/>
      <c r="Z885" s="29"/>
    </row>
    <row r="886" spans="1:26" ht="15.75" customHeight="1" x14ac:dyDescent="0.35">
      <c r="A886" s="29"/>
      <c r="B886" s="29"/>
      <c r="C886" s="29"/>
      <c r="D886" s="29"/>
      <c r="E886" s="29"/>
      <c r="F886" s="29"/>
      <c r="G886" s="29"/>
      <c r="H886" s="29"/>
      <c r="I886" s="157"/>
      <c r="J886" s="157"/>
      <c r="K886" s="29"/>
      <c r="L886" s="29"/>
      <c r="M886" s="29"/>
      <c r="N886" s="29"/>
      <c r="O886" s="29"/>
      <c r="P886" s="29"/>
      <c r="Q886" s="29"/>
      <c r="R886" s="29"/>
      <c r="S886" s="29"/>
      <c r="T886" s="29"/>
      <c r="U886" s="29"/>
      <c r="V886" s="29"/>
      <c r="W886" s="29"/>
      <c r="X886" s="29"/>
      <c r="Y886" s="29"/>
      <c r="Z886" s="29"/>
    </row>
    <row r="887" spans="1:26" ht="15.75" customHeight="1" x14ac:dyDescent="0.35">
      <c r="A887" s="29"/>
      <c r="B887" s="29"/>
      <c r="C887" s="29"/>
      <c r="D887" s="29"/>
      <c r="E887" s="29"/>
      <c r="F887" s="29"/>
      <c r="G887" s="29"/>
      <c r="H887" s="29"/>
      <c r="I887" s="157"/>
      <c r="J887" s="157"/>
      <c r="K887" s="29"/>
      <c r="L887" s="29"/>
      <c r="M887" s="29"/>
      <c r="N887" s="29"/>
      <c r="O887" s="29"/>
      <c r="P887" s="29"/>
      <c r="Q887" s="29"/>
      <c r="R887" s="29"/>
      <c r="S887" s="29"/>
      <c r="T887" s="29"/>
      <c r="U887" s="29"/>
      <c r="V887" s="29"/>
      <c r="W887" s="29"/>
      <c r="X887" s="29"/>
      <c r="Y887" s="29"/>
      <c r="Z887" s="29"/>
    </row>
    <row r="888" spans="1:26" ht="15.75" customHeight="1" x14ac:dyDescent="0.35">
      <c r="A888" s="29"/>
      <c r="B888" s="29"/>
      <c r="C888" s="29"/>
      <c r="D888" s="29"/>
      <c r="E888" s="29"/>
      <c r="F888" s="29"/>
      <c r="G888" s="29"/>
      <c r="H888" s="29"/>
      <c r="I888" s="157"/>
      <c r="J888" s="157"/>
      <c r="K888" s="29"/>
      <c r="L888" s="29"/>
      <c r="M888" s="29"/>
      <c r="N888" s="29"/>
      <c r="O888" s="29"/>
      <c r="P888" s="29"/>
      <c r="Q888" s="29"/>
      <c r="R888" s="29"/>
      <c r="S888" s="29"/>
      <c r="T888" s="29"/>
      <c r="U888" s="29"/>
      <c r="V888" s="29"/>
      <c r="W888" s="29"/>
      <c r="X888" s="29"/>
      <c r="Y888" s="29"/>
      <c r="Z888" s="29"/>
    </row>
    <row r="889" spans="1:26" ht="15.75" customHeight="1" x14ac:dyDescent="0.35">
      <c r="A889" s="29"/>
      <c r="B889" s="29"/>
      <c r="C889" s="29"/>
      <c r="D889" s="29"/>
      <c r="E889" s="29"/>
      <c r="F889" s="29"/>
      <c r="G889" s="29"/>
      <c r="H889" s="29"/>
      <c r="I889" s="157"/>
      <c r="J889" s="157"/>
      <c r="K889" s="29"/>
      <c r="L889" s="29"/>
      <c r="M889" s="29"/>
      <c r="N889" s="29"/>
      <c r="O889" s="29"/>
      <c r="P889" s="29"/>
      <c r="Q889" s="29"/>
      <c r="R889" s="29"/>
      <c r="S889" s="29"/>
      <c r="T889" s="29"/>
      <c r="U889" s="29"/>
      <c r="V889" s="29"/>
      <c r="W889" s="29"/>
      <c r="X889" s="29"/>
      <c r="Y889" s="29"/>
      <c r="Z889" s="29"/>
    </row>
    <row r="890" spans="1:26" ht="15.75" customHeight="1" x14ac:dyDescent="0.35">
      <c r="A890" s="29"/>
      <c r="B890" s="29"/>
      <c r="C890" s="29"/>
      <c r="D890" s="29"/>
      <c r="E890" s="29"/>
      <c r="F890" s="29"/>
      <c r="G890" s="29"/>
      <c r="H890" s="29"/>
      <c r="I890" s="157"/>
      <c r="J890" s="157"/>
      <c r="K890" s="29"/>
      <c r="L890" s="29"/>
      <c r="M890" s="29"/>
      <c r="N890" s="29"/>
      <c r="O890" s="29"/>
      <c r="P890" s="29"/>
      <c r="Q890" s="29"/>
      <c r="R890" s="29"/>
      <c r="S890" s="29"/>
      <c r="T890" s="29"/>
      <c r="U890" s="29"/>
      <c r="V890" s="29"/>
      <c r="W890" s="29"/>
      <c r="X890" s="29"/>
      <c r="Y890" s="29"/>
      <c r="Z890" s="29"/>
    </row>
    <row r="891" spans="1:26" ht="15.75" customHeight="1" x14ac:dyDescent="0.35">
      <c r="A891" s="29"/>
      <c r="B891" s="29"/>
      <c r="C891" s="29"/>
      <c r="D891" s="29"/>
      <c r="E891" s="29"/>
      <c r="F891" s="29"/>
      <c r="G891" s="29"/>
      <c r="H891" s="29"/>
      <c r="I891" s="157"/>
      <c r="J891" s="157"/>
      <c r="K891" s="29"/>
      <c r="L891" s="29"/>
      <c r="M891" s="29"/>
      <c r="N891" s="29"/>
      <c r="O891" s="29"/>
      <c r="P891" s="29"/>
      <c r="Q891" s="29"/>
      <c r="R891" s="29"/>
      <c r="S891" s="29"/>
      <c r="T891" s="29"/>
      <c r="U891" s="29"/>
      <c r="V891" s="29"/>
      <c r="W891" s="29"/>
      <c r="X891" s="29"/>
      <c r="Y891" s="29"/>
      <c r="Z891" s="29"/>
    </row>
    <row r="892" spans="1:26" ht="15.75" customHeight="1" x14ac:dyDescent="0.35">
      <c r="A892" s="29"/>
      <c r="B892" s="29"/>
      <c r="C892" s="29"/>
      <c r="D892" s="29"/>
      <c r="E892" s="29"/>
      <c r="F892" s="29"/>
      <c r="G892" s="29"/>
      <c r="H892" s="29"/>
      <c r="I892" s="157"/>
      <c r="J892" s="157"/>
      <c r="K892" s="29"/>
      <c r="L892" s="29"/>
      <c r="M892" s="29"/>
      <c r="N892" s="29"/>
      <c r="O892" s="29"/>
      <c r="P892" s="29"/>
      <c r="Q892" s="29"/>
      <c r="R892" s="29"/>
      <c r="S892" s="29"/>
      <c r="T892" s="29"/>
      <c r="U892" s="29"/>
      <c r="V892" s="29"/>
      <c r="W892" s="29"/>
      <c r="X892" s="29"/>
      <c r="Y892" s="29"/>
      <c r="Z892" s="29"/>
    </row>
    <row r="893" spans="1:26" ht="15.75" customHeight="1" x14ac:dyDescent="0.35">
      <c r="A893" s="29"/>
      <c r="B893" s="29"/>
      <c r="C893" s="29"/>
      <c r="D893" s="29"/>
      <c r="E893" s="29"/>
      <c r="F893" s="29"/>
      <c r="G893" s="29"/>
      <c r="H893" s="29"/>
      <c r="I893" s="157"/>
      <c r="J893" s="157"/>
      <c r="K893" s="29"/>
      <c r="L893" s="29"/>
      <c r="M893" s="29"/>
      <c r="N893" s="29"/>
      <c r="O893" s="29"/>
      <c r="P893" s="29"/>
      <c r="Q893" s="29"/>
      <c r="R893" s="29"/>
      <c r="S893" s="29"/>
      <c r="T893" s="29"/>
      <c r="U893" s="29"/>
      <c r="V893" s="29"/>
      <c r="W893" s="29"/>
      <c r="X893" s="29"/>
      <c r="Y893" s="29"/>
      <c r="Z893" s="29"/>
    </row>
    <row r="894" spans="1:26" ht="15.75" customHeight="1" x14ac:dyDescent="0.35">
      <c r="A894" s="29"/>
      <c r="B894" s="29"/>
      <c r="C894" s="29"/>
      <c r="D894" s="29"/>
      <c r="E894" s="29"/>
      <c r="F894" s="29"/>
      <c r="G894" s="29"/>
      <c r="H894" s="29"/>
      <c r="I894" s="157"/>
      <c r="J894" s="157"/>
      <c r="K894" s="29"/>
      <c r="L894" s="29"/>
      <c r="M894" s="29"/>
      <c r="N894" s="29"/>
      <c r="O894" s="29"/>
      <c r="P894" s="29"/>
      <c r="Q894" s="29"/>
      <c r="R894" s="29"/>
      <c r="S894" s="29"/>
      <c r="T894" s="29"/>
      <c r="U894" s="29"/>
      <c r="V894" s="29"/>
      <c r="W894" s="29"/>
      <c r="X894" s="29"/>
      <c r="Y894" s="29"/>
      <c r="Z894" s="29"/>
    </row>
    <row r="895" spans="1:26" ht="15.75" customHeight="1" x14ac:dyDescent="0.35">
      <c r="A895" s="29"/>
      <c r="B895" s="29"/>
      <c r="C895" s="29"/>
      <c r="D895" s="29"/>
      <c r="E895" s="29"/>
      <c r="F895" s="29"/>
      <c r="G895" s="29"/>
      <c r="H895" s="29"/>
      <c r="I895" s="157"/>
      <c r="J895" s="157"/>
      <c r="K895" s="29"/>
      <c r="L895" s="29"/>
      <c r="M895" s="29"/>
      <c r="N895" s="29"/>
      <c r="O895" s="29"/>
      <c r="P895" s="29"/>
      <c r="Q895" s="29"/>
      <c r="R895" s="29"/>
      <c r="S895" s="29"/>
      <c r="T895" s="29"/>
      <c r="U895" s="29"/>
      <c r="V895" s="29"/>
      <c r="W895" s="29"/>
      <c r="X895" s="29"/>
      <c r="Y895" s="29"/>
      <c r="Z895" s="29"/>
    </row>
    <row r="896" spans="1:26" ht="15.75" customHeight="1" x14ac:dyDescent="0.35">
      <c r="A896" s="29"/>
      <c r="B896" s="29"/>
      <c r="C896" s="29"/>
      <c r="D896" s="29"/>
      <c r="E896" s="29"/>
      <c r="F896" s="29"/>
      <c r="G896" s="29"/>
      <c r="H896" s="29"/>
      <c r="I896" s="157"/>
      <c r="J896" s="157"/>
      <c r="K896" s="29"/>
      <c r="L896" s="29"/>
      <c r="M896" s="29"/>
      <c r="N896" s="29"/>
      <c r="O896" s="29"/>
      <c r="P896" s="29"/>
      <c r="Q896" s="29"/>
      <c r="R896" s="29"/>
      <c r="S896" s="29"/>
      <c r="T896" s="29"/>
      <c r="U896" s="29"/>
      <c r="V896" s="29"/>
      <c r="W896" s="29"/>
      <c r="X896" s="29"/>
      <c r="Y896" s="29"/>
      <c r="Z896" s="29"/>
    </row>
    <row r="897" spans="1:26" ht="15.75" customHeight="1" x14ac:dyDescent="0.35">
      <c r="A897" s="29"/>
      <c r="B897" s="29"/>
      <c r="C897" s="29"/>
      <c r="D897" s="29"/>
      <c r="E897" s="29"/>
      <c r="F897" s="29"/>
      <c r="G897" s="29"/>
      <c r="H897" s="29"/>
      <c r="I897" s="157"/>
      <c r="J897" s="157"/>
      <c r="K897" s="29"/>
      <c r="L897" s="29"/>
      <c r="M897" s="29"/>
      <c r="N897" s="29"/>
      <c r="O897" s="29"/>
      <c r="P897" s="29"/>
      <c r="Q897" s="29"/>
      <c r="R897" s="29"/>
      <c r="S897" s="29"/>
      <c r="T897" s="29"/>
      <c r="U897" s="29"/>
      <c r="V897" s="29"/>
      <c r="W897" s="29"/>
      <c r="X897" s="29"/>
      <c r="Y897" s="29"/>
      <c r="Z897" s="29"/>
    </row>
    <row r="898" spans="1:26" ht="15.75" customHeight="1" x14ac:dyDescent="0.35">
      <c r="A898" s="29"/>
      <c r="B898" s="29"/>
      <c r="C898" s="29"/>
      <c r="D898" s="29"/>
      <c r="E898" s="29"/>
      <c r="F898" s="29"/>
      <c r="G898" s="29"/>
      <c r="H898" s="29"/>
      <c r="I898" s="157"/>
      <c r="J898" s="157"/>
      <c r="K898" s="29"/>
      <c r="L898" s="29"/>
      <c r="M898" s="29"/>
      <c r="N898" s="29"/>
      <c r="O898" s="29"/>
      <c r="P898" s="29"/>
      <c r="Q898" s="29"/>
      <c r="R898" s="29"/>
      <c r="S898" s="29"/>
      <c r="T898" s="29"/>
      <c r="U898" s="29"/>
      <c r="V898" s="29"/>
      <c r="W898" s="29"/>
      <c r="X898" s="29"/>
      <c r="Y898" s="29"/>
      <c r="Z898" s="29"/>
    </row>
    <row r="899" spans="1:26" ht="15.75" customHeight="1" x14ac:dyDescent="0.35">
      <c r="A899" s="29"/>
      <c r="B899" s="29"/>
      <c r="C899" s="29"/>
      <c r="D899" s="29"/>
      <c r="E899" s="29"/>
      <c r="F899" s="29"/>
      <c r="G899" s="29"/>
      <c r="H899" s="29"/>
      <c r="I899" s="157"/>
      <c r="J899" s="157"/>
      <c r="K899" s="29"/>
      <c r="L899" s="29"/>
      <c r="M899" s="29"/>
      <c r="N899" s="29"/>
      <c r="O899" s="29"/>
      <c r="P899" s="29"/>
      <c r="Q899" s="29"/>
      <c r="R899" s="29"/>
      <c r="S899" s="29"/>
      <c r="T899" s="29"/>
      <c r="U899" s="29"/>
      <c r="V899" s="29"/>
      <c r="W899" s="29"/>
      <c r="X899" s="29"/>
      <c r="Y899" s="29"/>
      <c r="Z899" s="29"/>
    </row>
    <row r="900" spans="1:26" ht="15.75" customHeight="1" x14ac:dyDescent="0.35">
      <c r="A900" s="29"/>
      <c r="B900" s="29"/>
      <c r="C900" s="29"/>
      <c r="D900" s="29"/>
      <c r="E900" s="29"/>
      <c r="F900" s="29"/>
      <c r="G900" s="29"/>
      <c r="H900" s="29"/>
      <c r="I900" s="157"/>
      <c r="J900" s="157"/>
      <c r="K900" s="29"/>
      <c r="L900" s="29"/>
      <c r="M900" s="29"/>
      <c r="N900" s="29"/>
      <c r="O900" s="29"/>
      <c r="P900" s="29"/>
      <c r="Q900" s="29"/>
      <c r="R900" s="29"/>
      <c r="S900" s="29"/>
      <c r="T900" s="29"/>
      <c r="U900" s="29"/>
      <c r="V900" s="29"/>
      <c r="W900" s="29"/>
      <c r="X900" s="29"/>
      <c r="Y900" s="29"/>
      <c r="Z900" s="29"/>
    </row>
    <row r="901" spans="1:26" ht="15.75" customHeight="1" x14ac:dyDescent="0.35">
      <c r="A901" s="29"/>
      <c r="B901" s="29"/>
      <c r="C901" s="29"/>
      <c r="D901" s="29"/>
      <c r="E901" s="29"/>
      <c r="F901" s="29"/>
      <c r="G901" s="29"/>
      <c r="H901" s="29"/>
      <c r="I901" s="157"/>
      <c r="J901" s="157"/>
      <c r="K901" s="29"/>
      <c r="L901" s="29"/>
      <c r="M901" s="29"/>
      <c r="N901" s="29"/>
      <c r="O901" s="29"/>
      <c r="P901" s="29"/>
      <c r="Q901" s="29"/>
      <c r="R901" s="29"/>
      <c r="S901" s="29"/>
      <c r="T901" s="29"/>
      <c r="U901" s="29"/>
      <c r="V901" s="29"/>
      <c r="W901" s="29"/>
      <c r="X901" s="29"/>
      <c r="Y901" s="29"/>
      <c r="Z901" s="29"/>
    </row>
    <row r="902" spans="1:26" ht="15.75" customHeight="1" x14ac:dyDescent="0.35">
      <c r="A902" s="29"/>
      <c r="B902" s="29"/>
      <c r="C902" s="29"/>
      <c r="D902" s="29"/>
      <c r="E902" s="29"/>
      <c r="F902" s="29"/>
      <c r="G902" s="29"/>
      <c r="H902" s="29"/>
      <c r="I902" s="157"/>
      <c r="J902" s="157"/>
      <c r="K902" s="29"/>
      <c r="L902" s="29"/>
      <c r="M902" s="29"/>
      <c r="N902" s="29"/>
      <c r="O902" s="29"/>
      <c r="P902" s="29"/>
      <c r="Q902" s="29"/>
      <c r="R902" s="29"/>
      <c r="S902" s="29"/>
      <c r="T902" s="29"/>
      <c r="U902" s="29"/>
      <c r="V902" s="29"/>
      <c r="W902" s="29"/>
      <c r="X902" s="29"/>
      <c r="Y902" s="29"/>
      <c r="Z902" s="29"/>
    </row>
    <row r="903" spans="1:26" ht="15.75" customHeight="1" x14ac:dyDescent="0.35">
      <c r="A903" s="29"/>
      <c r="B903" s="29"/>
      <c r="C903" s="29"/>
      <c r="D903" s="29"/>
      <c r="E903" s="29"/>
      <c r="F903" s="29"/>
      <c r="G903" s="29"/>
      <c r="H903" s="29"/>
      <c r="I903" s="157"/>
      <c r="J903" s="157"/>
      <c r="K903" s="29"/>
      <c r="L903" s="29"/>
      <c r="M903" s="29"/>
      <c r="N903" s="29"/>
      <c r="O903" s="29"/>
      <c r="P903" s="29"/>
      <c r="Q903" s="29"/>
      <c r="R903" s="29"/>
      <c r="S903" s="29"/>
      <c r="T903" s="29"/>
      <c r="U903" s="29"/>
      <c r="V903" s="29"/>
      <c r="W903" s="29"/>
      <c r="X903" s="29"/>
      <c r="Y903" s="29"/>
      <c r="Z903" s="29"/>
    </row>
    <row r="904" spans="1:26" ht="15.75" customHeight="1" x14ac:dyDescent="0.35">
      <c r="A904" s="29"/>
      <c r="B904" s="29"/>
      <c r="C904" s="29"/>
      <c r="D904" s="29"/>
      <c r="E904" s="29"/>
      <c r="F904" s="29"/>
      <c r="G904" s="29"/>
      <c r="H904" s="29"/>
      <c r="I904" s="157"/>
      <c r="J904" s="157"/>
      <c r="K904" s="29"/>
      <c r="L904" s="29"/>
      <c r="M904" s="29"/>
      <c r="N904" s="29"/>
      <c r="O904" s="29"/>
      <c r="P904" s="29"/>
      <c r="Q904" s="29"/>
      <c r="R904" s="29"/>
      <c r="S904" s="29"/>
      <c r="T904" s="29"/>
      <c r="U904" s="29"/>
      <c r="V904" s="29"/>
      <c r="W904" s="29"/>
      <c r="X904" s="29"/>
      <c r="Y904" s="29"/>
      <c r="Z904" s="29"/>
    </row>
    <row r="905" spans="1:26" ht="15.75" customHeight="1" x14ac:dyDescent="0.35">
      <c r="A905" s="29"/>
      <c r="B905" s="29"/>
      <c r="C905" s="29"/>
      <c r="D905" s="29"/>
      <c r="E905" s="29"/>
      <c r="F905" s="29"/>
      <c r="G905" s="29"/>
      <c r="H905" s="29"/>
      <c r="I905" s="157"/>
      <c r="J905" s="157"/>
      <c r="K905" s="29"/>
      <c r="L905" s="29"/>
      <c r="M905" s="29"/>
      <c r="N905" s="29"/>
      <c r="O905" s="29"/>
      <c r="P905" s="29"/>
      <c r="Q905" s="29"/>
      <c r="R905" s="29"/>
      <c r="S905" s="29"/>
      <c r="T905" s="29"/>
      <c r="U905" s="29"/>
      <c r="V905" s="29"/>
      <c r="W905" s="29"/>
      <c r="X905" s="29"/>
      <c r="Y905" s="29"/>
      <c r="Z905" s="29"/>
    </row>
    <row r="906" spans="1:26" ht="15.75" customHeight="1" x14ac:dyDescent="0.35">
      <c r="A906" s="29"/>
      <c r="B906" s="29"/>
      <c r="C906" s="29"/>
      <c r="D906" s="29"/>
      <c r="E906" s="29"/>
      <c r="F906" s="29"/>
      <c r="G906" s="29"/>
      <c r="H906" s="29"/>
      <c r="I906" s="157"/>
      <c r="J906" s="157"/>
      <c r="K906" s="29"/>
      <c r="L906" s="29"/>
      <c r="M906" s="29"/>
      <c r="N906" s="29"/>
      <c r="O906" s="29"/>
      <c r="P906" s="29"/>
      <c r="Q906" s="29"/>
      <c r="R906" s="29"/>
      <c r="S906" s="29"/>
      <c r="T906" s="29"/>
      <c r="U906" s="29"/>
      <c r="V906" s="29"/>
      <c r="W906" s="29"/>
      <c r="X906" s="29"/>
      <c r="Y906" s="29"/>
      <c r="Z906" s="29"/>
    </row>
    <row r="907" spans="1:26" ht="15.75" customHeight="1" x14ac:dyDescent="0.35">
      <c r="A907" s="29"/>
      <c r="B907" s="29"/>
      <c r="C907" s="29"/>
      <c r="D907" s="29"/>
      <c r="E907" s="29"/>
      <c r="F907" s="29"/>
      <c r="G907" s="29"/>
      <c r="H907" s="29"/>
      <c r="I907" s="157"/>
      <c r="J907" s="157"/>
      <c r="K907" s="29"/>
      <c r="L907" s="29"/>
      <c r="M907" s="29"/>
      <c r="N907" s="29"/>
      <c r="O907" s="29"/>
      <c r="P907" s="29"/>
      <c r="Q907" s="29"/>
      <c r="R907" s="29"/>
      <c r="S907" s="29"/>
      <c r="T907" s="29"/>
      <c r="U907" s="29"/>
      <c r="V907" s="29"/>
      <c r="W907" s="29"/>
      <c r="X907" s="29"/>
      <c r="Y907" s="29"/>
      <c r="Z907" s="29"/>
    </row>
    <row r="908" spans="1:26" ht="15.75" customHeight="1" x14ac:dyDescent="0.35">
      <c r="A908" s="29"/>
      <c r="B908" s="29"/>
      <c r="C908" s="29"/>
      <c r="D908" s="29"/>
      <c r="E908" s="29"/>
      <c r="F908" s="29"/>
      <c r="G908" s="29"/>
      <c r="H908" s="29"/>
      <c r="I908" s="157"/>
      <c r="J908" s="157"/>
      <c r="K908" s="29"/>
      <c r="L908" s="29"/>
      <c r="M908" s="29"/>
      <c r="N908" s="29"/>
      <c r="O908" s="29"/>
      <c r="P908" s="29"/>
      <c r="Q908" s="29"/>
      <c r="R908" s="29"/>
      <c r="S908" s="29"/>
      <c r="T908" s="29"/>
      <c r="U908" s="29"/>
      <c r="V908" s="29"/>
      <c r="W908" s="29"/>
      <c r="X908" s="29"/>
      <c r="Y908" s="29"/>
      <c r="Z908" s="29"/>
    </row>
    <row r="909" spans="1:26" ht="15.75" customHeight="1" x14ac:dyDescent="0.35">
      <c r="A909" s="29"/>
      <c r="B909" s="29"/>
      <c r="C909" s="29"/>
      <c r="D909" s="29"/>
      <c r="E909" s="29"/>
      <c r="F909" s="29"/>
      <c r="G909" s="29"/>
      <c r="H909" s="29"/>
      <c r="I909" s="157"/>
      <c r="J909" s="157"/>
      <c r="K909" s="29"/>
      <c r="L909" s="29"/>
      <c r="M909" s="29"/>
      <c r="N909" s="29"/>
      <c r="O909" s="29"/>
      <c r="P909" s="29"/>
      <c r="Q909" s="29"/>
      <c r="R909" s="29"/>
      <c r="S909" s="29"/>
      <c r="T909" s="29"/>
      <c r="U909" s="29"/>
      <c r="V909" s="29"/>
      <c r="W909" s="29"/>
      <c r="X909" s="29"/>
      <c r="Y909" s="29"/>
      <c r="Z909" s="29"/>
    </row>
    <row r="910" spans="1:26" ht="15.75" customHeight="1" x14ac:dyDescent="0.35">
      <c r="A910" s="29"/>
      <c r="B910" s="29"/>
      <c r="C910" s="29"/>
      <c r="D910" s="29"/>
      <c r="E910" s="29"/>
      <c r="F910" s="29"/>
      <c r="G910" s="29"/>
      <c r="H910" s="29"/>
      <c r="I910" s="157"/>
      <c r="J910" s="157"/>
      <c r="K910" s="29"/>
      <c r="L910" s="29"/>
      <c r="M910" s="29"/>
      <c r="N910" s="29"/>
      <c r="O910" s="29"/>
      <c r="P910" s="29"/>
      <c r="Q910" s="29"/>
      <c r="R910" s="29"/>
      <c r="S910" s="29"/>
      <c r="T910" s="29"/>
      <c r="U910" s="29"/>
      <c r="V910" s="29"/>
      <c r="W910" s="29"/>
      <c r="X910" s="29"/>
      <c r="Y910" s="29"/>
      <c r="Z910" s="29"/>
    </row>
    <row r="911" spans="1:26" ht="15.75" customHeight="1" x14ac:dyDescent="0.35">
      <c r="A911" s="29"/>
      <c r="B911" s="29"/>
      <c r="C911" s="29"/>
      <c r="D911" s="29"/>
      <c r="E911" s="29"/>
      <c r="F911" s="29"/>
      <c r="G911" s="29"/>
      <c r="H911" s="29"/>
      <c r="I911" s="157"/>
      <c r="J911" s="157"/>
      <c r="K911" s="29"/>
      <c r="L911" s="29"/>
      <c r="M911" s="29"/>
      <c r="N911" s="29"/>
      <c r="O911" s="29"/>
      <c r="P911" s="29"/>
      <c r="Q911" s="29"/>
      <c r="R911" s="29"/>
      <c r="S911" s="29"/>
      <c r="T911" s="29"/>
      <c r="U911" s="29"/>
      <c r="V911" s="29"/>
      <c r="W911" s="29"/>
      <c r="X911" s="29"/>
      <c r="Y911" s="29"/>
      <c r="Z911" s="29"/>
    </row>
    <row r="912" spans="1:26" ht="15.75" customHeight="1" x14ac:dyDescent="0.35">
      <c r="A912" s="29"/>
      <c r="B912" s="29"/>
      <c r="C912" s="29"/>
      <c r="D912" s="29"/>
      <c r="E912" s="29"/>
      <c r="F912" s="29"/>
      <c r="G912" s="29"/>
      <c r="H912" s="29"/>
      <c r="I912" s="157"/>
      <c r="J912" s="157"/>
      <c r="K912" s="29"/>
      <c r="L912" s="29"/>
      <c r="M912" s="29"/>
      <c r="N912" s="29"/>
      <c r="O912" s="29"/>
      <c r="P912" s="29"/>
      <c r="Q912" s="29"/>
      <c r="R912" s="29"/>
      <c r="S912" s="29"/>
      <c r="T912" s="29"/>
      <c r="U912" s="29"/>
      <c r="V912" s="29"/>
      <c r="W912" s="29"/>
      <c r="X912" s="29"/>
      <c r="Y912" s="29"/>
      <c r="Z912" s="29"/>
    </row>
    <row r="913" spans="1:26" ht="15.75" customHeight="1" x14ac:dyDescent="0.35">
      <c r="A913" s="29"/>
      <c r="B913" s="29"/>
      <c r="C913" s="29"/>
      <c r="D913" s="29"/>
      <c r="E913" s="29"/>
      <c r="F913" s="29"/>
      <c r="G913" s="29"/>
      <c r="H913" s="29"/>
      <c r="I913" s="157"/>
      <c r="J913" s="157"/>
      <c r="K913" s="29"/>
      <c r="L913" s="29"/>
      <c r="M913" s="29"/>
      <c r="N913" s="29"/>
      <c r="O913" s="29"/>
      <c r="P913" s="29"/>
      <c r="Q913" s="29"/>
      <c r="R913" s="29"/>
      <c r="S913" s="29"/>
      <c r="T913" s="29"/>
      <c r="U913" s="29"/>
      <c r="V913" s="29"/>
      <c r="W913" s="29"/>
      <c r="X913" s="29"/>
      <c r="Y913" s="29"/>
      <c r="Z913" s="29"/>
    </row>
    <row r="914" spans="1:26" ht="15.75" customHeight="1" x14ac:dyDescent="0.35">
      <c r="A914" s="29"/>
      <c r="B914" s="29"/>
      <c r="C914" s="29"/>
      <c r="D914" s="29"/>
      <c r="E914" s="29"/>
      <c r="F914" s="29"/>
      <c r="G914" s="29"/>
      <c r="H914" s="29"/>
      <c r="I914" s="157"/>
      <c r="J914" s="157"/>
      <c r="K914" s="29"/>
      <c r="L914" s="29"/>
      <c r="M914" s="29"/>
      <c r="N914" s="29"/>
      <c r="O914" s="29"/>
      <c r="P914" s="29"/>
      <c r="Q914" s="29"/>
      <c r="R914" s="29"/>
      <c r="S914" s="29"/>
      <c r="T914" s="29"/>
      <c r="U914" s="29"/>
      <c r="V914" s="29"/>
      <c r="W914" s="29"/>
      <c r="X914" s="29"/>
      <c r="Y914" s="29"/>
      <c r="Z914" s="29"/>
    </row>
    <row r="915" spans="1:26" ht="15.75" customHeight="1" x14ac:dyDescent="0.35">
      <c r="A915" s="29"/>
      <c r="B915" s="29"/>
      <c r="C915" s="29"/>
      <c r="D915" s="29"/>
      <c r="E915" s="29"/>
      <c r="F915" s="29"/>
      <c r="G915" s="29"/>
      <c r="H915" s="29"/>
      <c r="I915" s="157"/>
      <c r="J915" s="157"/>
      <c r="K915" s="29"/>
      <c r="L915" s="29"/>
      <c r="M915" s="29"/>
      <c r="N915" s="29"/>
      <c r="O915" s="29"/>
      <c r="P915" s="29"/>
      <c r="Q915" s="29"/>
      <c r="R915" s="29"/>
      <c r="S915" s="29"/>
      <c r="T915" s="29"/>
      <c r="U915" s="29"/>
      <c r="V915" s="29"/>
      <c r="W915" s="29"/>
      <c r="X915" s="29"/>
      <c r="Y915" s="29"/>
      <c r="Z915" s="29"/>
    </row>
    <row r="916" spans="1:26" ht="15.75" customHeight="1" x14ac:dyDescent="0.35">
      <c r="A916" s="29"/>
      <c r="B916" s="29"/>
      <c r="C916" s="29"/>
      <c r="D916" s="29"/>
      <c r="E916" s="29"/>
      <c r="F916" s="29"/>
      <c r="G916" s="29"/>
      <c r="H916" s="29"/>
      <c r="I916" s="157"/>
      <c r="J916" s="157"/>
      <c r="K916" s="29"/>
      <c r="L916" s="29"/>
      <c r="M916" s="29"/>
      <c r="N916" s="29"/>
      <c r="O916" s="29"/>
      <c r="P916" s="29"/>
      <c r="Q916" s="29"/>
      <c r="R916" s="29"/>
      <c r="S916" s="29"/>
      <c r="T916" s="29"/>
      <c r="U916" s="29"/>
      <c r="V916" s="29"/>
      <c r="W916" s="29"/>
      <c r="X916" s="29"/>
      <c r="Y916" s="29"/>
      <c r="Z916" s="29"/>
    </row>
    <row r="917" spans="1:26" ht="15.75" customHeight="1" x14ac:dyDescent="0.35">
      <c r="A917" s="29"/>
      <c r="B917" s="29"/>
      <c r="C917" s="29"/>
      <c r="D917" s="29"/>
      <c r="E917" s="29"/>
      <c r="F917" s="29"/>
      <c r="G917" s="29"/>
      <c r="H917" s="29"/>
      <c r="I917" s="157"/>
      <c r="J917" s="157"/>
      <c r="K917" s="29"/>
      <c r="L917" s="29"/>
      <c r="M917" s="29"/>
      <c r="N917" s="29"/>
      <c r="O917" s="29"/>
      <c r="P917" s="29"/>
      <c r="Q917" s="29"/>
      <c r="R917" s="29"/>
      <c r="S917" s="29"/>
      <c r="T917" s="29"/>
      <c r="U917" s="29"/>
      <c r="V917" s="29"/>
      <c r="W917" s="29"/>
      <c r="X917" s="29"/>
      <c r="Y917" s="29"/>
      <c r="Z917" s="29"/>
    </row>
    <row r="918" spans="1:26" ht="15.75" customHeight="1" x14ac:dyDescent="0.35">
      <c r="A918" s="29"/>
      <c r="B918" s="29"/>
      <c r="C918" s="29"/>
      <c r="D918" s="29"/>
      <c r="E918" s="29"/>
      <c r="F918" s="29"/>
      <c r="G918" s="29"/>
      <c r="H918" s="29"/>
      <c r="I918" s="157"/>
      <c r="J918" s="157"/>
      <c r="K918" s="29"/>
      <c r="L918" s="29"/>
      <c r="M918" s="29"/>
      <c r="N918" s="29"/>
      <c r="O918" s="29"/>
      <c r="P918" s="29"/>
      <c r="Q918" s="29"/>
      <c r="R918" s="29"/>
      <c r="S918" s="29"/>
      <c r="T918" s="29"/>
      <c r="U918" s="29"/>
      <c r="V918" s="29"/>
      <c r="W918" s="29"/>
      <c r="X918" s="29"/>
      <c r="Y918" s="29"/>
      <c r="Z918" s="29"/>
    </row>
    <row r="919" spans="1:26" ht="15.75" customHeight="1" x14ac:dyDescent="0.35">
      <c r="A919" s="29"/>
      <c r="B919" s="29"/>
      <c r="C919" s="29"/>
      <c r="D919" s="29"/>
      <c r="E919" s="29"/>
      <c r="F919" s="29"/>
      <c r="G919" s="29"/>
      <c r="H919" s="29"/>
      <c r="I919" s="157"/>
      <c r="J919" s="157"/>
      <c r="K919" s="29"/>
      <c r="L919" s="29"/>
      <c r="M919" s="29"/>
      <c r="N919" s="29"/>
      <c r="O919" s="29"/>
      <c r="P919" s="29"/>
      <c r="Q919" s="29"/>
      <c r="R919" s="29"/>
      <c r="S919" s="29"/>
      <c r="T919" s="29"/>
      <c r="U919" s="29"/>
      <c r="V919" s="29"/>
      <c r="W919" s="29"/>
      <c r="X919" s="29"/>
      <c r="Y919" s="29"/>
      <c r="Z919" s="29"/>
    </row>
    <row r="920" spans="1:26" ht="15.75" customHeight="1" x14ac:dyDescent="0.35">
      <c r="A920" s="29"/>
      <c r="B920" s="29"/>
      <c r="C920" s="29"/>
      <c r="D920" s="29"/>
      <c r="E920" s="29"/>
      <c r="F920" s="29"/>
      <c r="G920" s="29"/>
      <c r="H920" s="29"/>
      <c r="I920" s="157"/>
      <c r="J920" s="157"/>
      <c r="K920" s="29"/>
      <c r="L920" s="29"/>
      <c r="M920" s="29"/>
      <c r="N920" s="29"/>
      <c r="O920" s="29"/>
      <c r="P920" s="29"/>
      <c r="Q920" s="29"/>
      <c r="R920" s="29"/>
      <c r="S920" s="29"/>
      <c r="T920" s="29"/>
      <c r="U920" s="29"/>
      <c r="V920" s="29"/>
      <c r="W920" s="29"/>
      <c r="X920" s="29"/>
      <c r="Y920" s="29"/>
      <c r="Z920" s="29"/>
    </row>
    <row r="921" spans="1:26" ht="15.75" customHeight="1" x14ac:dyDescent="0.35">
      <c r="A921" s="29"/>
      <c r="B921" s="29"/>
      <c r="C921" s="29"/>
      <c r="D921" s="29"/>
      <c r="E921" s="29"/>
      <c r="F921" s="29"/>
      <c r="G921" s="29"/>
      <c r="H921" s="29"/>
      <c r="I921" s="157"/>
      <c r="J921" s="157"/>
      <c r="K921" s="29"/>
      <c r="L921" s="29"/>
      <c r="M921" s="29"/>
      <c r="N921" s="29"/>
      <c r="O921" s="29"/>
      <c r="P921" s="29"/>
      <c r="Q921" s="29"/>
      <c r="R921" s="29"/>
      <c r="S921" s="29"/>
      <c r="T921" s="29"/>
      <c r="U921" s="29"/>
      <c r="V921" s="29"/>
      <c r="W921" s="29"/>
      <c r="X921" s="29"/>
      <c r="Y921" s="29"/>
      <c r="Z921" s="29"/>
    </row>
    <row r="922" spans="1:26" ht="15.75" customHeight="1" x14ac:dyDescent="0.35">
      <c r="A922" s="29"/>
      <c r="B922" s="29"/>
      <c r="C922" s="29"/>
      <c r="D922" s="29"/>
      <c r="E922" s="29"/>
      <c r="F922" s="29"/>
      <c r="G922" s="29"/>
      <c r="H922" s="29"/>
      <c r="I922" s="157"/>
      <c r="J922" s="157"/>
      <c r="K922" s="29"/>
      <c r="L922" s="29"/>
      <c r="M922" s="29"/>
      <c r="N922" s="29"/>
      <c r="O922" s="29"/>
      <c r="P922" s="29"/>
      <c r="Q922" s="29"/>
      <c r="R922" s="29"/>
      <c r="S922" s="29"/>
      <c r="T922" s="29"/>
      <c r="U922" s="29"/>
      <c r="V922" s="29"/>
      <c r="W922" s="29"/>
      <c r="X922" s="29"/>
      <c r="Y922" s="29"/>
      <c r="Z922" s="29"/>
    </row>
    <row r="923" spans="1:26" ht="15.75" customHeight="1" x14ac:dyDescent="0.35">
      <c r="A923" s="29"/>
      <c r="B923" s="29"/>
      <c r="C923" s="29"/>
      <c r="D923" s="29"/>
      <c r="E923" s="29"/>
      <c r="F923" s="29"/>
      <c r="G923" s="29"/>
      <c r="H923" s="29"/>
      <c r="I923" s="157"/>
      <c r="J923" s="157"/>
      <c r="K923" s="29"/>
      <c r="L923" s="29"/>
      <c r="M923" s="29"/>
      <c r="N923" s="29"/>
      <c r="O923" s="29"/>
      <c r="P923" s="29"/>
      <c r="Q923" s="29"/>
      <c r="R923" s="29"/>
      <c r="S923" s="29"/>
      <c r="T923" s="29"/>
      <c r="U923" s="29"/>
      <c r="V923" s="29"/>
      <c r="W923" s="29"/>
      <c r="X923" s="29"/>
      <c r="Y923" s="29"/>
      <c r="Z923" s="29"/>
    </row>
    <row r="924" spans="1:26" ht="15.75" customHeight="1" x14ac:dyDescent="0.35">
      <c r="A924" s="29"/>
      <c r="B924" s="29"/>
      <c r="C924" s="29"/>
      <c r="D924" s="29"/>
      <c r="E924" s="29"/>
      <c r="F924" s="29"/>
      <c r="G924" s="29"/>
      <c r="H924" s="29"/>
      <c r="I924" s="157"/>
      <c r="J924" s="157"/>
      <c r="K924" s="29"/>
      <c r="L924" s="29"/>
      <c r="M924" s="29"/>
      <c r="N924" s="29"/>
      <c r="O924" s="29"/>
      <c r="P924" s="29"/>
      <c r="Q924" s="29"/>
      <c r="R924" s="29"/>
      <c r="S924" s="29"/>
      <c r="T924" s="29"/>
      <c r="U924" s="29"/>
      <c r="V924" s="29"/>
      <c r="W924" s="29"/>
      <c r="X924" s="29"/>
      <c r="Y924" s="29"/>
      <c r="Z924" s="29"/>
    </row>
    <row r="925" spans="1:26" ht="15.75" customHeight="1" x14ac:dyDescent="0.35">
      <c r="A925" s="29"/>
      <c r="B925" s="29"/>
      <c r="C925" s="29"/>
      <c r="D925" s="29"/>
      <c r="E925" s="29"/>
      <c r="F925" s="29"/>
      <c r="G925" s="29"/>
      <c r="H925" s="29"/>
      <c r="I925" s="157"/>
      <c r="J925" s="157"/>
      <c r="K925" s="29"/>
      <c r="L925" s="29"/>
      <c r="M925" s="29"/>
      <c r="N925" s="29"/>
      <c r="O925" s="29"/>
      <c r="P925" s="29"/>
      <c r="Q925" s="29"/>
      <c r="R925" s="29"/>
      <c r="S925" s="29"/>
      <c r="T925" s="29"/>
      <c r="U925" s="29"/>
      <c r="V925" s="29"/>
      <c r="W925" s="29"/>
      <c r="X925" s="29"/>
      <c r="Y925" s="29"/>
      <c r="Z925" s="29"/>
    </row>
    <row r="926" spans="1:26" ht="15.75" customHeight="1" x14ac:dyDescent="0.35">
      <c r="A926" s="29"/>
      <c r="B926" s="29"/>
      <c r="C926" s="29"/>
      <c r="D926" s="29"/>
      <c r="E926" s="29"/>
      <c r="F926" s="29"/>
      <c r="G926" s="29"/>
      <c r="H926" s="29"/>
      <c r="I926" s="157"/>
      <c r="J926" s="157"/>
      <c r="K926" s="29"/>
      <c r="L926" s="29"/>
      <c r="M926" s="29"/>
      <c r="N926" s="29"/>
      <c r="O926" s="29"/>
      <c r="P926" s="29"/>
      <c r="Q926" s="29"/>
      <c r="R926" s="29"/>
      <c r="S926" s="29"/>
      <c r="T926" s="29"/>
      <c r="U926" s="29"/>
      <c r="V926" s="29"/>
      <c r="W926" s="29"/>
      <c r="X926" s="29"/>
      <c r="Y926" s="29"/>
      <c r="Z926" s="29"/>
    </row>
    <row r="927" spans="1:26" ht="15.75" customHeight="1" x14ac:dyDescent="0.35">
      <c r="A927" s="29"/>
      <c r="B927" s="29"/>
      <c r="C927" s="29"/>
      <c r="D927" s="29"/>
      <c r="E927" s="29"/>
      <c r="F927" s="29"/>
      <c r="G927" s="29"/>
      <c r="H927" s="29"/>
      <c r="I927" s="157"/>
      <c r="J927" s="157"/>
      <c r="K927" s="29"/>
      <c r="L927" s="29"/>
      <c r="M927" s="29"/>
      <c r="N927" s="29"/>
      <c r="O927" s="29"/>
      <c r="P927" s="29"/>
      <c r="Q927" s="29"/>
      <c r="R927" s="29"/>
      <c r="S927" s="29"/>
      <c r="T927" s="29"/>
      <c r="U927" s="29"/>
      <c r="V927" s="29"/>
      <c r="W927" s="29"/>
      <c r="X927" s="29"/>
      <c r="Y927" s="29"/>
      <c r="Z927" s="29"/>
    </row>
    <row r="928" spans="1:26" ht="15.75" customHeight="1" x14ac:dyDescent="0.35">
      <c r="A928" s="29"/>
      <c r="B928" s="29"/>
      <c r="C928" s="29"/>
      <c r="D928" s="29"/>
      <c r="E928" s="29"/>
      <c r="F928" s="29"/>
      <c r="G928" s="29"/>
      <c r="H928" s="29"/>
      <c r="I928" s="157"/>
      <c r="J928" s="157"/>
      <c r="K928" s="29"/>
      <c r="L928" s="29"/>
      <c r="M928" s="29"/>
      <c r="N928" s="29"/>
      <c r="O928" s="29"/>
      <c r="P928" s="29"/>
      <c r="Q928" s="29"/>
      <c r="R928" s="29"/>
      <c r="S928" s="29"/>
      <c r="T928" s="29"/>
      <c r="U928" s="29"/>
      <c r="V928" s="29"/>
      <c r="W928" s="29"/>
      <c r="X928" s="29"/>
      <c r="Y928" s="29"/>
      <c r="Z928" s="29"/>
    </row>
    <row r="929" spans="1:26" ht="15.75" customHeight="1" x14ac:dyDescent="0.35">
      <c r="A929" s="29"/>
      <c r="B929" s="29"/>
      <c r="C929" s="29"/>
      <c r="D929" s="29"/>
      <c r="E929" s="29"/>
      <c r="F929" s="29"/>
      <c r="G929" s="29"/>
      <c r="H929" s="29"/>
      <c r="I929" s="157"/>
      <c r="J929" s="157"/>
      <c r="K929" s="29"/>
      <c r="L929" s="29"/>
      <c r="M929" s="29"/>
      <c r="N929" s="29"/>
      <c r="O929" s="29"/>
      <c r="P929" s="29"/>
      <c r="Q929" s="29"/>
      <c r="R929" s="29"/>
      <c r="S929" s="29"/>
      <c r="T929" s="29"/>
      <c r="U929" s="29"/>
      <c r="V929" s="29"/>
      <c r="W929" s="29"/>
      <c r="X929" s="29"/>
      <c r="Y929" s="29"/>
      <c r="Z929" s="29"/>
    </row>
    <row r="930" spans="1:26" ht="15.75" customHeight="1" x14ac:dyDescent="0.35">
      <c r="A930" s="29"/>
      <c r="B930" s="29"/>
      <c r="C930" s="29"/>
      <c r="D930" s="29"/>
      <c r="E930" s="29"/>
      <c r="F930" s="29"/>
      <c r="G930" s="29"/>
      <c r="H930" s="29"/>
      <c r="I930" s="157"/>
      <c r="J930" s="157"/>
      <c r="K930" s="29"/>
      <c r="L930" s="29"/>
      <c r="M930" s="29"/>
      <c r="N930" s="29"/>
      <c r="O930" s="29"/>
      <c r="P930" s="29"/>
      <c r="Q930" s="29"/>
      <c r="R930" s="29"/>
      <c r="S930" s="29"/>
      <c r="T930" s="29"/>
      <c r="U930" s="29"/>
      <c r="V930" s="29"/>
      <c r="W930" s="29"/>
      <c r="X930" s="29"/>
      <c r="Y930" s="29"/>
      <c r="Z930" s="29"/>
    </row>
    <row r="931" spans="1:26" ht="15.75" customHeight="1" x14ac:dyDescent="0.35">
      <c r="A931" s="29"/>
      <c r="B931" s="29"/>
      <c r="C931" s="29"/>
      <c r="D931" s="29"/>
      <c r="E931" s="29"/>
      <c r="F931" s="29"/>
      <c r="G931" s="29"/>
      <c r="H931" s="29"/>
      <c r="I931" s="157"/>
      <c r="J931" s="157"/>
      <c r="K931" s="29"/>
      <c r="L931" s="29"/>
      <c r="M931" s="29"/>
      <c r="N931" s="29"/>
      <c r="O931" s="29"/>
      <c r="P931" s="29"/>
      <c r="Q931" s="29"/>
      <c r="R931" s="29"/>
      <c r="S931" s="29"/>
      <c r="T931" s="29"/>
      <c r="U931" s="29"/>
      <c r="V931" s="29"/>
      <c r="W931" s="29"/>
      <c r="X931" s="29"/>
      <c r="Y931" s="29"/>
      <c r="Z931" s="29"/>
    </row>
    <row r="932" spans="1:26" ht="15.75" customHeight="1" x14ac:dyDescent="0.35">
      <c r="A932" s="29"/>
      <c r="B932" s="29"/>
      <c r="C932" s="29"/>
      <c r="D932" s="29"/>
      <c r="E932" s="29"/>
      <c r="F932" s="29"/>
      <c r="G932" s="29"/>
      <c r="H932" s="29"/>
      <c r="I932" s="157"/>
      <c r="J932" s="157"/>
      <c r="K932" s="29"/>
      <c r="L932" s="29"/>
      <c r="M932" s="29"/>
      <c r="N932" s="29"/>
      <c r="O932" s="29"/>
      <c r="P932" s="29"/>
      <c r="Q932" s="29"/>
      <c r="R932" s="29"/>
      <c r="S932" s="29"/>
      <c r="T932" s="29"/>
      <c r="U932" s="29"/>
      <c r="V932" s="29"/>
      <c r="W932" s="29"/>
      <c r="X932" s="29"/>
      <c r="Y932" s="29"/>
      <c r="Z932" s="29"/>
    </row>
    <row r="933" spans="1:26" ht="15.75" customHeight="1" x14ac:dyDescent="0.35">
      <c r="A933" s="29"/>
      <c r="B933" s="29"/>
      <c r="C933" s="29"/>
      <c r="D933" s="29"/>
      <c r="E933" s="29"/>
      <c r="F933" s="29"/>
      <c r="G933" s="29"/>
      <c r="H933" s="29"/>
      <c r="I933" s="157"/>
      <c r="J933" s="157"/>
      <c r="K933" s="29"/>
      <c r="L933" s="29"/>
      <c r="M933" s="29"/>
      <c r="N933" s="29"/>
      <c r="O933" s="29"/>
      <c r="P933" s="29"/>
      <c r="Q933" s="29"/>
      <c r="R933" s="29"/>
      <c r="S933" s="29"/>
      <c r="T933" s="29"/>
      <c r="U933" s="29"/>
      <c r="V933" s="29"/>
      <c r="W933" s="29"/>
      <c r="X933" s="29"/>
      <c r="Y933" s="29"/>
      <c r="Z933" s="29"/>
    </row>
    <row r="934" spans="1:26" ht="15.75" customHeight="1" x14ac:dyDescent="0.35">
      <c r="A934" s="29"/>
      <c r="B934" s="29"/>
      <c r="C934" s="29"/>
      <c r="D934" s="29"/>
      <c r="E934" s="29"/>
      <c r="F934" s="29"/>
      <c r="G934" s="29"/>
      <c r="H934" s="29"/>
      <c r="I934" s="157"/>
      <c r="J934" s="157"/>
      <c r="K934" s="29"/>
      <c r="L934" s="29"/>
      <c r="M934" s="29"/>
      <c r="N934" s="29"/>
      <c r="O934" s="29"/>
      <c r="P934" s="29"/>
      <c r="Q934" s="29"/>
      <c r="R934" s="29"/>
      <c r="S934" s="29"/>
      <c r="T934" s="29"/>
      <c r="U934" s="29"/>
      <c r="V934" s="29"/>
      <c r="W934" s="29"/>
      <c r="X934" s="29"/>
      <c r="Y934" s="29"/>
      <c r="Z934" s="29"/>
    </row>
    <row r="935" spans="1:26" ht="15.75" customHeight="1" x14ac:dyDescent="0.35">
      <c r="A935" s="29"/>
      <c r="B935" s="29"/>
      <c r="C935" s="29"/>
      <c r="D935" s="29"/>
      <c r="E935" s="29"/>
      <c r="F935" s="29"/>
      <c r="G935" s="29"/>
      <c r="H935" s="29"/>
      <c r="I935" s="157"/>
      <c r="J935" s="157"/>
      <c r="K935" s="29"/>
      <c r="L935" s="29"/>
      <c r="M935" s="29"/>
      <c r="N935" s="29"/>
      <c r="O935" s="29"/>
      <c r="P935" s="29"/>
      <c r="Q935" s="29"/>
      <c r="R935" s="29"/>
      <c r="S935" s="29"/>
      <c r="T935" s="29"/>
      <c r="U935" s="29"/>
      <c r="V935" s="29"/>
      <c r="W935" s="29"/>
      <c r="X935" s="29"/>
      <c r="Y935" s="29"/>
      <c r="Z935" s="29"/>
    </row>
    <row r="936" spans="1:26" ht="15.75" customHeight="1" x14ac:dyDescent="0.35">
      <c r="A936" s="29"/>
      <c r="B936" s="29"/>
      <c r="C936" s="29"/>
      <c r="D936" s="29"/>
      <c r="E936" s="29"/>
      <c r="F936" s="29"/>
      <c r="G936" s="29"/>
      <c r="H936" s="29"/>
      <c r="I936" s="157"/>
      <c r="J936" s="157"/>
      <c r="K936" s="29"/>
      <c r="L936" s="29"/>
      <c r="M936" s="29"/>
      <c r="N936" s="29"/>
      <c r="O936" s="29"/>
      <c r="P936" s="29"/>
      <c r="Q936" s="29"/>
      <c r="R936" s="29"/>
      <c r="S936" s="29"/>
      <c r="T936" s="29"/>
      <c r="U936" s="29"/>
      <c r="V936" s="29"/>
      <c r="W936" s="29"/>
      <c r="X936" s="29"/>
      <c r="Y936" s="29"/>
      <c r="Z936" s="29"/>
    </row>
    <row r="937" spans="1:26" ht="15.75" customHeight="1" x14ac:dyDescent="0.35">
      <c r="A937" s="29"/>
      <c r="B937" s="29"/>
      <c r="C937" s="29"/>
      <c r="D937" s="29"/>
      <c r="E937" s="29"/>
      <c r="F937" s="29"/>
      <c r="G937" s="29"/>
      <c r="H937" s="29"/>
      <c r="I937" s="157"/>
      <c r="J937" s="157"/>
      <c r="K937" s="29"/>
      <c r="L937" s="29"/>
      <c r="M937" s="29"/>
      <c r="N937" s="29"/>
      <c r="O937" s="29"/>
      <c r="P937" s="29"/>
      <c r="Q937" s="29"/>
      <c r="R937" s="29"/>
      <c r="S937" s="29"/>
      <c r="T937" s="29"/>
      <c r="U937" s="29"/>
      <c r="V937" s="29"/>
      <c r="W937" s="29"/>
      <c r="X937" s="29"/>
      <c r="Y937" s="29"/>
      <c r="Z937" s="29"/>
    </row>
    <row r="938" spans="1:26" ht="15.75" customHeight="1" x14ac:dyDescent="0.35">
      <c r="A938" s="29"/>
      <c r="B938" s="29"/>
      <c r="C938" s="29"/>
      <c r="D938" s="29"/>
      <c r="E938" s="29"/>
      <c r="F938" s="29"/>
      <c r="G938" s="29"/>
      <c r="H938" s="29"/>
      <c r="I938" s="157"/>
      <c r="J938" s="157"/>
      <c r="K938" s="29"/>
      <c r="L938" s="29"/>
      <c r="M938" s="29"/>
      <c r="N938" s="29"/>
      <c r="O938" s="29"/>
      <c r="P938" s="29"/>
      <c r="Q938" s="29"/>
      <c r="R938" s="29"/>
      <c r="S938" s="29"/>
      <c r="T938" s="29"/>
      <c r="U938" s="29"/>
      <c r="V938" s="29"/>
      <c r="W938" s="29"/>
      <c r="X938" s="29"/>
      <c r="Y938" s="29"/>
      <c r="Z938" s="29"/>
    </row>
    <row r="939" spans="1:26" ht="15.75" customHeight="1" x14ac:dyDescent="0.35">
      <c r="A939" s="29"/>
      <c r="B939" s="29"/>
      <c r="C939" s="29"/>
      <c r="D939" s="29"/>
      <c r="E939" s="29"/>
      <c r="F939" s="29"/>
      <c r="G939" s="29"/>
      <c r="H939" s="29"/>
      <c r="I939" s="157"/>
      <c r="J939" s="157"/>
      <c r="K939" s="29"/>
      <c r="L939" s="29"/>
      <c r="M939" s="29"/>
      <c r="N939" s="29"/>
      <c r="O939" s="29"/>
      <c r="P939" s="29"/>
      <c r="Q939" s="29"/>
      <c r="R939" s="29"/>
      <c r="S939" s="29"/>
      <c r="T939" s="29"/>
      <c r="U939" s="29"/>
      <c r="V939" s="29"/>
      <c r="W939" s="29"/>
      <c r="X939" s="29"/>
      <c r="Y939" s="29"/>
      <c r="Z939" s="29"/>
    </row>
    <row r="940" spans="1:26" ht="15.75" customHeight="1" x14ac:dyDescent="0.35">
      <c r="A940" s="29"/>
      <c r="B940" s="29"/>
      <c r="C940" s="29"/>
      <c r="D940" s="29"/>
      <c r="E940" s="29"/>
      <c r="F940" s="29"/>
      <c r="G940" s="29"/>
      <c r="H940" s="29"/>
      <c r="I940" s="157"/>
      <c r="J940" s="157"/>
      <c r="K940" s="29"/>
      <c r="L940" s="29"/>
      <c r="M940" s="29"/>
      <c r="N940" s="29"/>
      <c r="O940" s="29"/>
      <c r="P940" s="29"/>
      <c r="Q940" s="29"/>
      <c r="R940" s="29"/>
      <c r="S940" s="29"/>
      <c r="T940" s="29"/>
      <c r="U940" s="29"/>
      <c r="V940" s="29"/>
      <c r="W940" s="29"/>
      <c r="X940" s="29"/>
      <c r="Y940" s="29"/>
      <c r="Z940" s="29"/>
    </row>
    <row r="941" spans="1:26" ht="15.75" customHeight="1" x14ac:dyDescent="0.35">
      <c r="A941" s="29"/>
      <c r="B941" s="29"/>
      <c r="C941" s="29"/>
      <c r="D941" s="29"/>
      <c r="E941" s="29"/>
      <c r="F941" s="29"/>
      <c r="G941" s="29"/>
      <c r="H941" s="29"/>
      <c r="I941" s="157"/>
      <c r="J941" s="157"/>
      <c r="K941" s="29"/>
      <c r="L941" s="29"/>
      <c r="M941" s="29"/>
      <c r="N941" s="29"/>
      <c r="O941" s="29"/>
      <c r="P941" s="29"/>
      <c r="Q941" s="29"/>
      <c r="R941" s="29"/>
      <c r="S941" s="29"/>
      <c r="T941" s="29"/>
      <c r="U941" s="29"/>
      <c r="V941" s="29"/>
      <c r="W941" s="29"/>
      <c r="X941" s="29"/>
      <c r="Y941" s="29"/>
      <c r="Z941" s="29"/>
    </row>
    <row r="942" spans="1:26" ht="15.75" customHeight="1" x14ac:dyDescent="0.35">
      <c r="A942" s="29"/>
      <c r="B942" s="29"/>
      <c r="C942" s="29"/>
      <c r="D942" s="29"/>
      <c r="E942" s="29"/>
      <c r="F942" s="29"/>
      <c r="G942" s="29"/>
      <c r="H942" s="29"/>
      <c r="I942" s="157"/>
      <c r="J942" s="157"/>
      <c r="K942" s="29"/>
      <c r="L942" s="29"/>
      <c r="M942" s="29"/>
      <c r="N942" s="29"/>
      <c r="O942" s="29"/>
      <c r="P942" s="29"/>
      <c r="Q942" s="29"/>
      <c r="R942" s="29"/>
      <c r="S942" s="29"/>
      <c r="T942" s="29"/>
      <c r="U942" s="29"/>
      <c r="V942" s="29"/>
      <c r="W942" s="29"/>
      <c r="X942" s="29"/>
      <c r="Y942" s="29"/>
      <c r="Z942" s="29"/>
    </row>
    <row r="943" spans="1:26" ht="15.75" customHeight="1" x14ac:dyDescent="0.35">
      <c r="A943" s="29"/>
      <c r="B943" s="29"/>
      <c r="C943" s="29"/>
      <c r="D943" s="29"/>
      <c r="E943" s="29"/>
      <c r="F943" s="29"/>
      <c r="G943" s="29"/>
      <c r="H943" s="29"/>
      <c r="I943" s="157"/>
      <c r="J943" s="157"/>
      <c r="K943" s="29"/>
      <c r="L943" s="29"/>
      <c r="M943" s="29"/>
      <c r="N943" s="29"/>
      <c r="O943" s="29"/>
      <c r="P943" s="29"/>
      <c r="Q943" s="29"/>
      <c r="R943" s="29"/>
      <c r="S943" s="29"/>
      <c r="T943" s="29"/>
      <c r="U943" s="29"/>
      <c r="V943" s="29"/>
      <c r="W943" s="29"/>
      <c r="X943" s="29"/>
      <c r="Y943" s="29"/>
      <c r="Z943" s="29"/>
    </row>
    <row r="944" spans="1:26" ht="15.75" customHeight="1" x14ac:dyDescent="0.35">
      <c r="A944" s="29"/>
      <c r="B944" s="29"/>
      <c r="C944" s="29"/>
      <c r="D944" s="29"/>
      <c r="E944" s="29"/>
      <c r="F944" s="29"/>
      <c r="G944" s="29"/>
      <c r="H944" s="29"/>
      <c r="I944" s="157"/>
      <c r="J944" s="157"/>
      <c r="K944" s="29"/>
      <c r="L944" s="29"/>
      <c r="M944" s="29"/>
      <c r="N944" s="29"/>
      <c r="O944" s="29"/>
      <c r="P944" s="29"/>
      <c r="Q944" s="29"/>
      <c r="R944" s="29"/>
      <c r="S944" s="29"/>
      <c r="T944" s="29"/>
      <c r="U944" s="29"/>
      <c r="V944" s="29"/>
      <c r="W944" s="29"/>
      <c r="X944" s="29"/>
      <c r="Y944" s="29"/>
      <c r="Z944" s="29"/>
    </row>
    <row r="945" spans="1:26" ht="15.75" customHeight="1" x14ac:dyDescent="0.35">
      <c r="A945" s="29"/>
      <c r="B945" s="29"/>
      <c r="C945" s="29"/>
      <c r="D945" s="29"/>
      <c r="E945" s="29"/>
      <c r="F945" s="29"/>
      <c r="G945" s="29"/>
      <c r="H945" s="29"/>
      <c r="I945" s="157"/>
      <c r="J945" s="157"/>
      <c r="K945" s="29"/>
      <c r="L945" s="29"/>
      <c r="M945" s="29"/>
      <c r="N945" s="29"/>
      <c r="O945" s="29"/>
      <c r="P945" s="29"/>
      <c r="Q945" s="29"/>
      <c r="R945" s="29"/>
      <c r="S945" s="29"/>
      <c r="T945" s="29"/>
      <c r="U945" s="29"/>
      <c r="V945" s="29"/>
      <c r="W945" s="29"/>
      <c r="X945" s="29"/>
      <c r="Y945" s="29"/>
      <c r="Z945" s="29"/>
    </row>
    <row r="946" spans="1:26" ht="15.75" customHeight="1" x14ac:dyDescent="0.35">
      <c r="A946" s="29"/>
      <c r="B946" s="29"/>
      <c r="C946" s="29"/>
      <c r="D946" s="29"/>
      <c r="E946" s="29"/>
      <c r="F946" s="29"/>
      <c r="G946" s="29"/>
      <c r="H946" s="29"/>
      <c r="I946" s="157"/>
      <c r="J946" s="157"/>
      <c r="K946" s="29"/>
      <c r="L946" s="29"/>
      <c r="M946" s="29"/>
      <c r="N946" s="29"/>
      <c r="O946" s="29"/>
      <c r="P946" s="29"/>
      <c r="Q946" s="29"/>
      <c r="R946" s="29"/>
      <c r="S946" s="29"/>
      <c r="T946" s="29"/>
      <c r="U946" s="29"/>
      <c r="V946" s="29"/>
      <c r="W946" s="29"/>
      <c r="X946" s="29"/>
      <c r="Y946" s="29"/>
      <c r="Z946" s="29"/>
    </row>
    <row r="947" spans="1:26" ht="15.75" customHeight="1" x14ac:dyDescent="0.35">
      <c r="A947" s="29"/>
      <c r="B947" s="29"/>
      <c r="C947" s="29"/>
      <c r="D947" s="29"/>
      <c r="E947" s="29"/>
      <c r="F947" s="29"/>
      <c r="G947" s="29"/>
      <c r="H947" s="29"/>
      <c r="I947" s="157"/>
      <c r="J947" s="157"/>
      <c r="K947" s="29"/>
      <c r="L947" s="29"/>
      <c r="M947" s="29"/>
      <c r="N947" s="29"/>
      <c r="O947" s="29"/>
      <c r="P947" s="29"/>
      <c r="Q947" s="29"/>
      <c r="R947" s="29"/>
      <c r="S947" s="29"/>
      <c r="T947" s="29"/>
      <c r="U947" s="29"/>
      <c r="V947" s="29"/>
      <c r="W947" s="29"/>
      <c r="X947" s="29"/>
      <c r="Y947" s="29"/>
      <c r="Z947" s="29"/>
    </row>
    <row r="948" spans="1:26" ht="15.75" customHeight="1" x14ac:dyDescent="0.35">
      <c r="A948" s="29"/>
      <c r="B948" s="29"/>
      <c r="C948" s="29"/>
      <c r="D948" s="29"/>
      <c r="E948" s="29"/>
      <c r="F948" s="29"/>
      <c r="G948" s="29"/>
      <c r="H948" s="29"/>
      <c r="I948" s="157"/>
      <c r="J948" s="157"/>
      <c r="K948" s="29"/>
      <c r="L948" s="29"/>
      <c r="M948" s="29"/>
      <c r="N948" s="29"/>
      <c r="O948" s="29"/>
      <c r="P948" s="29"/>
      <c r="Q948" s="29"/>
      <c r="R948" s="29"/>
      <c r="S948" s="29"/>
      <c r="T948" s="29"/>
      <c r="U948" s="29"/>
      <c r="V948" s="29"/>
      <c r="W948" s="29"/>
      <c r="X948" s="29"/>
      <c r="Y948" s="29"/>
      <c r="Z948" s="29"/>
    </row>
    <row r="949" spans="1:26" ht="15.75" customHeight="1" x14ac:dyDescent="0.35">
      <c r="A949" s="29"/>
      <c r="B949" s="29"/>
      <c r="C949" s="29"/>
      <c r="D949" s="29"/>
      <c r="E949" s="29"/>
      <c r="F949" s="29"/>
      <c r="G949" s="29"/>
      <c r="H949" s="29"/>
      <c r="I949" s="157"/>
      <c r="J949" s="157"/>
      <c r="K949" s="29"/>
      <c r="L949" s="29"/>
      <c r="M949" s="29"/>
      <c r="N949" s="29"/>
      <c r="O949" s="29"/>
      <c r="P949" s="29"/>
      <c r="Q949" s="29"/>
      <c r="R949" s="29"/>
      <c r="S949" s="29"/>
      <c r="T949" s="29"/>
      <c r="U949" s="29"/>
      <c r="V949" s="29"/>
      <c r="W949" s="29"/>
      <c r="X949" s="29"/>
      <c r="Y949" s="29"/>
      <c r="Z949" s="29"/>
    </row>
    <row r="950" spans="1:26" ht="15.75" customHeight="1" x14ac:dyDescent="0.35">
      <c r="A950" s="29"/>
      <c r="B950" s="29"/>
      <c r="C950" s="29"/>
      <c r="D950" s="29"/>
      <c r="E950" s="29"/>
      <c r="F950" s="29"/>
      <c r="G950" s="29"/>
      <c r="H950" s="29"/>
      <c r="I950" s="157"/>
      <c r="J950" s="157"/>
      <c r="K950" s="29"/>
      <c r="L950" s="29"/>
      <c r="M950" s="29"/>
      <c r="N950" s="29"/>
      <c r="O950" s="29"/>
      <c r="P950" s="29"/>
      <c r="Q950" s="29"/>
      <c r="R950" s="29"/>
      <c r="S950" s="29"/>
      <c r="T950" s="29"/>
      <c r="U950" s="29"/>
      <c r="V950" s="29"/>
      <c r="W950" s="29"/>
      <c r="X950" s="29"/>
      <c r="Y950" s="29"/>
      <c r="Z950" s="29"/>
    </row>
    <row r="951" spans="1:26" ht="15.75" customHeight="1" x14ac:dyDescent="0.35">
      <c r="A951" s="29"/>
      <c r="B951" s="29"/>
      <c r="C951" s="29"/>
      <c r="D951" s="29"/>
      <c r="E951" s="29"/>
      <c r="F951" s="29"/>
      <c r="G951" s="29"/>
      <c r="H951" s="29"/>
      <c r="I951" s="157"/>
      <c r="J951" s="157"/>
      <c r="K951" s="29"/>
      <c r="L951" s="29"/>
      <c r="M951" s="29"/>
      <c r="N951" s="29"/>
      <c r="O951" s="29"/>
      <c r="P951" s="29"/>
      <c r="Q951" s="29"/>
      <c r="R951" s="29"/>
      <c r="S951" s="29"/>
      <c r="T951" s="29"/>
      <c r="U951" s="29"/>
      <c r="V951" s="29"/>
      <c r="W951" s="29"/>
      <c r="X951" s="29"/>
      <c r="Y951" s="29"/>
      <c r="Z951" s="29"/>
    </row>
    <row r="952" spans="1:26" ht="15.75" customHeight="1" x14ac:dyDescent="0.35">
      <c r="A952" s="29"/>
      <c r="B952" s="29"/>
      <c r="C952" s="29"/>
      <c r="D952" s="29"/>
      <c r="E952" s="29"/>
      <c r="F952" s="29"/>
      <c r="G952" s="29"/>
      <c r="H952" s="29"/>
      <c r="I952" s="157"/>
      <c r="J952" s="157"/>
      <c r="K952" s="29"/>
      <c r="L952" s="29"/>
      <c r="M952" s="29"/>
      <c r="N952" s="29"/>
      <c r="O952" s="29"/>
      <c r="P952" s="29"/>
      <c r="Q952" s="29"/>
      <c r="R952" s="29"/>
      <c r="S952" s="29"/>
      <c r="T952" s="29"/>
      <c r="U952" s="29"/>
      <c r="V952" s="29"/>
      <c r="W952" s="29"/>
      <c r="X952" s="29"/>
      <c r="Y952" s="29"/>
      <c r="Z952" s="29"/>
    </row>
    <row r="953" spans="1:26" ht="15.75" customHeight="1" x14ac:dyDescent="0.35">
      <c r="A953" s="29"/>
      <c r="B953" s="29"/>
      <c r="C953" s="29"/>
      <c r="D953" s="29"/>
      <c r="E953" s="29"/>
      <c r="F953" s="29"/>
      <c r="G953" s="29"/>
      <c r="H953" s="29"/>
      <c r="I953" s="157"/>
      <c r="J953" s="157"/>
      <c r="K953" s="29"/>
      <c r="L953" s="29"/>
      <c r="M953" s="29"/>
      <c r="N953" s="29"/>
      <c r="O953" s="29"/>
      <c r="P953" s="29"/>
      <c r="Q953" s="29"/>
      <c r="R953" s="29"/>
      <c r="S953" s="29"/>
      <c r="T953" s="29"/>
      <c r="U953" s="29"/>
      <c r="V953" s="29"/>
      <c r="W953" s="29"/>
      <c r="X953" s="29"/>
      <c r="Y953" s="29"/>
      <c r="Z953" s="29"/>
    </row>
    <row r="954" spans="1:26" ht="15.75" customHeight="1" x14ac:dyDescent="0.35">
      <c r="A954" s="29"/>
      <c r="B954" s="29"/>
      <c r="C954" s="29"/>
      <c r="D954" s="29"/>
      <c r="E954" s="29"/>
      <c r="F954" s="29"/>
      <c r="G954" s="29"/>
      <c r="H954" s="29"/>
      <c r="I954" s="157"/>
      <c r="J954" s="157"/>
      <c r="K954" s="29"/>
      <c r="L954" s="29"/>
      <c r="M954" s="29"/>
      <c r="N954" s="29"/>
      <c r="O954" s="29"/>
      <c r="P954" s="29"/>
      <c r="Q954" s="29"/>
      <c r="R954" s="29"/>
      <c r="S954" s="29"/>
      <c r="T954" s="29"/>
      <c r="U954" s="29"/>
      <c r="V954" s="29"/>
      <c r="W954" s="29"/>
      <c r="X954" s="29"/>
      <c r="Y954" s="29"/>
      <c r="Z954" s="29"/>
    </row>
    <row r="955" spans="1:26" ht="15.75" customHeight="1" x14ac:dyDescent="0.35">
      <c r="A955" s="29"/>
      <c r="B955" s="29"/>
      <c r="C955" s="29"/>
      <c r="D955" s="29"/>
      <c r="E955" s="29"/>
      <c r="F955" s="29"/>
      <c r="G955" s="29"/>
      <c r="H955" s="29"/>
      <c r="I955" s="157"/>
      <c r="J955" s="157"/>
      <c r="K955" s="29"/>
      <c r="L955" s="29"/>
      <c r="M955" s="29"/>
      <c r="N955" s="29"/>
      <c r="O955" s="29"/>
      <c r="P955" s="29"/>
      <c r="Q955" s="29"/>
      <c r="R955" s="29"/>
      <c r="S955" s="29"/>
      <c r="T955" s="29"/>
      <c r="U955" s="29"/>
      <c r="V955" s="29"/>
      <c r="W955" s="29"/>
      <c r="X955" s="29"/>
      <c r="Y955" s="29"/>
      <c r="Z955" s="29"/>
    </row>
    <row r="956" spans="1:26" ht="15.75" customHeight="1" x14ac:dyDescent="0.35">
      <c r="A956" s="29"/>
      <c r="B956" s="29"/>
      <c r="C956" s="29"/>
      <c r="D956" s="29"/>
      <c r="E956" s="29"/>
      <c r="F956" s="29"/>
      <c r="G956" s="29"/>
      <c r="H956" s="29"/>
      <c r="I956" s="157"/>
      <c r="J956" s="157"/>
      <c r="K956" s="29"/>
      <c r="L956" s="29"/>
      <c r="M956" s="29"/>
      <c r="N956" s="29"/>
      <c r="O956" s="29"/>
      <c r="P956" s="29"/>
      <c r="Q956" s="29"/>
      <c r="R956" s="29"/>
      <c r="S956" s="29"/>
      <c r="T956" s="29"/>
      <c r="U956" s="29"/>
      <c r="V956" s="29"/>
      <c r="W956" s="29"/>
      <c r="X956" s="29"/>
      <c r="Y956" s="29"/>
      <c r="Z956" s="29"/>
    </row>
    <row r="957" spans="1:26" ht="15.75" customHeight="1" x14ac:dyDescent="0.35">
      <c r="A957" s="29"/>
      <c r="B957" s="29"/>
      <c r="C957" s="29"/>
      <c r="D957" s="29"/>
      <c r="E957" s="29"/>
      <c r="F957" s="29"/>
      <c r="G957" s="29"/>
      <c r="H957" s="29"/>
      <c r="I957" s="157"/>
      <c r="J957" s="157"/>
      <c r="K957" s="29"/>
      <c r="L957" s="29"/>
      <c r="M957" s="29"/>
      <c r="N957" s="29"/>
      <c r="O957" s="29"/>
      <c r="P957" s="29"/>
      <c r="Q957" s="29"/>
      <c r="R957" s="29"/>
      <c r="S957" s="29"/>
      <c r="T957" s="29"/>
      <c r="U957" s="29"/>
      <c r="V957" s="29"/>
      <c r="W957" s="29"/>
      <c r="X957" s="29"/>
      <c r="Y957" s="29"/>
      <c r="Z957" s="29"/>
    </row>
    <row r="958" spans="1:26" ht="15.75" customHeight="1" x14ac:dyDescent="0.35">
      <c r="A958" s="29"/>
      <c r="B958" s="29"/>
      <c r="C958" s="29"/>
      <c r="D958" s="29"/>
      <c r="E958" s="29"/>
      <c r="F958" s="29"/>
      <c r="G958" s="29"/>
      <c r="H958" s="29"/>
      <c r="I958" s="157"/>
      <c r="J958" s="157"/>
      <c r="K958" s="29"/>
      <c r="L958" s="29"/>
      <c r="M958" s="29"/>
      <c r="N958" s="29"/>
      <c r="O958" s="29"/>
      <c r="P958" s="29"/>
      <c r="Q958" s="29"/>
      <c r="R958" s="29"/>
      <c r="S958" s="29"/>
      <c r="T958" s="29"/>
      <c r="U958" s="29"/>
      <c r="V958" s="29"/>
      <c r="W958" s="29"/>
      <c r="X958" s="29"/>
      <c r="Y958" s="29"/>
      <c r="Z958" s="29"/>
    </row>
    <row r="959" spans="1:26" ht="15.75" customHeight="1" x14ac:dyDescent="0.35">
      <c r="A959" s="29"/>
      <c r="B959" s="29"/>
      <c r="C959" s="29"/>
      <c r="D959" s="29"/>
      <c r="E959" s="29"/>
      <c r="F959" s="29"/>
      <c r="G959" s="29"/>
      <c r="H959" s="29"/>
      <c r="I959" s="157"/>
      <c r="J959" s="157"/>
      <c r="K959" s="29"/>
      <c r="L959" s="29"/>
      <c r="M959" s="29"/>
      <c r="N959" s="29"/>
      <c r="O959" s="29"/>
      <c r="P959" s="29"/>
      <c r="Q959" s="29"/>
      <c r="R959" s="29"/>
      <c r="S959" s="29"/>
      <c r="T959" s="29"/>
      <c r="U959" s="29"/>
      <c r="V959" s="29"/>
      <c r="W959" s="29"/>
      <c r="X959" s="29"/>
      <c r="Y959" s="29"/>
      <c r="Z959" s="29"/>
    </row>
    <row r="960" spans="1:26" ht="15.75" customHeight="1" x14ac:dyDescent="0.35">
      <c r="A960" s="29"/>
      <c r="B960" s="29"/>
      <c r="C960" s="29"/>
      <c r="D960" s="29"/>
      <c r="E960" s="29"/>
      <c r="F960" s="29"/>
      <c r="G960" s="29"/>
      <c r="H960" s="29"/>
      <c r="I960" s="157"/>
      <c r="J960" s="157"/>
      <c r="K960" s="29"/>
      <c r="L960" s="29"/>
      <c r="M960" s="29"/>
      <c r="N960" s="29"/>
      <c r="O960" s="29"/>
      <c r="P960" s="29"/>
      <c r="Q960" s="29"/>
      <c r="R960" s="29"/>
      <c r="S960" s="29"/>
      <c r="T960" s="29"/>
      <c r="U960" s="29"/>
      <c r="V960" s="29"/>
      <c r="W960" s="29"/>
      <c r="X960" s="29"/>
      <c r="Y960" s="29"/>
      <c r="Z960" s="29"/>
    </row>
    <row r="961" spans="1:26" ht="15.75" customHeight="1" x14ac:dyDescent="0.35">
      <c r="A961" s="29"/>
      <c r="B961" s="29"/>
      <c r="C961" s="29"/>
      <c r="D961" s="29"/>
      <c r="E961" s="29"/>
      <c r="F961" s="29"/>
      <c r="G961" s="29"/>
      <c r="H961" s="29"/>
      <c r="I961" s="157"/>
      <c r="J961" s="157"/>
      <c r="K961" s="29"/>
      <c r="L961" s="29"/>
      <c r="M961" s="29"/>
      <c r="N961" s="29"/>
      <c r="O961" s="29"/>
      <c r="P961" s="29"/>
      <c r="Q961" s="29"/>
      <c r="R961" s="29"/>
      <c r="S961" s="29"/>
      <c r="T961" s="29"/>
      <c r="U961" s="29"/>
      <c r="V961" s="29"/>
      <c r="W961" s="29"/>
      <c r="X961" s="29"/>
      <c r="Y961" s="29"/>
      <c r="Z961" s="29"/>
    </row>
    <row r="962" spans="1:26" ht="15.75" customHeight="1" x14ac:dyDescent="0.35">
      <c r="A962" s="29"/>
      <c r="B962" s="29"/>
      <c r="C962" s="29"/>
      <c r="D962" s="29"/>
      <c r="E962" s="29"/>
      <c r="F962" s="29"/>
      <c r="G962" s="29"/>
      <c r="H962" s="29"/>
      <c r="I962" s="157"/>
      <c r="J962" s="157"/>
      <c r="K962" s="29"/>
      <c r="L962" s="29"/>
      <c r="M962" s="29"/>
      <c r="N962" s="29"/>
      <c r="O962" s="29"/>
      <c r="P962" s="29"/>
      <c r="Q962" s="29"/>
      <c r="R962" s="29"/>
      <c r="S962" s="29"/>
      <c r="T962" s="29"/>
      <c r="U962" s="29"/>
      <c r="V962" s="29"/>
      <c r="W962" s="29"/>
      <c r="X962" s="29"/>
      <c r="Y962" s="29"/>
      <c r="Z962" s="29"/>
    </row>
    <row r="963" spans="1:26" ht="15.75" customHeight="1" x14ac:dyDescent="0.35">
      <c r="A963" s="29"/>
      <c r="B963" s="29"/>
      <c r="C963" s="29"/>
      <c r="D963" s="29"/>
      <c r="E963" s="29"/>
      <c r="F963" s="29"/>
      <c r="G963" s="29"/>
      <c r="H963" s="29"/>
      <c r="I963" s="157"/>
      <c r="J963" s="157"/>
      <c r="K963" s="29"/>
      <c r="L963" s="29"/>
      <c r="M963" s="29"/>
      <c r="N963" s="29"/>
      <c r="O963" s="29"/>
      <c r="P963" s="29"/>
      <c r="Q963" s="29"/>
      <c r="R963" s="29"/>
      <c r="S963" s="29"/>
      <c r="T963" s="29"/>
      <c r="U963" s="29"/>
      <c r="V963" s="29"/>
      <c r="W963" s="29"/>
      <c r="X963" s="29"/>
      <c r="Y963" s="29"/>
      <c r="Z963" s="29"/>
    </row>
    <row r="964" spans="1:26" ht="15.75" customHeight="1" x14ac:dyDescent="0.35">
      <c r="A964" s="29"/>
      <c r="B964" s="29"/>
      <c r="C964" s="29"/>
      <c r="D964" s="29"/>
      <c r="E964" s="29"/>
      <c r="F964" s="29"/>
      <c r="G964" s="29"/>
      <c r="H964" s="29"/>
      <c r="I964" s="157"/>
      <c r="J964" s="157"/>
      <c r="K964" s="29"/>
      <c r="L964" s="29"/>
      <c r="M964" s="29"/>
      <c r="N964" s="29"/>
      <c r="O964" s="29"/>
      <c r="P964" s="29"/>
      <c r="Q964" s="29"/>
      <c r="R964" s="29"/>
      <c r="S964" s="29"/>
      <c r="T964" s="29"/>
      <c r="U964" s="29"/>
      <c r="V964" s="29"/>
      <c r="W964" s="29"/>
      <c r="X964" s="29"/>
      <c r="Y964" s="29"/>
      <c r="Z964" s="29"/>
    </row>
    <row r="965" spans="1:26" ht="15.75" customHeight="1" x14ac:dyDescent="0.35">
      <c r="A965" s="29"/>
      <c r="B965" s="29"/>
      <c r="C965" s="29"/>
      <c r="D965" s="29"/>
      <c r="E965" s="29"/>
      <c r="F965" s="29"/>
      <c r="G965" s="29"/>
      <c r="H965" s="29"/>
      <c r="I965" s="157"/>
      <c r="J965" s="157"/>
      <c r="K965" s="29"/>
      <c r="L965" s="29"/>
      <c r="M965" s="29"/>
      <c r="N965" s="29"/>
      <c r="O965" s="29"/>
      <c r="P965" s="29"/>
      <c r="Q965" s="29"/>
      <c r="R965" s="29"/>
      <c r="S965" s="29"/>
      <c r="T965" s="29"/>
      <c r="U965" s="29"/>
      <c r="V965" s="29"/>
      <c r="W965" s="29"/>
      <c r="X965" s="29"/>
      <c r="Y965" s="29"/>
      <c r="Z965" s="29"/>
    </row>
    <row r="966" spans="1:26" ht="15.75" customHeight="1" x14ac:dyDescent="0.35">
      <c r="A966" s="29"/>
      <c r="B966" s="29"/>
      <c r="C966" s="29"/>
      <c r="D966" s="29"/>
      <c r="E966" s="29"/>
      <c r="F966" s="29"/>
      <c r="G966" s="29"/>
      <c r="H966" s="29"/>
      <c r="I966" s="157"/>
      <c r="J966" s="157"/>
      <c r="K966" s="29"/>
      <c r="L966" s="29"/>
      <c r="M966" s="29"/>
      <c r="N966" s="29"/>
      <c r="O966" s="29"/>
      <c r="P966" s="29"/>
      <c r="Q966" s="29"/>
      <c r="R966" s="29"/>
      <c r="S966" s="29"/>
      <c r="T966" s="29"/>
      <c r="U966" s="29"/>
      <c r="V966" s="29"/>
      <c r="W966" s="29"/>
      <c r="X966" s="29"/>
      <c r="Y966" s="29"/>
      <c r="Z966" s="29"/>
    </row>
    <row r="967" spans="1:26" ht="15.75" customHeight="1" x14ac:dyDescent="0.35">
      <c r="A967" s="29"/>
      <c r="B967" s="29"/>
      <c r="C967" s="29"/>
      <c r="D967" s="29"/>
      <c r="E967" s="29"/>
      <c r="F967" s="29"/>
      <c r="G967" s="29"/>
      <c r="H967" s="29"/>
      <c r="I967" s="157"/>
      <c r="J967" s="157"/>
      <c r="K967" s="29"/>
      <c r="L967" s="29"/>
      <c r="M967" s="29"/>
      <c r="N967" s="29"/>
      <c r="O967" s="29"/>
      <c r="P967" s="29"/>
      <c r="Q967" s="29"/>
      <c r="R967" s="29"/>
      <c r="S967" s="29"/>
      <c r="T967" s="29"/>
      <c r="U967" s="29"/>
      <c r="V967" s="29"/>
      <c r="W967" s="29"/>
      <c r="X967" s="29"/>
      <c r="Y967" s="29"/>
      <c r="Z967" s="29"/>
    </row>
    <row r="968" spans="1:26" ht="15.75" customHeight="1" x14ac:dyDescent="0.35">
      <c r="A968" s="29"/>
      <c r="B968" s="29"/>
      <c r="C968" s="29"/>
      <c r="D968" s="29"/>
      <c r="E968" s="29"/>
      <c r="F968" s="29"/>
      <c r="G968" s="29"/>
      <c r="H968" s="29"/>
      <c r="I968" s="157"/>
      <c r="J968" s="157"/>
      <c r="K968" s="29"/>
      <c r="L968" s="29"/>
      <c r="M968" s="29"/>
      <c r="N968" s="29"/>
      <c r="O968" s="29"/>
      <c r="P968" s="29"/>
      <c r="Q968" s="29"/>
      <c r="R968" s="29"/>
      <c r="S968" s="29"/>
      <c r="T968" s="29"/>
      <c r="U968" s="29"/>
      <c r="V968" s="29"/>
      <c r="W968" s="29"/>
      <c r="X968" s="29"/>
      <c r="Y968" s="29"/>
      <c r="Z968" s="29"/>
    </row>
    <row r="969" spans="1:26" ht="15.75" customHeight="1" x14ac:dyDescent="0.35">
      <c r="A969" s="29"/>
      <c r="B969" s="29"/>
      <c r="C969" s="29"/>
      <c r="D969" s="29"/>
      <c r="E969" s="29"/>
      <c r="F969" s="29"/>
      <c r="G969" s="29"/>
      <c r="H969" s="29"/>
      <c r="I969" s="157"/>
      <c r="J969" s="157"/>
      <c r="K969" s="29"/>
      <c r="L969" s="29"/>
      <c r="M969" s="29"/>
      <c r="N969" s="29"/>
      <c r="O969" s="29"/>
      <c r="P969" s="29"/>
      <c r="Q969" s="29"/>
      <c r="R969" s="29"/>
      <c r="S969" s="29"/>
      <c r="T969" s="29"/>
      <c r="U969" s="29"/>
      <c r="V969" s="29"/>
      <c r="W969" s="29"/>
      <c r="X969" s="29"/>
      <c r="Y969" s="29"/>
      <c r="Z969" s="29"/>
    </row>
    <row r="970" spans="1:26" ht="15.75" customHeight="1" x14ac:dyDescent="0.35">
      <c r="A970" s="29"/>
      <c r="B970" s="29"/>
      <c r="C970" s="29"/>
      <c r="D970" s="29"/>
      <c r="E970" s="29"/>
      <c r="F970" s="29"/>
      <c r="G970" s="29"/>
      <c r="H970" s="29"/>
      <c r="I970" s="157"/>
      <c r="J970" s="157"/>
      <c r="K970" s="29"/>
      <c r="L970" s="29"/>
      <c r="M970" s="29"/>
      <c r="N970" s="29"/>
      <c r="O970" s="29"/>
      <c r="P970" s="29"/>
      <c r="Q970" s="29"/>
      <c r="R970" s="29"/>
      <c r="S970" s="29"/>
      <c r="T970" s="29"/>
      <c r="U970" s="29"/>
      <c r="V970" s="29"/>
      <c r="W970" s="29"/>
      <c r="X970" s="29"/>
      <c r="Y970" s="29"/>
      <c r="Z970" s="29"/>
    </row>
    <row r="971" spans="1:26" ht="15.75" customHeight="1" x14ac:dyDescent="0.35">
      <c r="A971" s="29"/>
      <c r="B971" s="29"/>
      <c r="C971" s="29"/>
      <c r="D971" s="29"/>
      <c r="E971" s="29"/>
      <c r="F971" s="29"/>
      <c r="G971" s="29"/>
      <c r="H971" s="29"/>
      <c r="I971" s="157"/>
      <c r="J971" s="157"/>
      <c r="K971" s="29"/>
      <c r="L971" s="29"/>
      <c r="M971" s="29"/>
      <c r="N971" s="29"/>
      <c r="O971" s="29"/>
      <c r="P971" s="29"/>
      <c r="Q971" s="29"/>
      <c r="R971" s="29"/>
      <c r="S971" s="29"/>
      <c r="T971" s="29"/>
      <c r="U971" s="29"/>
      <c r="V971" s="29"/>
      <c r="W971" s="29"/>
      <c r="X971" s="29"/>
      <c r="Y971" s="29"/>
      <c r="Z971" s="29"/>
    </row>
    <row r="972" spans="1:26" ht="15.75" customHeight="1" x14ac:dyDescent="0.35">
      <c r="A972" s="29"/>
      <c r="B972" s="29"/>
      <c r="C972" s="29"/>
      <c r="D972" s="29"/>
      <c r="E972" s="29"/>
      <c r="F972" s="29"/>
      <c r="G972" s="29"/>
      <c r="H972" s="29"/>
      <c r="I972" s="157"/>
      <c r="J972" s="157"/>
      <c r="K972" s="29"/>
      <c r="L972" s="29"/>
      <c r="M972" s="29"/>
      <c r="N972" s="29"/>
      <c r="O972" s="29"/>
      <c r="P972" s="29"/>
      <c r="Q972" s="29"/>
      <c r="R972" s="29"/>
      <c r="S972" s="29"/>
      <c r="T972" s="29"/>
      <c r="U972" s="29"/>
      <c r="V972" s="29"/>
      <c r="W972" s="29"/>
      <c r="X972" s="29"/>
      <c r="Y972" s="29"/>
      <c r="Z972" s="29"/>
    </row>
    <row r="973" spans="1:26" ht="15.75" customHeight="1" x14ac:dyDescent="0.35">
      <c r="A973" s="29"/>
      <c r="B973" s="29"/>
      <c r="C973" s="29"/>
      <c r="D973" s="29"/>
      <c r="E973" s="29"/>
      <c r="F973" s="29"/>
      <c r="G973" s="29"/>
      <c r="H973" s="29"/>
      <c r="I973" s="157"/>
      <c r="J973" s="157"/>
      <c r="K973" s="29"/>
      <c r="L973" s="29"/>
      <c r="M973" s="29"/>
      <c r="N973" s="29"/>
      <c r="O973" s="29"/>
      <c r="P973" s="29"/>
      <c r="Q973" s="29"/>
      <c r="R973" s="29"/>
      <c r="S973" s="29"/>
      <c r="T973" s="29"/>
      <c r="U973" s="29"/>
      <c r="V973" s="29"/>
      <c r="W973" s="29"/>
      <c r="X973" s="29"/>
      <c r="Y973" s="29"/>
      <c r="Z973" s="29"/>
    </row>
    <row r="974" spans="1:26" ht="15.75" customHeight="1" x14ac:dyDescent="0.35">
      <c r="A974" s="29"/>
      <c r="B974" s="29"/>
      <c r="C974" s="29"/>
      <c r="D974" s="29"/>
      <c r="E974" s="29"/>
      <c r="F974" s="29"/>
      <c r="G974" s="29"/>
      <c r="H974" s="29"/>
      <c r="I974" s="157"/>
      <c r="J974" s="157"/>
      <c r="K974" s="29"/>
      <c r="L974" s="29"/>
      <c r="M974" s="29"/>
      <c r="N974" s="29"/>
      <c r="O974" s="29"/>
      <c r="P974" s="29"/>
      <c r="Q974" s="29"/>
      <c r="R974" s="29"/>
      <c r="S974" s="29"/>
      <c r="T974" s="29"/>
      <c r="U974" s="29"/>
      <c r="V974" s="29"/>
      <c r="W974" s="29"/>
      <c r="X974" s="29"/>
      <c r="Y974" s="29"/>
      <c r="Z974" s="29"/>
    </row>
    <row r="975" spans="1:26" ht="15.75" customHeight="1" x14ac:dyDescent="0.35">
      <c r="A975" s="29"/>
      <c r="B975" s="29"/>
      <c r="C975" s="29"/>
      <c r="D975" s="29"/>
      <c r="E975" s="29"/>
      <c r="F975" s="29"/>
      <c r="G975" s="29"/>
      <c r="H975" s="29"/>
      <c r="I975" s="157"/>
      <c r="J975" s="157"/>
      <c r="K975" s="29"/>
      <c r="L975" s="29"/>
      <c r="M975" s="29"/>
      <c r="N975" s="29"/>
      <c r="O975" s="29"/>
      <c r="P975" s="29"/>
      <c r="Q975" s="29"/>
      <c r="R975" s="29"/>
      <c r="S975" s="29"/>
      <c r="T975" s="29"/>
      <c r="U975" s="29"/>
      <c r="V975" s="29"/>
      <c r="W975" s="29"/>
      <c r="X975" s="29"/>
      <c r="Y975" s="29"/>
      <c r="Z975" s="29"/>
    </row>
    <row r="976" spans="1:26" ht="15.75" customHeight="1" x14ac:dyDescent="0.35">
      <c r="A976" s="29"/>
      <c r="B976" s="29"/>
      <c r="C976" s="29"/>
      <c r="D976" s="29"/>
      <c r="E976" s="29"/>
      <c r="F976" s="29"/>
      <c r="G976" s="29"/>
      <c r="H976" s="29"/>
      <c r="I976" s="157"/>
      <c r="J976" s="157"/>
      <c r="K976" s="29"/>
      <c r="L976" s="29"/>
      <c r="M976" s="29"/>
      <c r="N976" s="29"/>
      <c r="O976" s="29"/>
      <c r="P976" s="29"/>
      <c r="Q976" s="29"/>
      <c r="R976" s="29"/>
      <c r="S976" s="29"/>
      <c r="T976" s="29"/>
      <c r="U976" s="29"/>
      <c r="V976" s="29"/>
      <c r="W976" s="29"/>
      <c r="X976" s="29"/>
      <c r="Y976" s="29"/>
      <c r="Z976" s="29"/>
    </row>
    <row r="977" spans="1:26" ht="15.75" customHeight="1" x14ac:dyDescent="0.35">
      <c r="A977" s="29"/>
      <c r="B977" s="29"/>
      <c r="C977" s="29"/>
      <c r="D977" s="29"/>
      <c r="E977" s="29"/>
      <c r="F977" s="29"/>
      <c r="G977" s="29"/>
      <c r="H977" s="29"/>
      <c r="I977" s="157"/>
      <c r="J977" s="157"/>
      <c r="K977" s="29"/>
      <c r="L977" s="29"/>
      <c r="M977" s="29"/>
      <c r="N977" s="29"/>
      <c r="O977" s="29"/>
      <c r="P977" s="29"/>
      <c r="Q977" s="29"/>
      <c r="R977" s="29"/>
      <c r="S977" s="29"/>
      <c r="T977" s="29"/>
      <c r="U977" s="29"/>
      <c r="V977" s="29"/>
      <c r="W977" s="29"/>
      <c r="X977" s="29"/>
      <c r="Y977" s="29"/>
      <c r="Z977" s="29"/>
    </row>
    <row r="978" spans="1:26" ht="15.75" customHeight="1" x14ac:dyDescent="0.35">
      <c r="A978" s="29"/>
      <c r="B978" s="29"/>
      <c r="C978" s="29"/>
      <c r="D978" s="29"/>
      <c r="E978" s="29"/>
      <c r="F978" s="29"/>
      <c r="G978" s="29"/>
      <c r="H978" s="29"/>
      <c r="I978" s="157"/>
      <c r="J978" s="157"/>
      <c r="K978" s="29"/>
      <c r="L978" s="29"/>
      <c r="M978" s="29"/>
      <c r="N978" s="29"/>
      <c r="O978" s="29"/>
      <c r="P978" s="29"/>
      <c r="Q978" s="29"/>
      <c r="R978" s="29"/>
      <c r="S978" s="29"/>
      <c r="T978" s="29"/>
      <c r="U978" s="29"/>
      <c r="V978" s="29"/>
      <c r="W978" s="29"/>
      <c r="X978" s="29"/>
      <c r="Y978" s="29"/>
      <c r="Z978" s="29"/>
    </row>
    <row r="979" spans="1:26" ht="15.75" customHeight="1" x14ac:dyDescent="0.35">
      <c r="A979" s="29"/>
      <c r="B979" s="29"/>
      <c r="C979" s="29"/>
      <c r="D979" s="29"/>
      <c r="E979" s="29"/>
      <c r="F979" s="29"/>
      <c r="G979" s="29"/>
      <c r="H979" s="29"/>
      <c r="I979" s="157"/>
      <c r="J979" s="157"/>
      <c r="K979" s="29"/>
      <c r="L979" s="29"/>
      <c r="M979" s="29"/>
      <c r="N979" s="29"/>
      <c r="O979" s="29"/>
      <c r="P979" s="29"/>
      <c r="Q979" s="29"/>
      <c r="R979" s="29"/>
      <c r="S979" s="29"/>
      <c r="T979" s="29"/>
      <c r="U979" s="29"/>
      <c r="V979" s="29"/>
      <c r="W979" s="29"/>
      <c r="X979" s="29"/>
      <c r="Y979" s="29"/>
      <c r="Z979" s="29"/>
    </row>
    <row r="980" spans="1:26" ht="15.75" customHeight="1" x14ac:dyDescent="0.35">
      <c r="A980" s="29"/>
      <c r="B980" s="29"/>
      <c r="C980" s="29"/>
      <c r="D980" s="29"/>
      <c r="E980" s="29"/>
      <c r="F980" s="29"/>
      <c r="G980" s="29"/>
      <c r="H980" s="29"/>
      <c r="I980" s="157"/>
      <c r="J980" s="157"/>
      <c r="K980" s="29"/>
      <c r="L980" s="29"/>
      <c r="M980" s="29"/>
      <c r="N980" s="29"/>
      <c r="O980" s="29"/>
      <c r="P980" s="29"/>
      <c r="Q980" s="29"/>
      <c r="R980" s="29"/>
      <c r="S980" s="29"/>
      <c r="T980" s="29"/>
      <c r="U980" s="29"/>
      <c r="V980" s="29"/>
      <c r="W980" s="29"/>
      <c r="X980" s="29"/>
      <c r="Y980" s="29"/>
      <c r="Z980" s="29"/>
    </row>
    <row r="981" spans="1:26" ht="15.75" customHeight="1" x14ac:dyDescent="0.35">
      <c r="A981" s="29"/>
      <c r="B981" s="29"/>
      <c r="C981" s="29"/>
      <c r="D981" s="29"/>
      <c r="E981" s="29"/>
      <c r="F981" s="29"/>
      <c r="G981" s="29"/>
      <c r="H981" s="29"/>
      <c r="I981" s="157"/>
      <c r="J981" s="157"/>
      <c r="K981" s="29"/>
      <c r="L981" s="29"/>
      <c r="M981" s="29"/>
      <c r="N981" s="29"/>
      <c r="O981" s="29"/>
      <c r="P981" s="29"/>
      <c r="Q981" s="29"/>
      <c r="R981" s="29"/>
      <c r="S981" s="29"/>
      <c r="T981" s="29"/>
      <c r="U981" s="29"/>
      <c r="V981" s="29"/>
      <c r="W981" s="29"/>
      <c r="X981" s="29"/>
      <c r="Y981" s="29"/>
      <c r="Z981" s="29"/>
    </row>
    <row r="982" spans="1:26" ht="15.75" customHeight="1" x14ac:dyDescent="0.35">
      <c r="A982" s="29"/>
      <c r="B982" s="29"/>
      <c r="C982" s="29"/>
      <c r="D982" s="29"/>
      <c r="E982" s="29"/>
      <c r="F982" s="29"/>
      <c r="G982" s="29"/>
      <c r="H982" s="29"/>
      <c r="I982" s="157"/>
      <c r="J982" s="157"/>
      <c r="K982" s="29"/>
      <c r="L982" s="29"/>
      <c r="M982" s="29"/>
      <c r="N982" s="29"/>
      <c r="O982" s="29"/>
      <c r="P982" s="29"/>
      <c r="Q982" s="29"/>
      <c r="R982" s="29"/>
      <c r="S982" s="29"/>
      <c r="T982" s="29"/>
      <c r="U982" s="29"/>
      <c r="V982" s="29"/>
      <c r="W982" s="29"/>
      <c r="X982" s="29"/>
      <c r="Y982" s="29"/>
      <c r="Z982" s="29"/>
    </row>
    <row r="983" spans="1:26" ht="15.75" customHeight="1" x14ac:dyDescent="0.35">
      <c r="A983" s="29"/>
      <c r="B983" s="29"/>
      <c r="C983" s="29"/>
      <c r="D983" s="29"/>
      <c r="E983" s="29"/>
      <c r="F983" s="29"/>
      <c r="G983" s="29"/>
      <c r="H983" s="29"/>
      <c r="I983" s="157"/>
      <c r="J983" s="157"/>
      <c r="K983" s="29"/>
      <c r="L983" s="29"/>
      <c r="M983" s="29"/>
      <c r="N983" s="29"/>
      <c r="O983" s="29"/>
      <c r="P983" s="29"/>
      <c r="Q983" s="29"/>
      <c r="R983" s="29"/>
      <c r="S983" s="29"/>
      <c r="T983" s="29"/>
      <c r="U983" s="29"/>
      <c r="V983" s="29"/>
      <c r="W983" s="29"/>
      <c r="X983" s="29"/>
      <c r="Y983" s="29"/>
      <c r="Z983" s="29"/>
    </row>
    <row r="984" spans="1:26" ht="15.75" customHeight="1" x14ac:dyDescent="0.35">
      <c r="A984" s="29"/>
      <c r="B984" s="29"/>
      <c r="C984" s="29"/>
      <c r="D984" s="29"/>
      <c r="E984" s="29"/>
      <c r="F984" s="29"/>
      <c r="G984" s="29"/>
      <c r="H984" s="29"/>
      <c r="I984" s="157"/>
      <c r="J984" s="157"/>
      <c r="K984" s="29"/>
      <c r="L984" s="29"/>
      <c r="M984" s="29"/>
      <c r="N984" s="29"/>
      <c r="O984" s="29"/>
      <c r="P984" s="29"/>
      <c r="Q984" s="29"/>
      <c r="R984" s="29"/>
      <c r="S984" s="29"/>
      <c r="T984" s="29"/>
      <c r="U984" s="29"/>
      <c r="V984" s="29"/>
      <c r="W984" s="29"/>
      <c r="X984" s="29"/>
      <c r="Y984" s="29"/>
      <c r="Z984" s="29"/>
    </row>
    <row r="985" spans="1:26" ht="15.75" customHeight="1" x14ac:dyDescent="0.35">
      <c r="A985" s="29"/>
      <c r="B985" s="29"/>
      <c r="C985" s="29"/>
      <c r="D985" s="29"/>
      <c r="E985" s="29"/>
      <c r="F985" s="29"/>
      <c r="G985" s="29"/>
      <c r="H985" s="29"/>
      <c r="I985" s="157"/>
      <c r="J985" s="157"/>
      <c r="K985" s="29"/>
      <c r="L985" s="29"/>
      <c r="M985" s="29"/>
      <c r="N985" s="29"/>
      <c r="O985" s="29"/>
      <c r="P985" s="29"/>
      <c r="Q985" s="29"/>
      <c r="R985" s="29"/>
      <c r="S985" s="29"/>
      <c r="T985" s="29"/>
      <c r="U985" s="29"/>
      <c r="V985" s="29"/>
      <c r="W985" s="29"/>
      <c r="X985" s="29"/>
      <c r="Y985" s="29"/>
      <c r="Z985" s="29"/>
    </row>
    <row r="986" spans="1:26" ht="15.75" customHeight="1" x14ac:dyDescent="0.35">
      <c r="A986" s="29"/>
      <c r="B986" s="29"/>
      <c r="C986" s="29"/>
      <c r="D986" s="29"/>
      <c r="E986" s="29"/>
      <c r="F986" s="29"/>
      <c r="G986" s="29"/>
      <c r="H986" s="29"/>
      <c r="I986" s="157"/>
      <c r="J986" s="157"/>
      <c r="K986" s="29"/>
      <c r="L986" s="29"/>
      <c r="M986" s="29"/>
      <c r="N986" s="29"/>
      <c r="O986" s="29"/>
      <c r="P986" s="29"/>
      <c r="Q986" s="29"/>
      <c r="R986" s="29"/>
      <c r="S986" s="29"/>
      <c r="T986" s="29"/>
      <c r="U986" s="29"/>
      <c r="V986" s="29"/>
      <c r="W986" s="29"/>
      <c r="X986" s="29"/>
      <c r="Y986" s="29"/>
      <c r="Z986" s="29"/>
    </row>
    <row r="987" spans="1:26" ht="15.75" customHeight="1" x14ac:dyDescent="0.35">
      <c r="A987" s="29"/>
      <c r="B987" s="29"/>
      <c r="C987" s="29"/>
      <c r="D987" s="29"/>
      <c r="E987" s="29"/>
      <c r="F987" s="29"/>
      <c r="G987" s="29"/>
      <c r="H987" s="29"/>
      <c r="I987" s="157"/>
      <c r="J987" s="157"/>
      <c r="K987" s="29"/>
      <c r="L987" s="29"/>
      <c r="M987" s="29"/>
      <c r="N987" s="29"/>
      <c r="O987" s="29"/>
      <c r="P987" s="29"/>
      <c r="Q987" s="29"/>
      <c r="R987" s="29"/>
      <c r="S987" s="29"/>
      <c r="T987" s="29"/>
      <c r="U987" s="29"/>
      <c r="V987" s="29"/>
      <c r="W987" s="29"/>
      <c r="X987" s="29"/>
      <c r="Y987" s="29"/>
      <c r="Z987" s="29"/>
    </row>
    <row r="988" spans="1:26" ht="15.75" customHeight="1" x14ac:dyDescent="0.35">
      <c r="A988" s="29"/>
      <c r="B988" s="29"/>
      <c r="C988" s="29"/>
      <c r="D988" s="29"/>
      <c r="E988" s="29"/>
      <c r="F988" s="29"/>
      <c r="G988" s="29"/>
      <c r="H988" s="29"/>
      <c r="I988" s="157"/>
      <c r="J988" s="157"/>
      <c r="K988" s="29"/>
      <c r="L988" s="29"/>
      <c r="M988" s="29"/>
      <c r="N988" s="29"/>
      <c r="O988" s="29"/>
      <c r="P988" s="29"/>
      <c r="Q988" s="29"/>
      <c r="R988" s="29"/>
      <c r="S988" s="29"/>
      <c r="T988" s="29"/>
      <c r="U988" s="29"/>
      <c r="V988" s="29"/>
      <c r="W988" s="29"/>
      <c r="X988" s="29"/>
      <c r="Y988" s="29"/>
      <c r="Z988" s="29"/>
    </row>
    <row r="989" spans="1:26" ht="15.75" customHeight="1" x14ac:dyDescent="0.35">
      <c r="A989" s="29"/>
      <c r="B989" s="29"/>
      <c r="C989" s="29"/>
      <c r="D989" s="29"/>
      <c r="E989" s="29"/>
      <c r="F989" s="29"/>
      <c r="G989" s="29"/>
      <c r="H989" s="29"/>
      <c r="I989" s="157"/>
      <c r="J989" s="157"/>
      <c r="K989" s="29"/>
      <c r="L989" s="29"/>
      <c r="M989" s="29"/>
      <c r="N989" s="29"/>
      <c r="O989" s="29"/>
      <c r="P989" s="29"/>
      <c r="Q989" s="29"/>
      <c r="R989" s="29"/>
      <c r="S989" s="29"/>
      <c r="T989" s="29"/>
      <c r="U989" s="29"/>
      <c r="V989" s="29"/>
      <c r="W989" s="29"/>
      <c r="X989" s="29"/>
      <c r="Y989" s="29"/>
      <c r="Z989" s="29"/>
    </row>
    <row r="990" spans="1:26" ht="15.75" customHeight="1" x14ac:dyDescent="0.35">
      <c r="A990" s="29"/>
      <c r="B990" s="29"/>
      <c r="C990" s="29"/>
      <c r="D990" s="29"/>
      <c r="E990" s="29"/>
      <c r="F990" s="29"/>
      <c r="G990" s="29"/>
      <c r="H990" s="29"/>
      <c r="I990" s="157"/>
      <c r="J990" s="157"/>
      <c r="K990" s="29"/>
      <c r="L990" s="29"/>
      <c r="M990" s="29"/>
      <c r="N990" s="29"/>
      <c r="O990" s="29"/>
      <c r="P990" s="29"/>
      <c r="Q990" s="29"/>
      <c r="R990" s="29"/>
      <c r="S990" s="29"/>
      <c r="T990" s="29"/>
      <c r="U990" s="29"/>
      <c r="V990" s="29"/>
      <c r="W990" s="29"/>
      <c r="X990" s="29"/>
      <c r="Y990" s="29"/>
      <c r="Z990" s="29"/>
    </row>
    <row r="991" spans="1:26" ht="15.75" customHeight="1" x14ac:dyDescent="0.35">
      <c r="A991" s="29"/>
      <c r="B991" s="29"/>
      <c r="C991" s="29"/>
      <c r="D991" s="29"/>
      <c r="E991" s="29"/>
      <c r="F991" s="29"/>
      <c r="G991" s="29"/>
      <c r="H991" s="29"/>
      <c r="I991" s="157"/>
      <c r="J991" s="157"/>
      <c r="K991" s="29"/>
      <c r="L991" s="29"/>
      <c r="M991" s="29"/>
      <c r="N991" s="29"/>
      <c r="O991" s="29"/>
      <c r="P991" s="29"/>
      <c r="Q991" s="29"/>
      <c r="R991" s="29"/>
      <c r="S991" s="29"/>
      <c r="T991" s="29"/>
      <c r="U991" s="29"/>
      <c r="V991" s="29"/>
      <c r="W991" s="29"/>
      <c r="X991" s="29"/>
      <c r="Y991" s="29"/>
      <c r="Z991" s="29"/>
    </row>
    <row r="992" spans="1:26" ht="15.75" customHeight="1" x14ac:dyDescent="0.35">
      <c r="A992" s="29"/>
      <c r="B992" s="29"/>
      <c r="C992" s="29"/>
      <c r="D992" s="29"/>
      <c r="E992" s="29"/>
      <c r="F992" s="29"/>
      <c r="G992" s="29"/>
      <c r="H992" s="29"/>
      <c r="I992" s="157"/>
      <c r="J992" s="157"/>
      <c r="K992" s="29"/>
      <c r="L992" s="29"/>
      <c r="M992" s="29"/>
      <c r="N992" s="29"/>
      <c r="O992" s="29"/>
      <c r="P992" s="29"/>
      <c r="Q992" s="29"/>
      <c r="R992" s="29"/>
      <c r="S992" s="29"/>
      <c r="T992" s="29"/>
      <c r="U992" s="29"/>
      <c r="V992" s="29"/>
      <c r="W992" s="29"/>
      <c r="X992" s="29"/>
      <c r="Y992" s="29"/>
      <c r="Z992" s="29"/>
    </row>
    <row r="993" spans="1:26" ht="15.75" customHeight="1" x14ac:dyDescent="0.35">
      <c r="A993" s="29"/>
      <c r="B993" s="29"/>
      <c r="C993" s="29"/>
      <c r="D993" s="29"/>
      <c r="E993" s="29"/>
      <c r="F993" s="29"/>
      <c r="G993" s="29"/>
      <c r="H993" s="29"/>
      <c r="I993" s="157"/>
      <c r="J993" s="157"/>
      <c r="K993" s="29"/>
      <c r="L993" s="29"/>
      <c r="M993" s="29"/>
      <c r="N993" s="29"/>
      <c r="O993" s="29"/>
      <c r="P993" s="29"/>
      <c r="Q993" s="29"/>
      <c r="R993" s="29"/>
      <c r="S993" s="29"/>
      <c r="T993" s="29"/>
      <c r="U993" s="29"/>
      <c r="V993" s="29"/>
      <c r="W993" s="29"/>
      <c r="X993" s="29"/>
      <c r="Y993" s="29"/>
      <c r="Z993" s="29"/>
    </row>
    <row r="994" spans="1:26" ht="15.75" customHeight="1" x14ac:dyDescent="0.35">
      <c r="A994" s="29"/>
      <c r="B994" s="29"/>
      <c r="C994" s="29"/>
      <c r="D994" s="29"/>
      <c r="E994" s="29"/>
      <c r="F994" s="29"/>
      <c r="G994" s="29"/>
      <c r="H994" s="29"/>
      <c r="I994" s="157"/>
      <c r="J994" s="157"/>
      <c r="K994" s="29"/>
      <c r="L994" s="29"/>
      <c r="M994" s="29"/>
      <c r="N994" s="29"/>
      <c r="O994" s="29"/>
      <c r="P994" s="29"/>
      <c r="Q994" s="29"/>
      <c r="R994" s="29"/>
      <c r="S994" s="29"/>
      <c r="T994" s="29"/>
      <c r="U994" s="29"/>
      <c r="V994" s="29"/>
      <c r="W994" s="29"/>
      <c r="X994" s="29"/>
      <c r="Y994" s="29"/>
      <c r="Z994" s="29"/>
    </row>
    <row r="995" spans="1:26" ht="15.75" customHeight="1" x14ac:dyDescent="0.35">
      <c r="A995" s="29"/>
      <c r="B995" s="29"/>
      <c r="C995" s="29"/>
      <c r="D995" s="29"/>
      <c r="E995" s="29"/>
      <c r="F995" s="29"/>
      <c r="G995" s="29"/>
      <c r="H995" s="29"/>
      <c r="I995" s="157"/>
      <c r="J995" s="157"/>
      <c r="K995" s="29"/>
      <c r="L995" s="29"/>
      <c r="M995" s="29"/>
      <c r="N995" s="29"/>
      <c r="O995" s="29"/>
      <c r="P995" s="29"/>
      <c r="Q995" s="29"/>
      <c r="R995" s="29"/>
      <c r="S995" s="29"/>
      <c r="T995" s="29"/>
      <c r="U995" s="29"/>
      <c r="V995" s="29"/>
      <c r="W995" s="29"/>
      <c r="X995" s="29"/>
      <c r="Y995" s="29"/>
      <c r="Z995" s="29"/>
    </row>
    <row r="996" spans="1:26" ht="15.75" customHeight="1" x14ac:dyDescent="0.35">
      <c r="A996" s="29"/>
      <c r="B996" s="29"/>
      <c r="C996" s="29"/>
      <c r="D996" s="29"/>
      <c r="E996" s="29"/>
      <c r="F996" s="29"/>
      <c r="G996" s="29"/>
      <c r="H996" s="29"/>
      <c r="I996" s="157"/>
      <c r="J996" s="157"/>
      <c r="K996" s="29"/>
      <c r="L996" s="29"/>
      <c r="M996" s="29"/>
      <c r="N996" s="29"/>
      <c r="O996" s="29"/>
      <c r="P996" s="29"/>
      <c r="Q996" s="29"/>
      <c r="R996" s="29"/>
      <c r="S996" s="29"/>
      <c r="T996" s="29"/>
      <c r="U996" s="29"/>
      <c r="V996" s="29"/>
      <c r="W996" s="29"/>
      <c r="X996" s="29"/>
      <c r="Y996" s="29"/>
      <c r="Z996" s="29"/>
    </row>
    <row r="997" spans="1:26" ht="15.75" customHeight="1" x14ac:dyDescent="0.35">
      <c r="A997" s="29"/>
      <c r="B997" s="29"/>
      <c r="C997" s="29"/>
      <c r="D997" s="29"/>
      <c r="E997" s="29"/>
      <c r="F997" s="29"/>
      <c r="G997" s="29"/>
      <c r="H997" s="29"/>
      <c r="I997" s="157"/>
      <c r="J997" s="157"/>
      <c r="K997" s="29"/>
      <c r="L997" s="29"/>
      <c r="M997" s="29"/>
      <c r="N997" s="29"/>
      <c r="O997" s="29"/>
      <c r="P997" s="29"/>
      <c r="Q997" s="29"/>
      <c r="R997" s="29"/>
      <c r="S997" s="29"/>
      <c r="T997" s="29"/>
      <c r="U997" s="29"/>
      <c r="V997" s="29"/>
      <c r="W997" s="29"/>
      <c r="X997" s="29"/>
      <c r="Y997" s="29"/>
      <c r="Z997" s="29"/>
    </row>
    <row r="998" spans="1:26" ht="15.75" customHeight="1" x14ac:dyDescent="0.35">
      <c r="A998" s="29"/>
      <c r="B998" s="29"/>
      <c r="C998" s="29"/>
      <c r="D998" s="29"/>
      <c r="E998" s="29"/>
      <c r="F998" s="29"/>
      <c r="G998" s="29"/>
      <c r="H998" s="29"/>
      <c r="I998" s="157"/>
      <c r="J998" s="157"/>
      <c r="K998" s="29"/>
      <c r="L998" s="29"/>
      <c r="M998" s="29"/>
      <c r="N998" s="29"/>
      <c r="O998" s="29"/>
      <c r="P998" s="29"/>
      <c r="Q998" s="29"/>
      <c r="R998" s="29"/>
      <c r="S998" s="29"/>
      <c r="T998" s="29"/>
      <c r="U998" s="29"/>
      <c r="V998" s="29"/>
      <c r="W998" s="29"/>
      <c r="X998" s="29"/>
      <c r="Y998" s="29"/>
      <c r="Z998" s="29"/>
    </row>
    <row r="999" spans="1:26" ht="15.75" customHeight="1" x14ac:dyDescent="0.35">
      <c r="A999" s="29"/>
      <c r="B999" s="29"/>
      <c r="C999" s="29"/>
      <c r="D999" s="29"/>
      <c r="E999" s="29"/>
      <c r="F999" s="29"/>
      <c r="G999" s="29"/>
      <c r="H999" s="29"/>
      <c r="I999" s="157"/>
      <c r="J999" s="157"/>
      <c r="K999" s="29"/>
      <c r="L999" s="29"/>
      <c r="M999" s="29"/>
      <c r="N999" s="29"/>
      <c r="O999" s="29"/>
      <c r="P999" s="29"/>
      <c r="Q999" s="29"/>
      <c r="R999" s="29"/>
      <c r="S999" s="29"/>
      <c r="T999" s="29"/>
      <c r="U999" s="29"/>
      <c r="V999" s="29"/>
      <c r="W999" s="29"/>
      <c r="X999" s="29"/>
      <c r="Y999" s="29"/>
      <c r="Z999" s="29"/>
    </row>
    <row r="1000" spans="1:26" ht="15.75" customHeight="1" x14ac:dyDescent="0.35">
      <c r="A1000" s="29"/>
      <c r="B1000" s="29"/>
      <c r="C1000" s="29"/>
      <c r="D1000" s="29"/>
      <c r="E1000" s="29"/>
      <c r="F1000" s="29"/>
      <c r="G1000" s="29"/>
      <c r="H1000" s="29"/>
      <c r="I1000" s="157"/>
      <c r="J1000" s="157"/>
      <c r="K1000" s="29"/>
      <c r="L1000" s="29"/>
      <c r="M1000" s="29"/>
      <c r="N1000" s="29"/>
      <c r="O1000" s="29"/>
      <c r="P1000" s="29"/>
      <c r="Q1000" s="29"/>
      <c r="R1000" s="29"/>
      <c r="S1000" s="29"/>
      <c r="T1000" s="29"/>
      <c r="U1000" s="29"/>
      <c r="V1000" s="29"/>
      <c r="W1000" s="29"/>
      <c r="X1000" s="29"/>
      <c r="Y1000" s="29"/>
      <c r="Z1000" s="2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00"/>
  <sheetViews>
    <sheetView tabSelected="1" zoomScale="50" zoomScaleNormal="50" workbookViewId="0">
      <selection activeCell="G7" sqref="G7"/>
    </sheetView>
  </sheetViews>
  <sheetFormatPr baseColWidth="10" defaultColWidth="14.453125" defaultRowHeight="15" customHeight="1" x14ac:dyDescent="0.35"/>
  <cols>
    <col min="1" max="4" width="11.54296875" customWidth="1"/>
    <col min="5" max="5" width="12.1796875" customWidth="1"/>
    <col min="6" max="6" width="23.54296875" customWidth="1"/>
    <col min="7" max="7" width="40.7265625" customWidth="1"/>
    <col min="8" max="8" width="21.54296875" customWidth="1"/>
    <col min="9" max="12" width="11.54296875" customWidth="1"/>
    <col min="13" max="13" width="20.7265625" customWidth="1"/>
    <col min="14" max="15" width="11.54296875" customWidth="1"/>
    <col min="16" max="16" width="31.26953125" customWidth="1"/>
    <col min="17" max="17" width="11.54296875" customWidth="1"/>
    <col min="18" max="18" width="33.26953125" customWidth="1"/>
    <col min="19" max="33" width="11.54296875" customWidth="1"/>
    <col min="34" max="34" width="22.7265625" customWidth="1"/>
    <col min="35" max="35" width="30.453125" customWidth="1"/>
  </cols>
  <sheetData>
    <row r="1" spans="1:36" ht="46.5" customHeight="1" x14ac:dyDescent="0.35">
      <c r="A1" s="192"/>
      <c r="B1" s="193"/>
      <c r="C1" s="193"/>
      <c r="D1" s="193"/>
      <c r="E1" s="193"/>
      <c r="F1" s="193"/>
      <c r="G1" s="193"/>
      <c r="H1" s="193"/>
      <c r="I1" s="292" t="s">
        <v>7</v>
      </c>
      <c r="J1" s="293"/>
      <c r="K1" s="293"/>
      <c r="L1" s="293"/>
      <c r="M1" s="293"/>
      <c r="N1" s="293"/>
      <c r="O1" s="293"/>
      <c r="P1" s="293"/>
      <c r="Q1" s="293"/>
      <c r="R1" s="293"/>
      <c r="S1" s="293"/>
      <c r="T1" s="293"/>
      <c r="U1" s="293"/>
      <c r="V1" s="293"/>
      <c r="W1" s="293"/>
      <c r="X1" s="293"/>
      <c r="Y1" s="293"/>
      <c r="Z1" s="293"/>
      <c r="AA1" s="293"/>
      <c r="AB1" s="293"/>
      <c r="AC1" s="293"/>
      <c r="AD1" s="293"/>
      <c r="AE1" s="293"/>
      <c r="AF1" s="293"/>
      <c r="AG1" s="294"/>
      <c r="AH1" s="11" t="s">
        <v>8</v>
      </c>
      <c r="AI1" s="301"/>
      <c r="AJ1" s="12"/>
    </row>
    <row r="2" spans="1:36" ht="36" customHeight="1" x14ac:dyDescent="0.35">
      <c r="A2" s="194"/>
      <c r="B2" s="195"/>
      <c r="C2" s="195"/>
      <c r="D2" s="195"/>
      <c r="E2" s="195"/>
      <c r="F2" s="195"/>
      <c r="G2" s="195"/>
      <c r="H2" s="195"/>
      <c r="I2" s="295"/>
      <c r="J2" s="296"/>
      <c r="K2" s="296"/>
      <c r="L2" s="296"/>
      <c r="M2" s="296"/>
      <c r="N2" s="296"/>
      <c r="O2" s="296"/>
      <c r="P2" s="296"/>
      <c r="Q2" s="296"/>
      <c r="R2" s="296"/>
      <c r="S2" s="296"/>
      <c r="T2" s="296"/>
      <c r="U2" s="296"/>
      <c r="V2" s="296"/>
      <c r="W2" s="296"/>
      <c r="X2" s="296"/>
      <c r="Y2" s="296"/>
      <c r="Z2" s="296"/>
      <c r="AA2" s="296"/>
      <c r="AB2" s="296"/>
      <c r="AC2" s="296"/>
      <c r="AD2" s="296"/>
      <c r="AE2" s="296"/>
      <c r="AF2" s="296"/>
      <c r="AG2" s="297"/>
      <c r="AH2" s="11" t="s">
        <v>9</v>
      </c>
      <c r="AI2" s="302"/>
      <c r="AJ2" s="12"/>
    </row>
    <row r="3" spans="1:36" ht="41.25" customHeight="1" x14ac:dyDescent="0.35">
      <c r="A3" s="196"/>
      <c r="B3" s="197"/>
      <c r="C3" s="197"/>
      <c r="D3" s="197"/>
      <c r="E3" s="197"/>
      <c r="F3" s="197"/>
      <c r="G3" s="197"/>
      <c r="H3" s="197"/>
      <c r="I3" s="298"/>
      <c r="J3" s="299"/>
      <c r="K3" s="299"/>
      <c r="L3" s="299"/>
      <c r="M3" s="299"/>
      <c r="N3" s="299"/>
      <c r="O3" s="299"/>
      <c r="P3" s="299"/>
      <c r="Q3" s="299"/>
      <c r="R3" s="299"/>
      <c r="S3" s="299"/>
      <c r="T3" s="299"/>
      <c r="U3" s="299"/>
      <c r="V3" s="299"/>
      <c r="W3" s="299"/>
      <c r="X3" s="299"/>
      <c r="Y3" s="299"/>
      <c r="Z3" s="299"/>
      <c r="AA3" s="299"/>
      <c r="AB3" s="299"/>
      <c r="AC3" s="299"/>
      <c r="AD3" s="299"/>
      <c r="AE3" s="299"/>
      <c r="AF3" s="299"/>
      <c r="AG3" s="300"/>
      <c r="AH3" s="11" t="s">
        <v>10</v>
      </c>
      <c r="AI3" s="303"/>
      <c r="AJ3" s="12"/>
    </row>
    <row r="4" spans="1:36" ht="36.75" customHeight="1" x14ac:dyDescent="0.35">
      <c r="A4" s="20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row>
    <row r="5" spans="1:36" ht="55.5" customHeight="1" x14ac:dyDescent="0.35">
      <c r="A5" s="202" t="s">
        <v>11</v>
      </c>
      <c r="B5" s="193"/>
      <c r="C5" s="193"/>
      <c r="D5" s="193"/>
      <c r="E5" s="193"/>
      <c r="F5" s="193"/>
      <c r="G5" s="193"/>
      <c r="H5" s="193"/>
      <c r="I5" s="193"/>
      <c r="J5" s="199"/>
      <c r="K5" s="203" t="s">
        <v>12</v>
      </c>
      <c r="L5" s="193"/>
      <c r="M5" s="193"/>
      <c r="N5" s="193"/>
      <c r="O5" s="199"/>
      <c r="P5" s="14"/>
      <c r="Q5" s="204" t="s">
        <v>13</v>
      </c>
      <c r="R5" s="205"/>
      <c r="S5" s="205"/>
      <c r="T5" s="205"/>
      <c r="U5" s="205"/>
      <c r="V5" s="205"/>
      <c r="W5" s="205"/>
      <c r="X5" s="205"/>
      <c r="Y5" s="205"/>
      <c r="Z5" s="205"/>
      <c r="AA5" s="206"/>
      <c r="AB5" s="190" t="s">
        <v>14</v>
      </c>
      <c r="AC5" s="173"/>
      <c r="AD5" s="173"/>
      <c r="AE5" s="173"/>
      <c r="AF5" s="173"/>
      <c r="AG5" s="174"/>
      <c r="AH5" s="191" t="s">
        <v>15</v>
      </c>
      <c r="AI5" s="173"/>
      <c r="AJ5" s="12"/>
    </row>
    <row r="6" spans="1:36" ht="30.75" customHeight="1" x14ac:dyDescent="0.35">
      <c r="A6" s="196"/>
      <c r="B6" s="197"/>
      <c r="C6" s="197"/>
      <c r="D6" s="197"/>
      <c r="E6" s="197"/>
      <c r="F6" s="197"/>
      <c r="G6" s="197"/>
      <c r="H6" s="197"/>
      <c r="I6" s="197"/>
      <c r="J6" s="200"/>
      <c r="K6" s="196"/>
      <c r="L6" s="197"/>
      <c r="M6" s="197"/>
      <c r="N6" s="197"/>
      <c r="O6" s="200"/>
      <c r="P6" s="15"/>
      <c r="Q6" s="208" t="s">
        <v>16</v>
      </c>
      <c r="R6" s="189" t="s">
        <v>17</v>
      </c>
      <c r="S6" s="189" t="s">
        <v>18</v>
      </c>
      <c r="T6" s="207" t="s">
        <v>19</v>
      </c>
      <c r="U6" s="173"/>
      <c r="V6" s="173"/>
      <c r="W6" s="173"/>
      <c r="X6" s="173"/>
      <c r="Y6" s="173"/>
      <c r="Z6" s="173"/>
      <c r="AA6" s="174"/>
      <c r="AB6" s="185" t="s">
        <v>20</v>
      </c>
      <c r="AC6" s="185" t="s">
        <v>21</v>
      </c>
      <c r="AD6" s="185" t="s">
        <v>22</v>
      </c>
      <c r="AE6" s="185" t="s">
        <v>23</v>
      </c>
      <c r="AF6" s="185" t="s">
        <v>24</v>
      </c>
      <c r="AG6" s="186" t="s">
        <v>25</v>
      </c>
      <c r="AH6" s="188" t="s">
        <v>26</v>
      </c>
      <c r="AI6" s="188" t="s">
        <v>27</v>
      </c>
      <c r="AJ6" s="12"/>
    </row>
    <row r="7" spans="1:36" ht="144" customHeight="1" x14ac:dyDescent="0.35">
      <c r="A7" s="16" t="s">
        <v>28</v>
      </c>
      <c r="B7" s="16" t="s">
        <v>29</v>
      </c>
      <c r="C7" s="16" t="s">
        <v>30</v>
      </c>
      <c r="D7" s="16" t="s">
        <v>31</v>
      </c>
      <c r="E7" s="16" t="s">
        <v>32</v>
      </c>
      <c r="F7" s="16" t="s">
        <v>33</v>
      </c>
      <c r="G7" s="16" t="s">
        <v>34</v>
      </c>
      <c r="H7" s="16" t="s">
        <v>35</v>
      </c>
      <c r="I7" s="16" t="s">
        <v>36</v>
      </c>
      <c r="J7" s="16" t="s">
        <v>37</v>
      </c>
      <c r="K7" s="17" t="s">
        <v>38</v>
      </c>
      <c r="L7" s="16" t="s">
        <v>39</v>
      </c>
      <c r="M7" s="17" t="s">
        <v>40</v>
      </c>
      <c r="N7" s="17" t="s">
        <v>41</v>
      </c>
      <c r="O7" s="17" t="s">
        <v>39</v>
      </c>
      <c r="P7" s="17" t="s">
        <v>42</v>
      </c>
      <c r="Q7" s="177"/>
      <c r="R7" s="177"/>
      <c r="S7" s="177"/>
      <c r="T7" s="17" t="s">
        <v>43</v>
      </c>
      <c r="U7" s="16" t="s">
        <v>44</v>
      </c>
      <c r="V7" s="17" t="s">
        <v>45</v>
      </c>
      <c r="W7" s="16" t="s">
        <v>44</v>
      </c>
      <c r="X7" s="17" t="s">
        <v>44</v>
      </c>
      <c r="Y7" s="17" t="s">
        <v>46</v>
      </c>
      <c r="Z7" s="17" t="s">
        <v>47</v>
      </c>
      <c r="AA7" s="17" t="s">
        <v>48</v>
      </c>
      <c r="AB7" s="177"/>
      <c r="AC7" s="177"/>
      <c r="AD7" s="177"/>
      <c r="AE7" s="177"/>
      <c r="AF7" s="177"/>
      <c r="AG7" s="187"/>
      <c r="AH7" s="177"/>
      <c r="AI7" s="177"/>
      <c r="AJ7" s="18"/>
    </row>
    <row r="8" spans="1:36" ht="189.75" customHeight="1" x14ac:dyDescent="0.35">
      <c r="A8" s="178">
        <v>1</v>
      </c>
      <c r="B8" s="178" t="s">
        <v>49</v>
      </c>
      <c r="C8" s="178" t="s">
        <v>50</v>
      </c>
      <c r="D8" s="178" t="s">
        <v>51</v>
      </c>
      <c r="E8" s="19" t="s">
        <v>52</v>
      </c>
      <c r="F8" s="20" t="s">
        <v>53</v>
      </c>
      <c r="G8" s="178" t="s">
        <v>54</v>
      </c>
      <c r="H8" s="180" t="s">
        <v>55</v>
      </c>
      <c r="I8" s="180" t="s">
        <v>56</v>
      </c>
      <c r="J8" s="178" t="s">
        <v>57</v>
      </c>
      <c r="K8" s="183" t="str">
        <f>IF(J8="Máximo 2 veces por año","Muy Baja", IF(J8="De 3 a 24 veces por año","Baja", IF(J8="De 24 a 500 veces por año","Media", IF(J8="De 500 veces al año y máximo 5000 veces por año","Alta",IF(J8="Más de 5000 veces por año","Muy Alta",";")))))</f>
        <v>Media</v>
      </c>
      <c r="L8" s="182">
        <f>IF(K8="Muy Baja", 20%, IF(K8="Baja",40%, IF(K8="Media",60%, IF(K8="Alta",80%,IF(K8="Muy Alta",100%,"")))))</f>
        <v>0.6</v>
      </c>
      <c r="M8" s="178" t="s">
        <v>58</v>
      </c>
      <c r="N8" s="181" t="str">
        <f>IF(O8=20%,"Leve",IF(O8=40%,"Menor",IF(O8=60%,"Moderado",IF(O8=80%,"Mayor","Catastrófico"))))</f>
        <v>Catastrófico</v>
      </c>
      <c r="O8" s="181">
        <f>IF(M8="     Afectación menor a 10 SMLMV",20%,IF(M8="     El riesgo afecta la imagen de alguna área de la organización",20%,IF(M8="     Entre 10 y 50 SMLMV",40%,IF(M8="     El riesgo afecta la imagen de la entidad internamente, de conocimiento general, nivel interno, de junta dircetiva y accionistas y/o de provedores",40%,IF(M8="     Entre 50 y 100 SMLMV",60%,IF(M8="     El riesgo afecta la imagen de la entidad con algunos usuarios de relevancia frente al logro de los objetivos",60%,IF(M8="     Entre 100 y 500 SMLMV",80%,IF(M8="     El riesgo afecta la imagen de de la entidad con efecto publicitario sostenido a nivel de sector administrativo, nivel departamental o municipal",80%,IF(M8="     Mayor a 500 SMLMV",100%,IF(M8="     El riesgo afecta la imagen de la entidad a nivel nacional, con efecto publicitarios sostenible a nivel país",100%,""))))))))))</f>
        <v>1</v>
      </c>
      <c r="P8" s="182" t="str">
        <f>IF(AND(K8&lt;&gt;"",N8&lt;&gt;""),VLOOKUP(K8&amp;N8,'No Eliminar'!$N$3:$O$27,2,FALSE),"")</f>
        <v>Extrema</v>
      </c>
      <c r="Q8" s="21">
        <v>1</v>
      </c>
      <c r="R8" s="22" t="s">
        <v>59</v>
      </c>
      <c r="S8" s="23" t="str">
        <f t="shared" ref="S8:S50" si="0">IF(T8="Preventivo","Probabilidad",IF(T8="Detectivo","Probabilidad","Impacto"))</f>
        <v>Impacto</v>
      </c>
      <c r="T8" s="24" t="s">
        <v>60</v>
      </c>
      <c r="U8" s="25">
        <f t="shared" ref="U8:U50" si="1">IF(T8="Preventivo", 25%, IF(T8="Detectivo",15%, IF(T8="Correctivo",10%,IF(T8="No se tienen controles para aplicar al impacto","No Aplica",""))))</f>
        <v>0.1</v>
      </c>
      <c r="V8" s="24" t="s">
        <v>61</v>
      </c>
      <c r="W8" s="25">
        <f t="shared" ref="W8:W50" si="2">IF(V8="Automático", 25%, IF(V8="Manual",15%,IF(V8="No Aplica", "No Aplica","")))</f>
        <v>0.15</v>
      </c>
      <c r="X8" s="26">
        <f t="shared" ref="X8:X50" si="3">U8+W8</f>
        <v>0.25</v>
      </c>
      <c r="Y8" s="24" t="s">
        <v>62</v>
      </c>
      <c r="Z8" s="24" t="s">
        <v>63</v>
      </c>
      <c r="AA8" s="24" t="s">
        <v>64</v>
      </c>
      <c r="AB8" s="26">
        <f>IFERROR(IF(S8="Probabilidad",(L8-(+L8*X8)),IF(S8="Impacto",L8,"")),"")</f>
        <v>0.6</v>
      </c>
      <c r="AC8" s="27" t="str">
        <f t="shared" ref="AC8:AC50" si="4">IF(AB8&lt;=20%, "Muy Baja", IF(AB8&lt;=40%,"Baja", IF(AB8&lt;=60%,"Media",IF(AB8&lt;=80%,"Alta","Muy Alta"))))</f>
        <v>Media</v>
      </c>
      <c r="AD8" s="26">
        <f>IF(S8="Impacto",(O8-(+O8*X8)),O8)</f>
        <v>0.75</v>
      </c>
      <c r="AE8" s="27" t="str">
        <f t="shared" ref="AE8:AE50" si="5">IF(AD8&lt;=20%, "Leve", IF(AD8&lt;=40%,"Menor", IF(AD8&lt;=60%,"Moderado",IF(AD8&lt;=80%,"Mayor","Catastrófico"))))</f>
        <v>Mayor</v>
      </c>
      <c r="AF8" s="28" t="s">
        <v>65</v>
      </c>
      <c r="AG8" s="175" t="s">
        <v>66</v>
      </c>
      <c r="AH8" s="178" t="s">
        <v>67</v>
      </c>
      <c r="AI8" s="180" t="s">
        <v>68</v>
      </c>
      <c r="AJ8" s="29"/>
    </row>
    <row r="9" spans="1:36" ht="82.5" customHeight="1" x14ac:dyDescent="0.35">
      <c r="A9" s="176"/>
      <c r="B9" s="176"/>
      <c r="C9" s="176"/>
      <c r="D9" s="176"/>
      <c r="E9" s="178" t="s">
        <v>69</v>
      </c>
      <c r="F9" s="178" t="s">
        <v>70</v>
      </c>
      <c r="G9" s="176"/>
      <c r="H9" s="176"/>
      <c r="I9" s="176"/>
      <c r="J9" s="176"/>
      <c r="K9" s="176"/>
      <c r="L9" s="176"/>
      <c r="M9" s="176"/>
      <c r="N9" s="176"/>
      <c r="O9" s="176"/>
      <c r="P9" s="176"/>
      <c r="Q9" s="21">
        <v>2</v>
      </c>
      <c r="R9" s="22" t="s">
        <v>71</v>
      </c>
      <c r="S9" s="23" t="str">
        <f t="shared" si="0"/>
        <v>Probabilidad</v>
      </c>
      <c r="T9" s="24" t="s">
        <v>72</v>
      </c>
      <c r="U9" s="25">
        <f t="shared" si="1"/>
        <v>0.25</v>
      </c>
      <c r="V9" s="24" t="s">
        <v>61</v>
      </c>
      <c r="W9" s="25">
        <f t="shared" si="2"/>
        <v>0.15</v>
      </c>
      <c r="X9" s="26">
        <f t="shared" si="3"/>
        <v>0.4</v>
      </c>
      <c r="Y9" s="24" t="s">
        <v>62</v>
      </c>
      <c r="Z9" s="24" t="s">
        <v>63</v>
      </c>
      <c r="AA9" s="24" t="s">
        <v>64</v>
      </c>
      <c r="AB9" s="26">
        <f>IFERROR(IF(AND(S8="Probabilidad",S9="Probabilidad"),(AB8-(+AB8*X9)),IF(S9="Probabilidad",(L8-(+L8*X9)),IF(S9="Impacto",AB8,""))),"")</f>
        <v>0.36</v>
      </c>
      <c r="AC9" s="27" t="str">
        <f t="shared" si="4"/>
        <v>Baja</v>
      </c>
      <c r="AD9" s="26">
        <f>IF(S9="Impacto",(AD8-(+AD8*X9)),AD8)</f>
        <v>0.75</v>
      </c>
      <c r="AE9" s="27" t="str">
        <f t="shared" si="5"/>
        <v>Mayor</v>
      </c>
      <c r="AF9" s="28" t="s">
        <v>65</v>
      </c>
      <c r="AG9" s="176"/>
      <c r="AH9" s="176"/>
      <c r="AI9" s="176"/>
      <c r="AJ9" s="29"/>
    </row>
    <row r="10" spans="1:36" ht="82.5" customHeight="1" x14ac:dyDescent="0.35">
      <c r="A10" s="176"/>
      <c r="B10" s="176"/>
      <c r="C10" s="176"/>
      <c r="D10" s="176"/>
      <c r="E10" s="177"/>
      <c r="F10" s="177"/>
      <c r="G10" s="176"/>
      <c r="H10" s="176"/>
      <c r="I10" s="176"/>
      <c r="J10" s="176"/>
      <c r="K10" s="176"/>
      <c r="L10" s="176"/>
      <c r="M10" s="176"/>
      <c r="N10" s="176"/>
      <c r="O10" s="176"/>
      <c r="P10" s="176"/>
      <c r="Q10" s="21">
        <v>3</v>
      </c>
      <c r="R10" s="22" t="s">
        <v>73</v>
      </c>
      <c r="S10" s="23" t="str">
        <f t="shared" si="0"/>
        <v>Probabilidad</v>
      </c>
      <c r="T10" s="24" t="s">
        <v>72</v>
      </c>
      <c r="U10" s="25">
        <f t="shared" si="1"/>
        <v>0.25</v>
      </c>
      <c r="V10" s="24" t="s">
        <v>61</v>
      </c>
      <c r="W10" s="25">
        <f t="shared" si="2"/>
        <v>0.15</v>
      </c>
      <c r="X10" s="26">
        <f t="shared" si="3"/>
        <v>0.4</v>
      </c>
      <c r="Y10" s="24" t="s">
        <v>62</v>
      </c>
      <c r="Z10" s="24" t="s">
        <v>63</v>
      </c>
      <c r="AA10" s="24" t="s">
        <v>64</v>
      </c>
      <c r="AB10" s="26">
        <f t="shared" ref="AB10:AB12" si="6">IFERROR(IF(AND(S9="Probabilidad",S10="Probabilidad"),(AB9-(+AB9*X10)),IF(AND(S9="Impacto",S10="Probabilidad"),(AB8-(+AB8*X10)),IF(S10="Impacto",AB9,""))),"")</f>
        <v>0.216</v>
      </c>
      <c r="AC10" s="30" t="str">
        <f t="shared" si="4"/>
        <v>Baja</v>
      </c>
      <c r="AD10" s="25">
        <f t="shared" ref="AD10:AD12" si="7">IFERROR(IF(AND(S9="Impacto",S10="Impacto"),(AD9-(+AD9*X10)),IF(AND(S9="Impacto",S10="Probabilidad"),(AD8-(+AD8*X10)),IF(S10="Probabilidad",AD9,""))),"")</f>
        <v>0.75</v>
      </c>
      <c r="AE10" s="30" t="str">
        <f t="shared" si="5"/>
        <v>Mayor</v>
      </c>
      <c r="AF10" s="28" t="s">
        <v>65</v>
      </c>
      <c r="AG10" s="176"/>
      <c r="AH10" s="176"/>
      <c r="AI10" s="176"/>
      <c r="AJ10" s="29"/>
    </row>
    <row r="11" spans="1:36" ht="82.5" customHeight="1" x14ac:dyDescent="0.35">
      <c r="A11" s="176"/>
      <c r="B11" s="176"/>
      <c r="C11" s="176"/>
      <c r="D11" s="176"/>
      <c r="E11" s="178" t="s">
        <v>74</v>
      </c>
      <c r="F11" s="178" t="s">
        <v>75</v>
      </c>
      <c r="G11" s="176"/>
      <c r="H11" s="176"/>
      <c r="I11" s="176"/>
      <c r="J11" s="176"/>
      <c r="K11" s="176"/>
      <c r="L11" s="176"/>
      <c r="M11" s="176"/>
      <c r="N11" s="176"/>
      <c r="O11" s="176"/>
      <c r="P11" s="176"/>
      <c r="Q11" s="21">
        <v>4</v>
      </c>
      <c r="R11" s="22" t="s">
        <v>76</v>
      </c>
      <c r="S11" s="23" t="str">
        <f t="shared" si="0"/>
        <v>Probabilidad</v>
      </c>
      <c r="T11" s="24" t="s">
        <v>72</v>
      </c>
      <c r="U11" s="25">
        <f t="shared" si="1"/>
        <v>0.25</v>
      </c>
      <c r="V11" s="24" t="s">
        <v>61</v>
      </c>
      <c r="W11" s="25">
        <f t="shared" si="2"/>
        <v>0.15</v>
      </c>
      <c r="X11" s="26">
        <f t="shared" si="3"/>
        <v>0.4</v>
      </c>
      <c r="Y11" s="24" t="s">
        <v>62</v>
      </c>
      <c r="Z11" s="24" t="s">
        <v>77</v>
      </c>
      <c r="AA11" s="24" t="s">
        <v>64</v>
      </c>
      <c r="AB11" s="26">
        <f t="shared" si="6"/>
        <v>0.12959999999999999</v>
      </c>
      <c r="AC11" s="30" t="str">
        <f t="shared" si="4"/>
        <v>Muy Baja</v>
      </c>
      <c r="AD11" s="25">
        <f t="shared" si="7"/>
        <v>0.75</v>
      </c>
      <c r="AE11" s="30" t="str">
        <f t="shared" si="5"/>
        <v>Mayor</v>
      </c>
      <c r="AF11" s="28" t="s">
        <v>65</v>
      </c>
      <c r="AG11" s="176"/>
      <c r="AH11" s="176"/>
      <c r="AI11" s="176"/>
      <c r="AJ11" s="29"/>
    </row>
    <row r="12" spans="1:36" ht="194.25" customHeight="1" x14ac:dyDescent="0.35">
      <c r="A12" s="177"/>
      <c r="B12" s="177"/>
      <c r="C12" s="177"/>
      <c r="D12" s="177"/>
      <c r="E12" s="177"/>
      <c r="F12" s="177"/>
      <c r="G12" s="177"/>
      <c r="H12" s="177"/>
      <c r="I12" s="177"/>
      <c r="J12" s="177"/>
      <c r="K12" s="177"/>
      <c r="L12" s="177"/>
      <c r="M12" s="177"/>
      <c r="N12" s="177"/>
      <c r="O12" s="177"/>
      <c r="P12" s="177"/>
      <c r="Q12" s="21">
        <v>5</v>
      </c>
      <c r="R12" s="22" t="s">
        <v>78</v>
      </c>
      <c r="S12" s="23" t="str">
        <f t="shared" si="0"/>
        <v>Probabilidad</v>
      </c>
      <c r="T12" s="24" t="s">
        <v>72</v>
      </c>
      <c r="U12" s="25">
        <f t="shared" si="1"/>
        <v>0.25</v>
      </c>
      <c r="V12" s="24" t="s">
        <v>61</v>
      </c>
      <c r="W12" s="25">
        <f t="shared" si="2"/>
        <v>0.15</v>
      </c>
      <c r="X12" s="26">
        <f t="shared" si="3"/>
        <v>0.4</v>
      </c>
      <c r="Y12" s="24" t="s">
        <v>62</v>
      </c>
      <c r="Z12" s="24" t="s">
        <v>63</v>
      </c>
      <c r="AA12" s="24" t="s">
        <v>64</v>
      </c>
      <c r="AB12" s="26">
        <f t="shared" si="6"/>
        <v>7.7759999999999996E-2</v>
      </c>
      <c r="AC12" s="30" t="str">
        <f t="shared" si="4"/>
        <v>Muy Baja</v>
      </c>
      <c r="AD12" s="25">
        <f t="shared" si="7"/>
        <v>0.75</v>
      </c>
      <c r="AE12" s="30" t="str">
        <f t="shared" si="5"/>
        <v>Mayor</v>
      </c>
      <c r="AF12" s="28" t="s">
        <v>65</v>
      </c>
      <c r="AG12" s="177"/>
      <c r="AH12" s="177"/>
      <c r="AI12" s="177"/>
      <c r="AJ12" s="29"/>
    </row>
    <row r="13" spans="1:36" ht="145.5" customHeight="1" x14ac:dyDescent="0.35">
      <c r="A13" s="178">
        <v>2</v>
      </c>
      <c r="B13" s="178" t="s">
        <v>49</v>
      </c>
      <c r="C13" s="178" t="s">
        <v>79</v>
      </c>
      <c r="D13" s="178" t="s">
        <v>80</v>
      </c>
      <c r="E13" s="19" t="s">
        <v>52</v>
      </c>
      <c r="F13" s="20" t="s">
        <v>81</v>
      </c>
      <c r="G13" s="178" t="s">
        <v>82</v>
      </c>
      <c r="H13" s="180" t="s">
        <v>55</v>
      </c>
      <c r="I13" s="180" t="s">
        <v>56</v>
      </c>
      <c r="J13" s="178" t="s">
        <v>57</v>
      </c>
      <c r="K13" s="183" t="str">
        <f>IF(J13="Máximo 2 veces por año","Muy Baja", IF(J13="De 3 a 24 veces por año","Baja", IF(J13="De 24 a 500 veces por año","Media", IF(J13="De 500 veces al año y máximo 5000 veces por año","Alta",IF(J13="Más de 5000 veces por año","Muy Alta",";")))))</f>
        <v>Media</v>
      </c>
      <c r="L13" s="182">
        <f>IF(K13="Muy Baja", 20%, IF(K13="Baja",40%, IF(K13="Media",60%, IF(K13="Alta",80%,IF(K13="Muy Alta",100%,"")))))</f>
        <v>0.6</v>
      </c>
      <c r="M13" s="178" t="s">
        <v>58</v>
      </c>
      <c r="N13" s="181" t="str">
        <f>IF(O13=20%,"Leve",IF(O13=40%,"Menor",IF(O13=60%,"Moderado",IF(O13=80%,"Mayor","Catastrófico"))))</f>
        <v>Catastrófico</v>
      </c>
      <c r="O13" s="181">
        <f>IF(M13="     Afectación menor a 10 SMLMV",20%,IF(M13="     El riesgo afecta la imagen de alguna área de la organización",20%,IF(M13="     Entre 10 y 50 SMLMV",40%,IF(M13="     El riesgo afecta la imagen de la entidad internamente, de conocimiento general, nivel interno, de junta dircetiva y accionistas y/o de provedores",40%,IF(M13="     Entre 50 y 100 SMLMV",60%,IF(M13="     El riesgo afecta la imagen de la entidad con algunos usuarios de relevancia frente al logro de los objetivos",60%,IF(M13="     Entre 100 y 500 SMLMV",80%,IF(M13="     El riesgo afecta la imagen de de la entidad con efecto publicitario sostenido a nivel de sector administrativo, nivel departamental o municipal",80%,IF(M13="     Mayor a 500 SMLMV",100%,IF(M13="     El riesgo afecta la imagen de la entidad a nivel nacional, con efecto publicitarios sostenible a nivel país",100%,""))))))))))</f>
        <v>1</v>
      </c>
      <c r="P13" s="182" t="str">
        <f>IF(AND(K13&lt;&gt;"",N13&lt;&gt;""),VLOOKUP(K13&amp;N13,'No Eliminar'!$N$3:$O$27,2,FALSE),"")</f>
        <v>Extrema</v>
      </c>
      <c r="Q13" s="21">
        <v>1</v>
      </c>
      <c r="R13" s="22" t="s">
        <v>83</v>
      </c>
      <c r="S13" s="23" t="str">
        <f t="shared" si="0"/>
        <v>Impacto</v>
      </c>
      <c r="T13" s="24" t="s">
        <v>60</v>
      </c>
      <c r="U13" s="25">
        <f t="shared" si="1"/>
        <v>0.1</v>
      </c>
      <c r="V13" s="24" t="s">
        <v>61</v>
      </c>
      <c r="W13" s="25">
        <f t="shared" si="2"/>
        <v>0.15</v>
      </c>
      <c r="X13" s="26">
        <f t="shared" si="3"/>
        <v>0.25</v>
      </c>
      <c r="Y13" s="24" t="s">
        <v>62</v>
      </c>
      <c r="Z13" s="24" t="s">
        <v>63</v>
      </c>
      <c r="AA13" s="24" t="s">
        <v>64</v>
      </c>
      <c r="AB13" s="26">
        <f>IFERROR(IF(S13="Probabilidad",(L13-(+L13*X13)),IF(S13="Impacto",L13,"")),"")</f>
        <v>0.6</v>
      </c>
      <c r="AC13" s="27" t="str">
        <f t="shared" si="4"/>
        <v>Media</v>
      </c>
      <c r="AD13" s="26">
        <f>IF(S13="Impacto",(O13-(+O13*X13)),O13)</f>
        <v>0.75</v>
      </c>
      <c r="AE13" s="27" t="str">
        <f t="shared" si="5"/>
        <v>Mayor</v>
      </c>
      <c r="AF13" s="28" t="s">
        <v>65</v>
      </c>
      <c r="AG13" s="175" t="s">
        <v>66</v>
      </c>
      <c r="AH13" s="178" t="s">
        <v>84</v>
      </c>
      <c r="AI13" s="180" t="s">
        <v>85</v>
      </c>
      <c r="AJ13" s="29"/>
    </row>
    <row r="14" spans="1:36" ht="134.25" customHeight="1" x14ac:dyDescent="0.35">
      <c r="A14" s="176"/>
      <c r="B14" s="176"/>
      <c r="C14" s="176"/>
      <c r="D14" s="176"/>
      <c r="E14" s="19" t="s">
        <v>74</v>
      </c>
      <c r="F14" s="20" t="s">
        <v>86</v>
      </c>
      <c r="G14" s="176"/>
      <c r="H14" s="176"/>
      <c r="I14" s="176"/>
      <c r="J14" s="176"/>
      <c r="K14" s="176"/>
      <c r="L14" s="176"/>
      <c r="M14" s="176"/>
      <c r="N14" s="176"/>
      <c r="O14" s="176"/>
      <c r="P14" s="176"/>
      <c r="Q14" s="21">
        <v>2</v>
      </c>
      <c r="R14" s="22" t="s">
        <v>87</v>
      </c>
      <c r="S14" s="23" t="str">
        <f t="shared" si="0"/>
        <v>Probabilidad</v>
      </c>
      <c r="T14" s="24" t="s">
        <v>72</v>
      </c>
      <c r="U14" s="25">
        <f t="shared" si="1"/>
        <v>0.25</v>
      </c>
      <c r="V14" s="24" t="s">
        <v>61</v>
      </c>
      <c r="W14" s="25">
        <f t="shared" si="2"/>
        <v>0.15</v>
      </c>
      <c r="X14" s="26">
        <f t="shared" si="3"/>
        <v>0.4</v>
      </c>
      <c r="Y14" s="24" t="s">
        <v>62</v>
      </c>
      <c r="Z14" s="24" t="s">
        <v>63</v>
      </c>
      <c r="AA14" s="24" t="s">
        <v>64</v>
      </c>
      <c r="AB14" s="26">
        <f>IFERROR(IF(AND(S13="Probabilidad",S14="Probabilidad"),(AB13-(+AB13*X14)),IF(S14="Probabilidad",(L13-(+L13*X14)),IF(S14="Impacto",AB13,""))),"")</f>
        <v>0.36</v>
      </c>
      <c r="AC14" s="27" t="str">
        <f t="shared" si="4"/>
        <v>Baja</v>
      </c>
      <c r="AD14" s="26">
        <f>IF(S14="Impacto",(AD13-(+AD13*X14)),AD13)</f>
        <v>0.75</v>
      </c>
      <c r="AE14" s="27" t="str">
        <f t="shared" si="5"/>
        <v>Mayor</v>
      </c>
      <c r="AF14" s="28" t="s">
        <v>65</v>
      </c>
      <c r="AG14" s="176"/>
      <c r="AH14" s="176"/>
      <c r="AI14" s="176"/>
      <c r="AJ14" s="29"/>
    </row>
    <row r="15" spans="1:36" ht="160.5" customHeight="1" x14ac:dyDescent="0.35">
      <c r="A15" s="176"/>
      <c r="B15" s="176"/>
      <c r="C15" s="176"/>
      <c r="D15" s="176"/>
      <c r="E15" s="178" t="s">
        <v>88</v>
      </c>
      <c r="F15" s="178" t="s">
        <v>89</v>
      </c>
      <c r="G15" s="176"/>
      <c r="H15" s="176"/>
      <c r="I15" s="176"/>
      <c r="J15" s="176"/>
      <c r="K15" s="176"/>
      <c r="L15" s="176"/>
      <c r="M15" s="176"/>
      <c r="N15" s="176"/>
      <c r="O15" s="176"/>
      <c r="P15" s="176"/>
      <c r="Q15" s="21">
        <v>3</v>
      </c>
      <c r="R15" s="22" t="s">
        <v>90</v>
      </c>
      <c r="S15" s="23" t="str">
        <f t="shared" si="0"/>
        <v>Probabilidad</v>
      </c>
      <c r="T15" s="24" t="s">
        <v>72</v>
      </c>
      <c r="U15" s="25">
        <f t="shared" si="1"/>
        <v>0.25</v>
      </c>
      <c r="V15" s="24" t="s">
        <v>61</v>
      </c>
      <c r="W15" s="25">
        <f t="shared" si="2"/>
        <v>0.15</v>
      </c>
      <c r="X15" s="26">
        <f t="shared" si="3"/>
        <v>0.4</v>
      </c>
      <c r="Y15" s="24" t="s">
        <v>62</v>
      </c>
      <c r="Z15" s="24" t="s">
        <v>63</v>
      </c>
      <c r="AA15" s="24" t="s">
        <v>64</v>
      </c>
      <c r="AB15" s="26">
        <f t="shared" ref="AB15:AB16" si="8">IFERROR(IF(AND(S14="Probabilidad",S15="Probabilidad"),(AB14-(+AB14*X15)),IF(AND(S14="Impacto",S15="Probabilidad"),(AB13-(+AB13*X15)),IF(S15="Impacto",AB14,""))),"")</f>
        <v>0.216</v>
      </c>
      <c r="AC15" s="30" t="str">
        <f t="shared" si="4"/>
        <v>Baja</v>
      </c>
      <c r="AD15" s="25">
        <f t="shared" ref="AD15:AD16" si="9">IFERROR(IF(AND(S14="Impacto",S15="Impacto"),(AD14-(+AD14*X15)),IF(AND(S14="Impacto",S15="Probabilidad"),(AD13-(+AD13*X15)),IF(S15="Probabilidad",AD14,""))),"")</f>
        <v>0.75</v>
      </c>
      <c r="AE15" s="30" t="str">
        <f t="shared" si="5"/>
        <v>Mayor</v>
      </c>
      <c r="AF15" s="28" t="s">
        <v>65</v>
      </c>
      <c r="AG15" s="176"/>
      <c r="AH15" s="176"/>
      <c r="AI15" s="176"/>
      <c r="AJ15" s="29"/>
    </row>
    <row r="16" spans="1:36" ht="186.75" customHeight="1" x14ac:dyDescent="0.35">
      <c r="A16" s="177"/>
      <c r="B16" s="177"/>
      <c r="C16" s="177"/>
      <c r="D16" s="177"/>
      <c r="E16" s="177"/>
      <c r="F16" s="177"/>
      <c r="G16" s="177"/>
      <c r="H16" s="177"/>
      <c r="I16" s="177"/>
      <c r="J16" s="177"/>
      <c r="K16" s="177"/>
      <c r="L16" s="177"/>
      <c r="M16" s="177"/>
      <c r="N16" s="177"/>
      <c r="O16" s="177"/>
      <c r="P16" s="177"/>
      <c r="Q16" s="21">
        <v>4</v>
      </c>
      <c r="R16" s="22" t="s">
        <v>91</v>
      </c>
      <c r="S16" s="23" t="str">
        <f t="shared" si="0"/>
        <v>Probabilidad</v>
      </c>
      <c r="T16" s="24" t="s">
        <v>92</v>
      </c>
      <c r="U16" s="25">
        <f t="shared" si="1"/>
        <v>0.15</v>
      </c>
      <c r="V16" s="24" t="s">
        <v>93</v>
      </c>
      <c r="W16" s="25">
        <f t="shared" si="2"/>
        <v>0.25</v>
      </c>
      <c r="X16" s="26">
        <f t="shared" si="3"/>
        <v>0.4</v>
      </c>
      <c r="Y16" s="24" t="s">
        <v>62</v>
      </c>
      <c r="Z16" s="24" t="s">
        <v>63</v>
      </c>
      <c r="AA16" s="24" t="s">
        <v>64</v>
      </c>
      <c r="AB16" s="26">
        <f t="shared" si="8"/>
        <v>0.12959999999999999</v>
      </c>
      <c r="AC16" s="30" t="str">
        <f t="shared" si="4"/>
        <v>Muy Baja</v>
      </c>
      <c r="AD16" s="25">
        <f t="shared" si="9"/>
        <v>0.75</v>
      </c>
      <c r="AE16" s="30" t="str">
        <f t="shared" si="5"/>
        <v>Mayor</v>
      </c>
      <c r="AF16" s="28" t="s">
        <v>65</v>
      </c>
      <c r="AG16" s="177"/>
      <c r="AH16" s="177"/>
      <c r="AI16" s="177"/>
      <c r="AJ16" s="29"/>
    </row>
    <row r="17" spans="1:36" ht="124.5" customHeight="1" x14ac:dyDescent="0.35">
      <c r="A17" s="178">
        <v>3</v>
      </c>
      <c r="B17" s="178" t="s">
        <v>49</v>
      </c>
      <c r="C17" s="178" t="s">
        <v>79</v>
      </c>
      <c r="D17" s="178" t="s">
        <v>94</v>
      </c>
      <c r="E17" s="178" t="s">
        <v>88</v>
      </c>
      <c r="F17" s="178" t="s">
        <v>95</v>
      </c>
      <c r="G17" s="178" t="s">
        <v>96</v>
      </c>
      <c r="H17" s="180" t="s">
        <v>55</v>
      </c>
      <c r="I17" s="180" t="s">
        <v>56</v>
      </c>
      <c r="J17" s="178" t="s">
        <v>57</v>
      </c>
      <c r="K17" s="183" t="str">
        <f>IF(J17="Máximo 2 veces por año","Muy Baja", IF(J17="De 3 a 24 veces por año","Baja", IF(J17="De 24 a 500 veces por año","Media", IF(J17="De 500 veces al año y máximo 5000 veces por año","Alta",IF(J17="Más de 5000 veces por año","Muy Alta",";")))))</f>
        <v>Media</v>
      </c>
      <c r="L17" s="182">
        <f>IF(K17="Muy Baja", 20%, IF(K17="Baja",40%, IF(K17="Media",60%, IF(K17="Alta",80%,IF(K17="Muy Alta",100%,"")))))</f>
        <v>0.6</v>
      </c>
      <c r="M17" s="178" t="s">
        <v>58</v>
      </c>
      <c r="N17" s="181" t="str">
        <f>IF(O17=20%,"Leve",IF(O17=40%,"Menor",IF(O17=60%,"Moderado",IF(O17=80%,"Mayor","Catastrófico"))))</f>
        <v>Catastrófico</v>
      </c>
      <c r="O17" s="181">
        <f>IF(M17="     Afectación menor a 10 SMLMV",20%,IF(M17="     El riesgo afecta la imagen de alguna área de la organización",20%,IF(M17="     Entre 10 y 50 SMLMV",40%,IF(M17="     El riesgo afecta la imagen de la entidad internamente, de conocimiento general, nivel interno, de junta dircetiva y accionistas y/o de provedores",40%,IF(M17="     Entre 50 y 100 SMLMV",60%,IF(M17="     El riesgo afecta la imagen de la entidad con algunos usuarios de relevancia frente al logro de los objetivos",60%,IF(M17="     Entre 100 y 500 SMLMV",80%,IF(M17="     El riesgo afecta la imagen de de la entidad con efecto publicitario sostenido a nivel de sector administrativo, nivel departamental o municipal",80%,IF(M17="     Mayor a 500 SMLMV",100%,IF(M17="     El riesgo afecta la imagen de la entidad a nivel nacional, con efecto publicitarios sostenible a nivel país",100%,""))))))))))</f>
        <v>1</v>
      </c>
      <c r="P17" s="182" t="str">
        <f>IF(AND(K17&lt;&gt;"",N17&lt;&gt;""),VLOOKUP(K17&amp;N17,'No Eliminar'!$N$3:$O$27,2,FALSE),"")</f>
        <v>Extrema</v>
      </c>
      <c r="Q17" s="21">
        <v>1</v>
      </c>
      <c r="R17" s="22" t="s">
        <v>97</v>
      </c>
      <c r="S17" s="23" t="str">
        <f t="shared" si="0"/>
        <v>Impacto</v>
      </c>
      <c r="T17" s="24" t="s">
        <v>60</v>
      </c>
      <c r="U17" s="25">
        <f t="shared" si="1"/>
        <v>0.1</v>
      </c>
      <c r="V17" s="24" t="s">
        <v>61</v>
      </c>
      <c r="W17" s="25">
        <f t="shared" si="2"/>
        <v>0.15</v>
      </c>
      <c r="X17" s="26">
        <f t="shared" si="3"/>
        <v>0.25</v>
      </c>
      <c r="Y17" s="24" t="s">
        <v>62</v>
      </c>
      <c r="Z17" s="24" t="s">
        <v>63</v>
      </c>
      <c r="AA17" s="24" t="s">
        <v>64</v>
      </c>
      <c r="AB17" s="26">
        <f>IFERROR(IF(S17="Probabilidad",(L17-(+L17*X17)),IF(S17="Impacto",L17,"")),"")</f>
        <v>0.6</v>
      </c>
      <c r="AC17" s="27" t="str">
        <f t="shared" si="4"/>
        <v>Media</v>
      </c>
      <c r="AD17" s="26">
        <f>IF(S17="Impacto",(O17-(+O17*X17)),O17)</f>
        <v>0.75</v>
      </c>
      <c r="AE17" s="27" t="str">
        <f t="shared" si="5"/>
        <v>Mayor</v>
      </c>
      <c r="AF17" s="28" t="s">
        <v>65</v>
      </c>
      <c r="AG17" s="175" t="s">
        <v>66</v>
      </c>
      <c r="AH17" s="178" t="s">
        <v>98</v>
      </c>
      <c r="AI17" s="180" t="s">
        <v>99</v>
      </c>
      <c r="AJ17" s="29"/>
    </row>
    <row r="18" spans="1:36" ht="164.25" customHeight="1" x14ac:dyDescent="0.35">
      <c r="A18" s="176"/>
      <c r="B18" s="176"/>
      <c r="C18" s="176"/>
      <c r="D18" s="176"/>
      <c r="E18" s="177"/>
      <c r="F18" s="177"/>
      <c r="G18" s="176"/>
      <c r="H18" s="176"/>
      <c r="I18" s="176"/>
      <c r="J18" s="176"/>
      <c r="K18" s="176"/>
      <c r="L18" s="176"/>
      <c r="M18" s="176"/>
      <c r="N18" s="176"/>
      <c r="O18" s="176"/>
      <c r="P18" s="176"/>
      <c r="Q18" s="21">
        <v>2</v>
      </c>
      <c r="R18" s="22" t="s">
        <v>100</v>
      </c>
      <c r="S18" s="23" t="str">
        <f t="shared" si="0"/>
        <v>Probabilidad</v>
      </c>
      <c r="T18" s="24" t="s">
        <v>72</v>
      </c>
      <c r="U18" s="25">
        <f t="shared" si="1"/>
        <v>0.25</v>
      </c>
      <c r="V18" s="24" t="s">
        <v>61</v>
      </c>
      <c r="W18" s="25">
        <f t="shared" si="2"/>
        <v>0.15</v>
      </c>
      <c r="X18" s="26">
        <f t="shared" si="3"/>
        <v>0.4</v>
      </c>
      <c r="Y18" s="24" t="s">
        <v>62</v>
      </c>
      <c r="Z18" s="24" t="s">
        <v>63</v>
      </c>
      <c r="AA18" s="24" t="s">
        <v>64</v>
      </c>
      <c r="AB18" s="26">
        <f>IFERROR(IF(AND(S17="Probabilidad",S18="Probabilidad"),(AB17-(+AB17*X18)),IF(S18="Probabilidad",(L17-(+L17*X18)),IF(S18="Impacto",AB17,""))),"")</f>
        <v>0.36</v>
      </c>
      <c r="AC18" s="27" t="str">
        <f t="shared" si="4"/>
        <v>Baja</v>
      </c>
      <c r="AD18" s="26">
        <f>IF(S18="Impacto",(AD17-(+AD17*X18)),AD17)</f>
        <v>0.75</v>
      </c>
      <c r="AE18" s="27" t="str">
        <f t="shared" si="5"/>
        <v>Mayor</v>
      </c>
      <c r="AF18" s="28" t="s">
        <v>65</v>
      </c>
      <c r="AG18" s="176"/>
      <c r="AH18" s="176"/>
      <c r="AI18" s="176"/>
      <c r="AJ18" s="29"/>
    </row>
    <row r="19" spans="1:36" ht="237.75" customHeight="1" x14ac:dyDescent="0.35">
      <c r="A19" s="176"/>
      <c r="B19" s="176"/>
      <c r="C19" s="176"/>
      <c r="D19" s="176"/>
      <c r="E19" s="19" t="s">
        <v>52</v>
      </c>
      <c r="F19" s="20" t="s">
        <v>101</v>
      </c>
      <c r="G19" s="176"/>
      <c r="H19" s="176"/>
      <c r="I19" s="176"/>
      <c r="J19" s="176"/>
      <c r="K19" s="176"/>
      <c r="L19" s="176"/>
      <c r="M19" s="176"/>
      <c r="N19" s="176"/>
      <c r="O19" s="176"/>
      <c r="P19" s="176"/>
      <c r="Q19" s="21">
        <v>3</v>
      </c>
      <c r="R19" s="22" t="s">
        <v>102</v>
      </c>
      <c r="S19" s="23" t="str">
        <f t="shared" si="0"/>
        <v>Probabilidad</v>
      </c>
      <c r="T19" s="24" t="s">
        <v>72</v>
      </c>
      <c r="U19" s="25">
        <f t="shared" si="1"/>
        <v>0.25</v>
      </c>
      <c r="V19" s="24" t="s">
        <v>61</v>
      </c>
      <c r="W19" s="25">
        <f t="shared" si="2"/>
        <v>0.15</v>
      </c>
      <c r="X19" s="26">
        <f t="shared" si="3"/>
        <v>0.4</v>
      </c>
      <c r="Y19" s="24" t="s">
        <v>62</v>
      </c>
      <c r="Z19" s="24" t="s">
        <v>63</v>
      </c>
      <c r="AA19" s="24" t="s">
        <v>64</v>
      </c>
      <c r="AB19" s="26">
        <f t="shared" ref="AB19:AB21" si="10">IFERROR(IF(AND(S18="Probabilidad",S19="Probabilidad"),(AB18-(+AB18*X19)),IF(AND(S18="Impacto",S19="Probabilidad"),(AB17-(+AB17*X19)),IF(S19="Impacto",AB18,""))),"")</f>
        <v>0.216</v>
      </c>
      <c r="AC19" s="30" t="str">
        <f t="shared" si="4"/>
        <v>Baja</v>
      </c>
      <c r="AD19" s="25">
        <f t="shared" ref="AD19:AD21" si="11">IFERROR(IF(AND(S18="Impacto",S19="Impacto"),(AD18-(+AD18*X19)),IF(AND(S18="Impacto",S19="Probabilidad"),(AD17-(+AD17*X19)),IF(S19="Probabilidad",AD18,""))),"")</f>
        <v>0.75</v>
      </c>
      <c r="AE19" s="30" t="str">
        <f t="shared" si="5"/>
        <v>Mayor</v>
      </c>
      <c r="AF19" s="28" t="s">
        <v>65</v>
      </c>
      <c r="AG19" s="176"/>
      <c r="AH19" s="176"/>
      <c r="AI19" s="176"/>
      <c r="AJ19" s="29"/>
    </row>
    <row r="20" spans="1:36" ht="158.25" customHeight="1" x14ac:dyDescent="0.35">
      <c r="A20" s="176"/>
      <c r="B20" s="176"/>
      <c r="C20" s="176"/>
      <c r="D20" s="176"/>
      <c r="E20" s="178" t="s">
        <v>88</v>
      </c>
      <c r="F20" s="178" t="s">
        <v>103</v>
      </c>
      <c r="G20" s="176"/>
      <c r="H20" s="176"/>
      <c r="I20" s="176"/>
      <c r="J20" s="176"/>
      <c r="K20" s="176"/>
      <c r="L20" s="176"/>
      <c r="M20" s="176"/>
      <c r="N20" s="176"/>
      <c r="O20" s="176"/>
      <c r="P20" s="176"/>
      <c r="Q20" s="21">
        <v>4</v>
      </c>
      <c r="R20" s="22" t="s">
        <v>104</v>
      </c>
      <c r="S20" s="23" t="str">
        <f t="shared" si="0"/>
        <v>Probabilidad</v>
      </c>
      <c r="T20" s="24" t="s">
        <v>72</v>
      </c>
      <c r="U20" s="25">
        <f t="shared" si="1"/>
        <v>0.25</v>
      </c>
      <c r="V20" s="24" t="s">
        <v>61</v>
      </c>
      <c r="W20" s="25">
        <f t="shared" si="2"/>
        <v>0.15</v>
      </c>
      <c r="X20" s="26">
        <f t="shared" si="3"/>
        <v>0.4</v>
      </c>
      <c r="Y20" s="24" t="s">
        <v>62</v>
      </c>
      <c r="Z20" s="24" t="s">
        <v>63</v>
      </c>
      <c r="AA20" s="24" t="s">
        <v>64</v>
      </c>
      <c r="AB20" s="26">
        <f t="shared" si="10"/>
        <v>0.12959999999999999</v>
      </c>
      <c r="AC20" s="30" t="str">
        <f t="shared" si="4"/>
        <v>Muy Baja</v>
      </c>
      <c r="AD20" s="25">
        <f t="shared" si="11"/>
        <v>0.75</v>
      </c>
      <c r="AE20" s="30" t="str">
        <f t="shared" si="5"/>
        <v>Mayor</v>
      </c>
      <c r="AF20" s="28" t="s">
        <v>65</v>
      </c>
      <c r="AG20" s="176"/>
      <c r="AH20" s="176"/>
      <c r="AI20" s="176"/>
      <c r="AJ20" s="29"/>
    </row>
    <row r="21" spans="1:36" ht="126.75" customHeight="1" x14ac:dyDescent="0.35">
      <c r="A21" s="177"/>
      <c r="B21" s="177"/>
      <c r="C21" s="177"/>
      <c r="D21" s="177"/>
      <c r="E21" s="177"/>
      <c r="F21" s="177"/>
      <c r="G21" s="177"/>
      <c r="H21" s="177"/>
      <c r="I21" s="177"/>
      <c r="J21" s="177"/>
      <c r="K21" s="177"/>
      <c r="L21" s="177"/>
      <c r="M21" s="177"/>
      <c r="N21" s="177"/>
      <c r="O21" s="177"/>
      <c r="P21" s="177"/>
      <c r="Q21" s="21">
        <v>5</v>
      </c>
      <c r="R21" s="22" t="s">
        <v>105</v>
      </c>
      <c r="S21" s="23" t="str">
        <f t="shared" si="0"/>
        <v>Probabilidad</v>
      </c>
      <c r="T21" s="24" t="s">
        <v>72</v>
      </c>
      <c r="U21" s="25">
        <f t="shared" si="1"/>
        <v>0.25</v>
      </c>
      <c r="V21" s="24" t="s">
        <v>93</v>
      </c>
      <c r="W21" s="25">
        <f t="shared" si="2"/>
        <v>0.25</v>
      </c>
      <c r="X21" s="26">
        <f t="shared" si="3"/>
        <v>0.5</v>
      </c>
      <c r="Y21" s="24" t="s">
        <v>62</v>
      </c>
      <c r="Z21" s="24" t="s">
        <v>77</v>
      </c>
      <c r="AA21" s="24" t="s">
        <v>64</v>
      </c>
      <c r="AB21" s="26">
        <f t="shared" si="10"/>
        <v>6.4799999999999996E-2</v>
      </c>
      <c r="AC21" s="30" t="str">
        <f t="shared" si="4"/>
        <v>Muy Baja</v>
      </c>
      <c r="AD21" s="25">
        <f t="shared" si="11"/>
        <v>0.75</v>
      </c>
      <c r="AE21" s="30" t="str">
        <f t="shared" si="5"/>
        <v>Mayor</v>
      </c>
      <c r="AF21" s="28" t="s">
        <v>65</v>
      </c>
      <c r="AG21" s="177"/>
      <c r="AH21" s="177"/>
      <c r="AI21" s="177"/>
      <c r="AJ21" s="29"/>
    </row>
    <row r="22" spans="1:36" ht="272.25" customHeight="1" x14ac:dyDescent="0.35">
      <c r="A22" s="178">
        <v>4</v>
      </c>
      <c r="B22" s="178" t="s">
        <v>49</v>
      </c>
      <c r="C22" s="178" t="s">
        <v>106</v>
      </c>
      <c r="D22" s="178" t="s">
        <v>107</v>
      </c>
      <c r="E22" s="19" t="s">
        <v>52</v>
      </c>
      <c r="F22" s="20" t="s">
        <v>108</v>
      </c>
      <c r="G22" s="178" t="s">
        <v>109</v>
      </c>
      <c r="H22" s="180" t="s">
        <v>55</v>
      </c>
      <c r="I22" s="180" t="s">
        <v>56</v>
      </c>
      <c r="J22" s="178" t="s">
        <v>57</v>
      </c>
      <c r="K22" s="183" t="str">
        <f>IF(J22="Máximo 2 veces por año","Muy Baja", IF(J22="De 3 a 24 veces por año","Baja", IF(J22="De 24 a 500 veces por año","Media", IF(J22="De 500 veces al año y máximo 5000 veces por año","Alta",IF(J22="Más de 5000 veces por año","Muy Alta",";")))))</f>
        <v>Media</v>
      </c>
      <c r="L22" s="182">
        <f>IF(K22="Muy Baja", 20%, IF(K22="Baja",40%, IF(K22="Media",60%, IF(K22="Alta",80%,IF(K22="Muy Alta",100%,"")))))</f>
        <v>0.6</v>
      </c>
      <c r="M22" s="178" t="s">
        <v>58</v>
      </c>
      <c r="N22" s="181" t="str">
        <f>IF(O22=20%,"Leve",IF(O22=40%,"Menor",IF(O22=60%,"Moderado",IF(O22=80%,"Mayor","Catastrófico"))))</f>
        <v>Catastrófico</v>
      </c>
      <c r="O22" s="181">
        <f>IF(M22="     Afectación menor a 10 SMLMV",20%,IF(M22="     El riesgo afecta la imagen de alguna área de la organización",20%,IF(M22="     Entre 10 y 50 SMLMV",40%,IF(M22="     El riesgo afecta la imagen de la entidad internamente, de conocimiento general, nivel interno, de junta dircetiva y accionistas y/o de provedores",40%,IF(M22="     Entre 50 y 100 SMLMV",60%,IF(M22="     El riesgo afecta la imagen de la entidad con algunos usuarios de relevancia frente al logro de los objetivos",60%,IF(M22="     Entre 100 y 500 SMLMV",80%,IF(M22="     El riesgo afecta la imagen de de la entidad con efecto publicitario sostenido a nivel de sector administrativo, nivel departamental o municipal",80%,IF(M22="     Mayor a 500 SMLMV",100%,IF(M22="     El riesgo afecta la imagen de la entidad a nivel nacional, con efecto publicitarios sostenible a nivel país",100%,""))))))))))</f>
        <v>1</v>
      </c>
      <c r="P22" s="182" t="str">
        <f>IF(AND(K22&lt;&gt;"",N22&lt;&gt;""),VLOOKUP(K22&amp;N22,'No Eliminar'!$N$3:$O$27,2,FALSE),"")</f>
        <v>Extrema</v>
      </c>
      <c r="Q22" s="21">
        <v>1</v>
      </c>
      <c r="R22" s="22" t="s">
        <v>110</v>
      </c>
      <c r="S22" s="23" t="str">
        <f t="shared" si="0"/>
        <v>Impacto</v>
      </c>
      <c r="T22" s="24" t="s">
        <v>60</v>
      </c>
      <c r="U22" s="25">
        <f t="shared" si="1"/>
        <v>0.1</v>
      </c>
      <c r="V22" s="24" t="s">
        <v>61</v>
      </c>
      <c r="W22" s="25">
        <f t="shared" si="2"/>
        <v>0.15</v>
      </c>
      <c r="X22" s="26">
        <f t="shared" si="3"/>
        <v>0.25</v>
      </c>
      <c r="Y22" s="24" t="s">
        <v>62</v>
      </c>
      <c r="Z22" s="24" t="s">
        <v>63</v>
      </c>
      <c r="AA22" s="24" t="s">
        <v>64</v>
      </c>
      <c r="AB22" s="26">
        <f>IFERROR(IF(S22="Probabilidad",(L22-(+L22*X22)),IF(S22="Impacto",L22,"")),"")</f>
        <v>0.6</v>
      </c>
      <c r="AC22" s="27" t="str">
        <f t="shared" si="4"/>
        <v>Media</v>
      </c>
      <c r="AD22" s="26">
        <f>IF(S22="Impacto",(O22-(+O22*X22)),O22)</f>
        <v>0.75</v>
      </c>
      <c r="AE22" s="27" t="str">
        <f t="shared" si="5"/>
        <v>Mayor</v>
      </c>
      <c r="AF22" s="28" t="s">
        <v>65</v>
      </c>
      <c r="AG22" s="175" t="s">
        <v>66</v>
      </c>
      <c r="AH22" s="178" t="s">
        <v>111</v>
      </c>
      <c r="AI22" s="180" t="s">
        <v>112</v>
      </c>
      <c r="AJ22" s="29"/>
    </row>
    <row r="23" spans="1:36" ht="139.5" customHeight="1" x14ac:dyDescent="0.35">
      <c r="A23" s="176"/>
      <c r="B23" s="176"/>
      <c r="C23" s="176"/>
      <c r="D23" s="176"/>
      <c r="E23" s="19" t="s">
        <v>52</v>
      </c>
      <c r="F23" s="20" t="s">
        <v>113</v>
      </c>
      <c r="G23" s="176"/>
      <c r="H23" s="176"/>
      <c r="I23" s="176"/>
      <c r="J23" s="176"/>
      <c r="K23" s="176"/>
      <c r="L23" s="176"/>
      <c r="M23" s="176"/>
      <c r="N23" s="176"/>
      <c r="O23" s="176"/>
      <c r="P23" s="176"/>
      <c r="Q23" s="21">
        <v>2</v>
      </c>
      <c r="R23" s="22" t="s">
        <v>114</v>
      </c>
      <c r="S23" s="23" t="str">
        <f t="shared" si="0"/>
        <v>Probabilidad</v>
      </c>
      <c r="T23" s="24" t="s">
        <v>92</v>
      </c>
      <c r="U23" s="25">
        <f t="shared" si="1"/>
        <v>0.15</v>
      </c>
      <c r="V23" s="24" t="s">
        <v>61</v>
      </c>
      <c r="W23" s="25">
        <f t="shared" si="2"/>
        <v>0.15</v>
      </c>
      <c r="X23" s="26">
        <f t="shared" si="3"/>
        <v>0.3</v>
      </c>
      <c r="Y23" s="24" t="s">
        <v>62</v>
      </c>
      <c r="Z23" s="24" t="s">
        <v>63</v>
      </c>
      <c r="AA23" s="24" t="s">
        <v>64</v>
      </c>
      <c r="AB23" s="26">
        <f>IFERROR(IF(AND(S22="Probabilidad",S23="Probabilidad"),(AB22-(+AB22*X23)),IF(S23="Probabilidad",(L22-(+L22*X23)),IF(S23="Impacto",AB22,""))),"")</f>
        <v>0.42</v>
      </c>
      <c r="AC23" s="27" t="str">
        <f t="shared" si="4"/>
        <v>Media</v>
      </c>
      <c r="AD23" s="26">
        <f>IF(S23="Impacto",(AD22-(+AD22*X23)),AD22)</f>
        <v>0.75</v>
      </c>
      <c r="AE23" s="27" t="str">
        <f t="shared" si="5"/>
        <v>Mayor</v>
      </c>
      <c r="AF23" s="28" t="s">
        <v>65</v>
      </c>
      <c r="AG23" s="176"/>
      <c r="AH23" s="176"/>
      <c r="AI23" s="176"/>
      <c r="AJ23" s="29"/>
    </row>
    <row r="24" spans="1:36" ht="124.5" customHeight="1" x14ac:dyDescent="0.35">
      <c r="A24" s="176"/>
      <c r="B24" s="176"/>
      <c r="C24" s="176"/>
      <c r="D24" s="176"/>
      <c r="E24" s="178" t="s">
        <v>88</v>
      </c>
      <c r="F24" s="178" t="s">
        <v>115</v>
      </c>
      <c r="G24" s="176"/>
      <c r="H24" s="176"/>
      <c r="I24" s="176"/>
      <c r="J24" s="176"/>
      <c r="K24" s="176"/>
      <c r="L24" s="176"/>
      <c r="M24" s="176"/>
      <c r="N24" s="176"/>
      <c r="O24" s="176"/>
      <c r="P24" s="176"/>
      <c r="Q24" s="21">
        <v>3</v>
      </c>
      <c r="R24" s="22" t="s">
        <v>116</v>
      </c>
      <c r="S24" s="23" t="str">
        <f t="shared" si="0"/>
        <v>Probabilidad</v>
      </c>
      <c r="T24" s="24" t="s">
        <v>72</v>
      </c>
      <c r="U24" s="25">
        <f t="shared" si="1"/>
        <v>0.25</v>
      </c>
      <c r="V24" s="24" t="s">
        <v>61</v>
      </c>
      <c r="W24" s="25">
        <f t="shared" si="2"/>
        <v>0.15</v>
      </c>
      <c r="X24" s="26">
        <f t="shared" si="3"/>
        <v>0.4</v>
      </c>
      <c r="Y24" s="24" t="s">
        <v>62</v>
      </c>
      <c r="Z24" s="24" t="s">
        <v>77</v>
      </c>
      <c r="AA24" s="24" t="s">
        <v>64</v>
      </c>
      <c r="AB24" s="26">
        <f t="shared" ref="AB24:AB25" si="12">IFERROR(IF(AND(S23="Probabilidad",S24="Probabilidad"),(AB23-(+AB23*X24)),IF(AND(S23="Impacto",S24="Probabilidad"),(AB22-(+AB22*X24)),IF(S24="Impacto",AB23,""))),"")</f>
        <v>0.252</v>
      </c>
      <c r="AC24" s="30" t="str">
        <f t="shared" si="4"/>
        <v>Baja</v>
      </c>
      <c r="AD24" s="25">
        <f t="shared" ref="AD24:AD25" si="13">IFERROR(IF(AND(S23="Impacto",S24="Impacto"),(AD23-(+AD23*X24)),IF(AND(S23="Impacto",S24="Probabilidad"),(AD22-(+AD22*X24)),IF(S24="Probabilidad",AD23,""))),"")</f>
        <v>0.75</v>
      </c>
      <c r="AE24" s="30" t="str">
        <f t="shared" si="5"/>
        <v>Mayor</v>
      </c>
      <c r="AF24" s="28" t="s">
        <v>65</v>
      </c>
      <c r="AG24" s="176"/>
      <c r="AH24" s="176"/>
      <c r="AI24" s="176"/>
      <c r="AJ24" s="29"/>
    </row>
    <row r="25" spans="1:36" ht="153" customHeight="1" x14ac:dyDescent="0.35">
      <c r="A25" s="177"/>
      <c r="B25" s="177"/>
      <c r="C25" s="177"/>
      <c r="D25" s="177"/>
      <c r="E25" s="177"/>
      <c r="F25" s="177"/>
      <c r="G25" s="177"/>
      <c r="H25" s="177"/>
      <c r="I25" s="177"/>
      <c r="J25" s="177"/>
      <c r="K25" s="177"/>
      <c r="L25" s="177"/>
      <c r="M25" s="177"/>
      <c r="N25" s="177"/>
      <c r="O25" s="177"/>
      <c r="P25" s="177"/>
      <c r="Q25" s="21">
        <v>4</v>
      </c>
      <c r="R25" s="22" t="s">
        <v>117</v>
      </c>
      <c r="S25" s="23" t="str">
        <f t="shared" si="0"/>
        <v>Probabilidad</v>
      </c>
      <c r="T25" s="24" t="s">
        <v>72</v>
      </c>
      <c r="U25" s="25">
        <f t="shared" si="1"/>
        <v>0.25</v>
      </c>
      <c r="V25" s="24" t="s">
        <v>61</v>
      </c>
      <c r="W25" s="25">
        <f t="shared" si="2"/>
        <v>0.15</v>
      </c>
      <c r="X25" s="26">
        <f t="shared" si="3"/>
        <v>0.4</v>
      </c>
      <c r="Y25" s="24" t="s">
        <v>62</v>
      </c>
      <c r="Z25" s="24" t="s">
        <v>63</v>
      </c>
      <c r="AA25" s="24" t="s">
        <v>64</v>
      </c>
      <c r="AB25" s="26">
        <f t="shared" si="12"/>
        <v>0.1512</v>
      </c>
      <c r="AC25" s="30" t="str">
        <f t="shared" si="4"/>
        <v>Muy Baja</v>
      </c>
      <c r="AD25" s="25">
        <f t="shared" si="13"/>
        <v>0.75</v>
      </c>
      <c r="AE25" s="30" t="str">
        <f t="shared" si="5"/>
        <v>Mayor</v>
      </c>
      <c r="AF25" s="28" t="s">
        <v>65</v>
      </c>
      <c r="AG25" s="177"/>
      <c r="AH25" s="177"/>
      <c r="AI25" s="177"/>
      <c r="AJ25" s="29"/>
    </row>
    <row r="26" spans="1:36" ht="324" customHeight="1" x14ac:dyDescent="0.35">
      <c r="A26" s="178">
        <v>5</v>
      </c>
      <c r="B26" s="178" t="s">
        <v>49</v>
      </c>
      <c r="C26" s="178" t="s">
        <v>118</v>
      </c>
      <c r="D26" s="178" t="s">
        <v>119</v>
      </c>
      <c r="E26" s="19" t="s">
        <v>52</v>
      </c>
      <c r="F26" s="20" t="s">
        <v>120</v>
      </c>
      <c r="G26" s="178" t="s">
        <v>121</v>
      </c>
      <c r="H26" s="180" t="s">
        <v>55</v>
      </c>
      <c r="I26" s="180" t="s">
        <v>56</v>
      </c>
      <c r="J26" s="178" t="s">
        <v>57</v>
      </c>
      <c r="K26" s="183" t="str">
        <f>IF(J26="Máximo 2 veces por año","Muy Baja", IF(J26="De 3 a 24 veces por año","Baja", IF(J26="De 24 a 500 veces por año","Media", IF(J26="De 500 veces al año y máximo 5000 veces por año","Alta",IF(J26="Más de 5000 veces por año","Muy Alta",";")))))</f>
        <v>Media</v>
      </c>
      <c r="L26" s="182">
        <f>IF(K26="Muy Baja", 20%, IF(K26="Baja",40%, IF(K26="Media",60%, IF(K26="Alta",80%,IF(K26="Muy Alta",100%,"")))))</f>
        <v>0.6</v>
      </c>
      <c r="M26" s="178" t="s">
        <v>58</v>
      </c>
      <c r="N26" s="181" t="str">
        <f>IF(O26=20%,"Leve",IF(O26=40%,"Menor",IF(O26=60%,"Moderado",IF(O26=80%,"Mayor","Catastrófico"))))</f>
        <v>Catastrófico</v>
      </c>
      <c r="O26" s="181">
        <f>IF(M26="     Afectación menor a 10 SMLMV",20%,IF(M26="     El riesgo afecta la imagen de alguna área de la organización",20%,IF(M26="     Entre 10 y 50 SMLMV",40%,IF(M26="     El riesgo afecta la imagen de la entidad internamente, de conocimiento general, nivel interno, de junta dircetiva y accionistas y/o de provedores",40%,IF(M26="     Entre 50 y 100 SMLMV",60%,IF(M26="     El riesgo afecta la imagen de la entidad con algunos usuarios de relevancia frente al logro de los objetivos",60%,IF(M26="     Entre 100 y 500 SMLMV",80%,IF(M26="     El riesgo afecta la imagen de de la entidad con efecto publicitario sostenido a nivel de sector administrativo, nivel departamental o municipal",80%,IF(M26="     Mayor a 500 SMLMV",100%,IF(M26="     El riesgo afecta la imagen de la entidad a nivel nacional, con efecto publicitarios sostenible a nivel país",100%,""))))))))))</f>
        <v>1</v>
      </c>
      <c r="P26" s="182" t="str">
        <f>IF(AND(K26&lt;&gt;"",N26&lt;&gt;""),VLOOKUP(K26&amp;N26,'No Eliminar'!$N$3:$O$27,2,FALSE),"")</f>
        <v>Extrema</v>
      </c>
      <c r="Q26" s="21">
        <v>1</v>
      </c>
      <c r="R26" s="22" t="s">
        <v>122</v>
      </c>
      <c r="S26" s="23" t="str">
        <f t="shared" si="0"/>
        <v>Impacto</v>
      </c>
      <c r="T26" s="24" t="s">
        <v>60</v>
      </c>
      <c r="U26" s="25">
        <f t="shared" si="1"/>
        <v>0.1</v>
      </c>
      <c r="V26" s="24" t="s">
        <v>61</v>
      </c>
      <c r="W26" s="25">
        <f t="shared" si="2"/>
        <v>0.15</v>
      </c>
      <c r="X26" s="26">
        <f t="shared" si="3"/>
        <v>0.25</v>
      </c>
      <c r="Y26" s="24" t="s">
        <v>62</v>
      </c>
      <c r="Z26" s="24" t="s">
        <v>77</v>
      </c>
      <c r="AA26" s="24" t="s">
        <v>64</v>
      </c>
      <c r="AB26" s="26">
        <f>IFERROR(IF(S26="Probabilidad",(L26-(+L26*X26)),IF(S26="Impacto",L26,"")),"")</f>
        <v>0.6</v>
      </c>
      <c r="AC26" s="27" t="str">
        <f t="shared" si="4"/>
        <v>Media</v>
      </c>
      <c r="AD26" s="26">
        <f>IF(S26="Impacto",(O26-(+O26*X26)),O26)</f>
        <v>0.75</v>
      </c>
      <c r="AE26" s="27" t="str">
        <f t="shared" si="5"/>
        <v>Mayor</v>
      </c>
      <c r="AF26" s="28" t="s">
        <v>65</v>
      </c>
      <c r="AG26" s="175" t="s">
        <v>66</v>
      </c>
      <c r="AH26" s="178" t="s">
        <v>123</v>
      </c>
      <c r="AI26" s="180" t="s">
        <v>124</v>
      </c>
      <c r="AJ26" s="29"/>
    </row>
    <row r="27" spans="1:36" ht="151.5" customHeight="1" x14ac:dyDescent="0.35">
      <c r="A27" s="176"/>
      <c r="B27" s="176"/>
      <c r="C27" s="176"/>
      <c r="D27" s="176"/>
      <c r="E27" s="178" t="s">
        <v>74</v>
      </c>
      <c r="F27" s="178" t="s">
        <v>125</v>
      </c>
      <c r="G27" s="176"/>
      <c r="H27" s="176"/>
      <c r="I27" s="176"/>
      <c r="J27" s="176"/>
      <c r="K27" s="176"/>
      <c r="L27" s="176"/>
      <c r="M27" s="176"/>
      <c r="N27" s="176"/>
      <c r="O27" s="176"/>
      <c r="P27" s="176"/>
      <c r="Q27" s="21">
        <v>2</v>
      </c>
      <c r="R27" s="22" t="s">
        <v>126</v>
      </c>
      <c r="S27" s="23" t="str">
        <f t="shared" si="0"/>
        <v>Probabilidad</v>
      </c>
      <c r="T27" s="24" t="s">
        <v>72</v>
      </c>
      <c r="U27" s="25">
        <f t="shared" si="1"/>
        <v>0.25</v>
      </c>
      <c r="V27" s="24" t="s">
        <v>61</v>
      </c>
      <c r="W27" s="25">
        <f t="shared" si="2"/>
        <v>0.15</v>
      </c>
      <c r="X27" s="26">
        <f t="shared" si="3"/>
        <v>0.4</v>
      </c>
      <c r="Y27" s="24" t="s">
        <v>62</v>
      </c>
      <c r="Z27" s="24" t="s">
        <v>63</v>
      </c>
      <c r="AA27" s="24" t="s">
        <v>64</v>
      </c>
      <c r="AB27" s="26">
        <f>IFERROR(IF(AND(S26="Probabilidad",S27="Probabilidad"),(AB26-(+AB26*X27)),IF(S27="Probabilidad",(L26-(+L26*X27)),IF(S27="Impacto",AB26,""))),"")</f>
        <v>0.36</v>
      </c>
      <c r="AC27" s="27" t="str">
        <f t="shared" si="4"/>
        <v>Baja</v>
      </c>
      <c r="AD27" s="26">
        <f>IF(S27="Impacto",(AD26-(+AD26*X27)),AD26)</f>
        <v>0.75</v>
      </c>
      <c r="AE27" s="27" t="str">
        <f t="shared" si="5"/>
        <v>Mayor</v>
      </c>
      <c r="AF27" s="28" t="s">
        <v>65</v>
      </c>
      <c r="AG27" s="176"/>
      <c r="AH27" s="176"/>
      <c r="AI27" s="176"/>
      <c r="AJ27" s="29"/>
    </row>
    <row r="28" spans="1:36" ht="105.75" customHeight="1" x14ac:dyDescent="0.35">
      <c r="A28" s="177"/>
      <c r="B28" s="177"/>
      <c r="C28" s="177"/>
      <c r="D28" s="177"/>
      <c r="E28" s="177"/>
      <c r="F28" s="177"/>
      <c r="G28" s="177"/>
      <c r="H28" s="177"/>
      <c r="I28" s="177"/>
      <c r="J28" s="177"/>
      <c r="K28" s="177"/>
      <c r="L28" s="177"/>
      <c r="M28" s="177"/>
      <c r="N28" s="177"/>
      <c r="O28" s="177"/>
      <c r="P28" s="177"/>
      <c r="Q28" s="21">
        <v>3</v>
      </c>
      <c r="R28" s="22" t="s">
        <v>127</v>
      </c>
      <c r="S28" s="23" t="str">
        <f t="shared" si="0"/>
        <v>Probabilidad</v>
      </c>
      <c r="T28" s="24" t="s">
        <v>92</v>
      </c>
      <c r="U28" s="25">
        <f t="shared" si="1"/>
        <v>0.15</v>
      </c>
      <c r="V28" s="24" t="s">
        <v>61</v>
      </c>
      <c r="W28" s="25">
        <f t="shared" si="2"/>
        <v>0.15</v>
      </c>
      <c r="X28" s="26">
        <f t="shared" si="3"/>
        <v>0.3</v>
      </c>
      <c r="Y28" s="24" t="s">
        <v>62</v>
      </c>
      <c r="Z28" s="24" t="s">
        <v>77</v>
      </c>
      <c r="AA28" s="24" t="s">
        <v>64</v>
      </c>
      <c r="AB28" s="26">
        <f>IFERROR(IF(AND(S27="Probabilidad",S28="Probabilidad"),(AB27-(+AB27*X28)),IF(AND(S27="Impacto",S28="Probabilidad"),(AB26-(+AB26*X28)),IF(S28="Impacto",AB27,""))),"")</f>
        <v>0.252</v>
      </c>
      <c r="AC28" s="30" t="str">
        <f t="shared" si="4"/>
        <v>Baja</v>
      </c>
      <c r="AD28" s="25">
        <f>IFERROR(IF(AND(S27="Impacto",S28="Impacto"),(AD27-(+AD27*X28)),IF(AND(S27="Impacto",S28="Probabilidad"),(AD26-(+AD26*X28)),IF(S28="Probabilidad",AD27,""))),"")</f>
        <v>0.75</v>
      </c>
      <c r="AE28" s="30" t="str">
        <f t="shared" si="5"/>
        <v>Mayor</v>
      </c>
      <c r="AF28" s="28" t="s">
        <v>65</v>
      </c>
      <c r="AG28" s="177"/>
      <c r="AH28" s="177"/>
      <c r="AI28" s="177"/>
      <c r="AJ28" s="29"/>
    </row>
    <row r="29" spans="1:36" ht="134.25" customHeight="1" x14ac:dyDescent="0.35">
      <c r="A29" s="178">
        <v>6</v>
      </c>
      <c r="B29" s="178" t="s">
        <v>128</v>
      </c>
      <c r="C29" s="178" t="s">
        <v>79</v>
      </c>
      <c r="D29" s="178" t="s">
        <v>129</v>
      </c>
      <c r="E29" s="31" t="s">
        <v>52</v>
      </c>
      <c r="F29" s="32" t="s">
        <v>130</v>
      </c>
      <c r="G29" s="178" t="s">
        <v>131</v>
      </c>
      <c r="H29" s="180" t="s">
        <v>55</v>
      </c>
      <c r="I29" s="180" t="s">
        <v>56</v>
      </c>
      <c r="J29" s="178" t="s">
        <v>132</v>
      </c>
      <c r="K29" s="183" t="str">
        <f>IF(J29="Máximo 2 veces por año","Muy Baja", IF(J29="De 3 a 24 veces por año","Baja", IF(J29="De 24 a 500 veces por año","Media", IF(J29="De 500 veces al año y máximo 5000 veces por año","Alta",IF(J29="Más de 5000 veces por año","Muy Alta",";")))))</f>
        <v>Muy Alta</v>
      </c>
      <c r="L29" s="182">
        <f>IF(K29="Muy Baja", 20%, IF(K29="Baja",40%, IF(K29="Media",60%, IF(K29="Alta",80%,IF(K29="Muy Alta",100%,"")))))</f>
        <v>1</v>
      </c>
      <c r="M29" s="178" t="s">
        <v>58</v>
      </c>
      <c r="N29" s="181" t="str">
        <f>IF(O29=20%,"Leve",IF(O29=40%,"Menor",IF(O29=60%,"Moderado",IF(O29=80%,"Mayor","Catastrófico"))))</f>
        <v>Catastrófico</v>
      </c>
      <c r="O29" s="181">
        <f>IF(M29="     Afectación menor a 10 SMLMV",20%,IF(M29="     El riesgo afecta la imagen de alguna área de la organización",20%,IF(M29="     Entre 10 y 50 SMLMV",40%,IF(M29="     El riesgo afecta la imagen de la entidad internamente, de conocimiento general, nivel interno, de junta dircetiva y accionistas y/o de provedores",40%,IF(M29="     Entre 50 y 100 SMLMV",60%,IF(M29="     El riesgo afecta la imagen de la entidad con algunos usuarios de relevancia frente al logro de los objetivos",60%,IF(M29="     Entre 100 y 500 SMLMV",80%,IF(M29="     El riesgo afecta la imagen de de la entidad con efecto publicitario sostenido a nivel de sector administrativo, nivel departamental o municipal",80%,IF(M29="     Mayor a 500 SMLMV",100%,IF(M29="     El riesgo afecta la imagen de la entidad a nivel nacional, con efecto publicitarios sostenible a nivel país",100%,""))))))))))</f>
        <v>1</v>
      </c>
      <c r="P29" s="182" t="str">
        <f>IF(AND(K29&lt;&gt;"",N29&lt;&gt;""),VLOOKUP(K29&amp;N29,'No Eliminar'!$N$3:$O$27,2,FALSE),"")</f>
        <v>Extrema</v>
      </c>
      <c r="Q29" s="21">
        <v>1</v>
      </c>
      <c r="R29" s="22" t="s">
        <v>133</v>
      </c>
      <c r="S29" s="23" t="str">
        <f t="shared" si="0"/>
        <v>Probabilidad</v>
      </c>
      <c r="T29" s="24" t="s">
        <v>92</v>
      </c>
      <c r="U29" s="25">
        <f t="shared" si="1"/>
        <v>0.15</v>
      </c>
      <c r="V29" s="24" t="s">
        <v>61</v>
      </c>
      <c r="W29" s="25">
        <f t="shared" si="2"/>
        <v>0.15</v>
      </c>
      <c r="X29" s="26">
        <f t="shared" si="3"/>
        <v>0.3</v>
      </c>
      <c r="Y29" s="24" t="s">
        <v>62</v>
      </c>
      <c r="Z29" s="24" t="s">
        <v>77</v>
      </c>
      <c r="AA29" s="24" t="s">
        <v>64</v>
      </c>
      <c r="AB29" s="26">
        <f>IFERROR(IF(S29="Probabilidad",(L29-(+L29*X29)),IF(S29="Impacto",L29,"")),"")</f>
        <v>0.7</v>
      </c>
      <c r="AC29" s="27" t="str">
        <f t="shared" si="4"/>
        <v>Alta</v>
      </c>
      <c r="AD29" s="26">
        <f>IF(S29="Impacto",(O29-(+O29*X29)),O29)</f>
        <v>1</v>
      </c>
      <c r="AE29" s="27" t="str">
        <f t="shared" si="5"/>
        <v>Catastrófico</v>
      </c>
      <c r="AF29" s="28" t="s">
        <v>65</v>
      </c>
      <c r="AG29" s="175" t="s">
        <v>66</v>
      </c>
      <c r="AH29" s="178" t="s">
        <v>134</v>
      </c>
      <c r="AI29" s="180" t="s">
        <v>135</v>
      </c>
      <c r="AJ29" s="29"/>
    </row>
    <row r="30" spans="1:36" ht="105.75" customHeight="1" x14ac:dyDescent="0.35">
      <c r="A30" s="176"/>
      <c r="B30" s="176"/>
      <c r="C30" s="176"/>
      <c r="D30" s="176"/>
      <c r="E30" s="19" t="s">
        <v>88</v>
      </c>
      <c r="F30" s="20" t="s">
        <v>136</v>
      </c>
      <c r="G30" s="176"/>
      <c r="H30" s="176"/>
      <c r="I30" s="176"/>
      <c r="J30" s="176"/>
      <c r="K30" s="176"/>
      <c r="L30" s="176"/>
      <c r="M30" s="176"/>
      <c r="N30" s="176"/>
      <c r="O30" s="176"/>
      <c r="P30" s="176"/>
      <c r="Q30" s="21">
        <v>2</v>
      </c>
      <c r="R30" s="22" t="s">
        <v>137</v>
      </c>
      <c r="S30" s="23" t="str">
        <f t="shared" si="0"/>
        <v>Probabilidad</v>
      </c>
      <c r="T30" s="24" t="s">
        <v>92</v>
      </c>
      <c r="U30" s="25">
        <f t="shared" si="1"/>
        <v>0.15</v>
      </c>
      <c r="V30" s="24" t="s">
        <v>61</v>
      </c>
      <c r="W30" s="25">
        <f t="shared" si="2"/>
        <v>0.15</v>
      </c>
      <c r="X30" s="26">
        <f t="shared" si="3"/>
        <v>0.3</v>
      </c>
      <c r="Y30" s="24" t="s">
        <v>62</v>
      </c>
      <c r="Z30" s="24" t="s">
        <v>77</v>
      </c>
      <c r="AA30" s="24" t="s">
        <v>64</v>
      </c>
      <c r="AB30" s="26">
        <f>IFERROR(IF(AND(S29="Probabilidad",S30="Probabilidad"),(AB29-(+AB29*X30)),IF(S30="Probabilidad",(L29-(+L29*X30)),IF(S30="Impacto",AB29,""))),"")</f>
        <v>0.49</v>
      </c>
      <c r="AC30" s="27" t="str">
        <f t="shared" si="4"/>
        <v>Media</v>
      </c>
      <c r="AD30" s="26">
        <f>IF(S30="Impacto",(AD29-(+AD29*X30)),AD29)</f>
        <v>1</v>
      </c>
      <c r="AE30" s="27" t="str">
        <f t="shared" si="5"/>
        <v>Catastrófico</v>
      </c>
      <c r="AF30" s="28" t="s">
        <v>65</v>
      </c>
      <c r="AG30" s="176"/>
      <c r="AH30" s="176"/>
      <c r="AI30" s="176"/>
      <c r="AJ30" s="29"/>
    </row>
    <row r="31" spans="1:36" ht="177.75" customHeight="1" x14ac:dyDescent="0.35">
      <c r="A31" s="176"/>
      <c r="B31" s="176"/>
      <c r="C31" s="176"/>
      <c r="D31" s="176"/>
      <c r="E31" s="19" t="s">
        <v>52</v>
      </c>
      <c r="F31" s="22" t="s">
        <v>138</v>
      </c>
      <c r="G31" s="176"/>
      <c r="H31" s="176"/>
      <c r="I31" s="176"/>
      <c r="J31" s="176"/>
      <c r="K31" s="176"/>
      <c r="L31" s="176"/>
      <c r="M31" s="176"/>
      <c r="N31" s="176"/>
      <c r="O31" s="176"/>
      <c r="P31" s="176"/>
      <c r="Q31" s="21">
        <v>3</v>
      </c>
      <c r="R31" s="22" t="s">
        <v>139</v>
      </c>
      <c r="S31" s="23" t="str">
        <f t="shared" si="0"/>
        <v>Probabilidad</v>
      </c>
      <c r="T31" s="24" t="s">
        <v>92</v>
      </c>
      <c r="U31" s="25">
        <f t="shared" si="1"/>
        <v>0.15</v>
      </c>
      <c r="V31" s="24" t="s">
        <v>61</v>
      </c>
      <c r="W31" s="25">
        <f t="shared" si="2"/>
        <v>0.15</v>
      </c>
      <c r="X31" s="26">
        <f t="shared" si="3"/>
        <v>0.3</v>
      </c>
      <c r="Y31" s="24" t="s">
        <v>62</v>
      </c>
      <c r="Z31" s="24" t="s">
        <v>77</v>
      </c>
      <c r="AA31" s="24" t="s">
        <v>64</v>
      </c>
      <c r="AB31" s="26">
        <f t="shared" ref="AB31:AB33" si="14">IFERROR(IF(AND(S30="Probabilidad",S31="Probabilidad"),(AB30-(+AB30*X31)),IF(AND(S30="Impacto",S31="Probabilidad"),(AB29-(+AB29*X31)),IF(S31="Impacto",AB30,""))),"")</f>
        <v>0.34299999999999997</v>
      </c>
      <c r="AC31" s="30" t="str">
        <f t="shared" si="4"/>
        <v>Baja</v>
      </c>
      <c r="AD31" s="25">
        <f t="shared" ref="AD31:AD33" si="15">IFERROR(IF(AND(S30="Impacto",S31="Impacto"),(AD30-(+AD30*X31)),IF(AND(S30="Impacto",S31="Probabilidad"),(AD29-(+AD29*X31)),IF(S31="Probabilidad",AD30,""))),"")</f>
        <v>1</v>
      </c>
      <c r="AE31" s="30" t="str">
        <f t="shared" si="5"/>
        <v>Catastrófico</v>
      </c>
      <c r="AF31" s="28" t="s">
        <v>65</v>
      </c>
      <c r="AG31" s="176"/>
      <c r="AH31" s="176"/>
      <c r="AI31" s="176"/>
      <c r="AJ31" s="29"/>
    </row>
    <row r="32" spans="1:36" ht="191.25" customHeight="1" x14ac:dyDescent="0.35">
      <c r="A32" s="176"/>
      <c r="B32" s="176"/>
      <c r="C32" s="176"/>
      <c r="D32" s="176"/>
      <c r="E32" s="19" t="s">
        <v>52</v>
      </c>
      <c r="F32" s="20" t="s">
        <v>140</v>
      </c>
      <c r="G32" s="176"/>
      <c r="H32" s="176"/>
      <c r="I32" s="176"/>
      <c r="J32" s="176"/>
      <c r="K32" s="176"/>
      <c r="L32" s="176"/>
      <c r="M32" s="176"/>
      <c r="N32" s="176"/>
      <c r="O32" s="176"/>
      <c r="P32" s="176"/>
      <c r="Q32" s="21">
        <v>4</v>
      </c>
      <c r="R32" s="22" t="s">
        <v>141</v>
      </c>
      <c r="S32" s="23" t="str">
        <f t="shared" si="0"/>
        <v>Probabilidad</v>
      </c>
      <c r="T32" s="24" t="s">
        <v>92</v>
      </c>
      <c r="U32" s="25">
        <f t="shared" si="1"/>
        <v>0.15</v>
      </c>
      <c r="V32" s="24" t="s">
        <v>61</v>
      </c>
      <c r="W32" s="25">
        <f t="shared" si="2"/>
        <v>0.15</v>
      </c>
      <c r="X32" s="26">
        <f t="shared" si="3"/>
        <v>0.3</v>
      </c>
      <c r="Y32" s="24" t="s">
        <v>62</v>
      </c>
      <c r="Z32" s="24" t="s">
        <v>77</v>
      </c>
      <c r="AA32" s="24" t="s">
        <v>64</v>
      </c>
      <c r="AB32" s="26">
        <f t="shared" si="14"/>
        <v>0.24009999999999998</v>
      </c>
      <c r="AC32" s="30" t="str">
        <f t="shared" si="4"/>
        <v>Baja</v>
      </c>
      <c r="AD32" s="25">
        <f t="shared" si="15"/>
        <v>1</v>
      </c>
      <c r="AE32" s="30" t="str">
        <f t="shared" si="5"/>
        <v>Catastrófico</v>
      </c>
      <c r="AF32" s="28" t="s">
        <v>65</v>
      </c>
      <c r="AG32" s="176"/>
      <c r="AH32" s="176"/>
      <c r="AI32" s="176"/>
      <c r="AJ32" s="29"/>
    </row>
    <row r="33" spans="1:36" ht="169.5" customHeight="1" x14ac:dyDescent="0.35">
      <c r="A33" s="177"/>
      <c r="B33" s="177"/>
      <c r="C33" s="177"/>
      <c r="D33" s="177"/>
      <c r="E33" s="19" t="s">
        <v>88</v>
      </c>
      <c r="F33" s="19" t="s">
        <v>142</v>
      </c>
      <c r="G33" s="177"/>
      <c r="H33" s="177"/>
      <c r="I33" s="177"/>
      <c r="J33" s="177"/>
      <c r="K33" s="177"/>
      <c r="L33" s="177"/>
      <c r="M33" s="177"/>
      <c r="N33" s="177"/>
      <c r="O33" s="177"/>
      <c r="P33" s="177"/>
      <c r="Q33" s="21">
        <v>5</v>
      </c>
      <c r="R33" s="22" t="s">
        <v>143</v>
      </c>
      <c r="S33" s="23" t="str">
        <f t="shared" si="0"/>
        <v>Probabilidad</v>
      </c>
      <c r="T33" s="24" t="s">
        <v>72</v>
      </c>
      <c r="U33" s="25">
        <f t="shared" si="1"/>
        <v>0.25</v>
      </c>
      <c r="V33" s="24" t="s">
        <v>61</v>
      </c>
      <c r="W33" s="25">
        <f t="shared" si="2"/>
        <v>0.15</v>
      </c>
      <c r="X33" s="26">
        <f t="shared" si="3"/>
        <v>0.4</v>
      </c>
      <c r="Y33" s="24" t="s">
        <v>62</v>
      </c>
      <c r="Z33" s="24" t="s">
        <v>63</v>
      </c>
      <c r="AA33" s="24" t="s">
        <v>64</v>
      </c>
      <c r="AB33" s="26">
        <f t="shared" si="14"/>
        <v>0.14405999999999997</v>
      </c>
      <c r="AC33" s="30" t="str">
        <f t="shared" si="4"/>
        <v>Muy Baja</v>
      </c>
      <c r="AD33" s="25">
        <f t="shared" si="15"/>
        <v>1</v>
      </c>
      <c r="AE33" s="30" t="str">
        <f t="shared" si="5"/>
        <v>Catastrófico</v>
      </c>
      <c r="AF33" s="28" t="s">
        <v>65</v>
      </c>
      <c r="AG33" s="177"/>
      <c r="AH33" s="177"/>
      <c r="AI33" s="177"/>
      <c r="AJ33" s="29"/>
    </row>
    <row r="34" spans="1:36" ht="211.5" customHeight="1" x14ac:dyDescent="0.35">
      <c r="A34" s="178">
        <v>7</v>
      </c>
      <c r="B34" s="178" t="s">
        <v>128</v>
      </c>
      <c r="C34" s="178" t="s">
        <v>144</v>
      </c>
      <c r="D34" s="178" t="s">
        <v>145</v>
      </c>
      <c r="E34" s="19" t="s">
        <v>52</v>
      </c>
      <c r="F34" s="32" t="s">
        <v>146</v>
      </c>
      <c r="G34" s="178" t="s">
        <v>147</v>
      </c>
      <c r="H34" s="180" t="s">
        <v>55</v>
      </c>
      <c r="I34" s="180" t="s">
        <v>148</v>
      </c>
      <c r="J34" s="178" t="s">
        <v>57</v>
      </c>
      <c r="K34" s="183" t="str">
        <f>IF(J34="Máximo 2 veces por año","Muy Baja", IF(J34="De 3 a 24 veces por año","Baja", IF(J34="De 24 a 500 veces por año","Media", IF(J34="De 500 veces al año y máximo 5000 veces por año","Alta",IF(J34="Más de 5000 veces por año","Muy Alta",";")))))</f>
        <v>Media</v>
      </c>
      <c r="L34" s="182">
        <f>IF(K34="Muy Baja", 20%, IF(K34="Baja",40%, IF(K34="Media",60%, IF(K34="Alta",80%,IF(K34="Muy Alta",100%,"")))))</f>
        <v>0.6</v>
      </c>
      <c r="M34" s="178" t="s">
        <v>58</v>
      </c>
      <c r="N34" s="181" t="str">
        <f>IF(O34=20%,"Leve",IF(O34=40%,"Menor",IF(O34=60%,"Moderado",IF(O34=80%,"Mayor","Catastrófico"))))</f>
        <v>Catastrófico</v>
      </c>
      <c r="O34" s="181">
        <f>IF(M34="     Afectación menor a 10 SMLMV",20%,IF(M34="     El riesgo afecta la imagen de alguna área de la organización",20%,IF(M34="     Entre 10 y 50 SMLMV",40%,IF(M34="     El riesgo afecta la imagen de la entidad internamente, de conocimiento general, nivel interno, de junta dircetiva y accionistas y/o de provedores",40%,IF(M34="     Entre 50 y 100 SMLMV",60%,IF(M34="     El riesgo afecta la imagen de la entidad con algunos usuarios de relevancia frente al logro de los objetivos",60%,IF(M34="     Entre 100 y 500 SMLMV",80%,IF(M34="     El riesgo afecta la imagen de de la entidad con efecto publicitario sostenido a nivel de sector administrativo, nivel departamental o municipal",80%,IF(M34="     Mayor a 500 SMLMV",100%,IF(M34="     El riesgo afecta la imagen de la entidad a nivel nacional, con efecto publicitarios sostenible a nivel país",100%,""))))))))))</f>
        <v>1</v>
      </c>
      <c r="P34" s="182" t="str">
        <f>IF(AND(K34&lt;&gt;"",N34&lt;&gt;""),VLOOKUP(K34&amp;N34,'No Eliminar'!$N$3:$O$27,2,FALSE),"")</f>
        <v>Extrema</v>
      </c>
      <c r="Q34" s="21">
        <v>1</v>
      </c>
      <c r="R34" s="22" t="s">
        <v>149</v>
      </c>
      <c r="S34" s="23" t="str">
        <f t="shared" si="0"/>
        <v>Probabilidad</v>
      </c>
      <c r="T34" s="24" t="s">
        <v>72</v>
      </c>
      <c r="U34" s="25">
        <f t="shared" si="1"/>
        <v>0.25</v>
      </c>
      <c r="V34" s="24" t="s">
        <v>61</v>
      </c>
      <c r="W34" s="25">
        <f t="shared" si="2"/>
        <v>0.15</v>
      </c>
      <c r="X34" s="26">
        <f t="shared" si="3"/>
        <v>0.4</v>
      </c>
      <c r="Y34" s="24" t="s">
        <v>62</v>
      </c>
      <c r="Z34" s="24" t="s">
        <v>63</v>
      </c>
      <c r="AA34" s="24" t="s">
        <v>64</v>
      </c>
      <c r="AB34" s="26">
        <f>IFERROR(IF(S34="Probabilidad",(L34-(+L34*X34)),IF(S34="Impacto",L34,"")),"")</f>
        <v>0.36</v>
      </c>
      <c r="AC34" s="27" t="str">
        <f t="shared" si="4"/>
        <v>Baja</v>
      </c>
      <c r="AD34" s="26">
        <f>IF(S34="Impacto",(O34-(+O34*X34)),O34)</f>
        <v>1</v>
      </c>
      <c r="AE34" s="27" t="str">
        <f t="shared" si="5"/>
        <v>Catastrófico</v>
      </c>
      <c r="AF34" s="28" t="s">
        <v>65</v>
      </c>
      <c r="AG34" s="175" t="s">
        <v>66</v>
      </c>
      <c r="AH34" s="178" t="s">
        <v>150</v>
      </c>
      <c r="AI34" s="180" t="s">
        <v>151</v>
      </c>
      <c r="AJ34" s="29"/>
    </row>
    <row r="35" spans="1:36" ht="165" customHeight="1" x14ac:dyDescent="0.35">
      <c r="A35" s="176"/>
      <c r="B35" s="176"/>
      <c r="C35" s="176"/>
      <c r="D35" s="176"/>
      <c r="E35" s="31" t="s">
        <v>88</v>
      </c>
      <c r="F35" s="22" t="s">
        <v>152</v>
      </c>
      <c r="G35" s="176"/>
      <c r="H35" s="176"/>
      <c r="I35" s="176"/>
      <c r="J35" s="176"/>
      <c r="K35" s="176"/>
      <c r="L35" s="176"/>
      <c r="M35" s="176"/>
      <c r="N35" s="176"/>
      <c r="O35" s="176"/>
      <c r="P35" s="176"/>
      <c r="Q35" s="21">
        <v>2</v>
      </c>
      <c r="R35" s="22" t="s">
        <v>153</v>
      </c>
      <c r="S35" s="23" t="str">
        <f t="shared" si="0"/>
        <v>Probabilidad</v>
      </c>
      <c r="T35" s="24" t="s">
        <v>92</v>
      </c>
      <c r="U35" s="25">
        <f t="shared" si="1"/>
        <v>0.15</v>
      </c>
      <c r="V35" s="24" t="s">
        <v>61</v>
      </c>
      <c r="W35" s="25">
        <f t="shared" si="2"/>
        <v>0.15</v>
      </c>
      <c r="X35" s="26">
        <f t="shared" si="3"/>
        <v>0.3</v>
      </c>
      <c r="Y35" s="24" t="s">
        <v>62</v>
      </c>
      <c r="Z35" s="24" t="s">
        <v>63</v>
      </c>
      <c r="AA35" s="24" t="s">
        <v>64</v>
      </c>
      <c r="AB35" s="26">
        <f>IFERROR(IF(AND(S34="Probabilidad",S35="Probabilidad"),(AB34-(+AB34*X35)),IF(S35="Probabilidad",(L34-(+L34*X35)),IF(S35="Impacto",AB34,""))),"")</f>
        <v>0.252</v>
      </c>
      <c r="AC35" s="27" t="str">
        <f t="shared" si="4"/>
        <v>Baja</v>
      </c>
      <c r="AD35" s="26">
        <f>IF(S35="Impacto",(AD34-(+AD34*X35)),AD34)</f>
        <v>1</v>
      </c>
      <c r="AE35" s="27" t="str">
        <f t="shared" si="5"/>
        <v>Catastrófico</v>
      </c>
      <c r="AF35" s="28" t="s">
        <v>65</v>
      </c>
      <c r="AG35" s="176"/>
      <c r="AH35" s="176"/>
      <c r="AI35" s="176"/>
      <c r="AJ35" s="29"/>
    </row>
    <row r="36" spans="1:36" ht="150.75" customHeight="1" x14ac:dyDescent="0.35">
      <c r="A36" s="176"/>
      <c r="B36" s="176"/>
      <c r="C36" s="176"/>
      <c r="D36" s="176"/>
      <c r="E36" s="19" t="s">
        <v>52</v>
      </c>
      <c r="F36" s="22" t="s">
        <v>138</v>
      </c>
      <c r="G36" s="176"/>
      <c r="H36" s="176"/>
      <c r="I36" s="176"/>
      <c r="J36" s="176"/>
      <c r="K36" s="176"/>
      <c r="L36" s="176"/>
      <c r="M36" s="176"/>
      <c r="N36" s="176"/>
      <c r="O36" s="176"/>
      <c r="P36" s="176"/>
      <c r="Q36" s="21">
        <v>3</v>
      </c>
      <c r="R36" s="22" t="s">
        <v>154</v>
      </c>
      <c r="S36" s="23" t="str">
        <f t="shared" si="0"/>
        <v>Probabilidad</v>
      </c>
      <c r="T36" s="24" t="s">
        <v>72</v>
      </c>
      <c r="U36" s="25">
        <f t="shared" si="1"/>
        <v>0.25</v>
      </c>
      <c r="V36" s="24" t="s">
        <v>61</v>
      </c>
      <c r="W36" s="25">
        <f t="shared" si="2"/>
        <v>0.15</v>
      </c>
      <c r="X36" s="26">
        <f t="shared" si="3"/>
        <v>0.4</v>
      </c>
      <c r="Y36" s="24" t="s">
        <v>62</v>
      </c>
      <c r="Z36" s="24" t="s">
        <v>63</v>
      </c>
      <c r="AA36" s="24" t="s">
        <v>64</v>
      </c>
      <c r="AB36" s="26">
        <f t="shared" ref="AB36:AB37" si="16">IFERROR(IF(AND(S35="Probabilidad",S36="Probabilidad"),(AB35-(+AB35*X36)),IF(AND(S35="Impacto",S36="Probabilidad"),(AB34-(+AB34*X36)),IF(S36="Impacto",AB35,""))),"")</f>
        <v>0.1512</v>
      </c>
      <c r="AC36" s="30" t="str">
        <f t="shared" si="4"/>
        <v>Muy Baja</v>
      </c>
      <c r="AD36" s="25">
        <f t="shared" ref="AD36:AD37" si="17">IFERROR(IF(AND(S35="Impacto",S36="Impacto"),(AD35-(+AD35*X36)),IF(AND(S35="Impacto",S36="Probabilidad"),(AD34-(+AD34*X36)),IF(S36="Probabilidad",AD35,""))),"")</f>
        <v>1</v>
      </c>
      <c r="AE36" s="30" t="str">
        <f t="shared" si="5"/>
        <v>Catastrófico</v>
      </c>
      <c r="AF36" s="28" t="s">
        <v>65</v>
      </c>
      <c r="AG36" s="176"/>
      <c r="AH36" s="176"/>
      <c r="AI36" s="176"/>
      <c r="AJ36" s="29"/>
    </row>
    <row r="37" spans="1:36" ht="142.5" customHeight="1" x14ac:dyDescent="0.35">
      <c r="A37" s="177"/>
      <c r="B37" s="177"/>
      <c r="C37" s="177"/>
      <c r="D37" s="177"/>
      <c r="E37" s="19" t="s">
        <v>88</v>
      </c>
      <c r="F37" s="31" t="s">
        <v>155</v>
      </c>
      <c r="G37" s="177"/>
      <c r="H37" s="177"/>
      <c r="I37" s="177"/>
      <c r="J37" s="177"/>
      <c r="K37" s="177"/>
      <c r="L37" s="177"/>
      <c r="M37" s="177"/>
      <c r="N37" s="177"/>
      <c r="O37" s="177"/>
      <c r="P37" s="177"/>
      <c r="Q37" s="21">
        <v>4</v>
      </c>
      <c r="R37" s="22" t="s">
        <v>154</v>
      </c>
      <c r="S37" s="23" t="str">
        <f t="shared" si="0"/>
        <v>Probabilidad</v>
      </c>
      <c r="T37" s="24" t="s">
        <v>72</v>
      </c>
      <c r="U37" s="25">
        <f t="shared" si="1"/>
        <v>0.25</v>
      </c>
      <c r="V37" s="24" t="s">
        <v>61</v>
      </c>
      <c r="W37" s="25">
        <f t="shared" si="2"/>
        <v>0.15</v>
      </c>
      <c r="X37" s="26">
        <f t="shared" si="3"/>
        <v>0.4</v>
      </c>
      <c r="Y37" s="24" t="s">
        <v>62</v>
      </c>
      <c r="Z37" s="24" t="s">
        <v>63</v>
      </c>
      <c r="AA37" s="24" t="s">
        <v>64</v>
      </c>
      <c r="AB37" s="26">
        <f t="shared" si="16"/>
        <v>9.0719999999999995E-2</v>
      </c>
      <c r="AC37" s="30" t="str">
        <f t="shared" si="4"/>
        <v>Muy Baja</v>
      </c>
      <c r="AD37" s="25">
        <f t="shared" si="17"/>
        <v>1</v>
      </c>
      <c r="AE37" s="30" t="str">
        <f t="shared" si="5"/>
        <v>Catastrófico</v>
      </c>
      <c r="AF37" s="28" t="s">
        <v>65</v>
      </c>
      <c r="AG37" s="177"/>
      <c r="AH37" s="177"/>
      <c r="AI37" s="177"/>
      <c r="AJ37" s="29"/>
    </row>
    <row r="38" spans="1:36" ht="252.75" customHeight="1" x14ac:dyDescent="0.35">
      <c r="A38" s="178">
        <v>8</v>
      </c>
      <c r="B38" s="178" t="s">
        <v>128</v>
      </c>
      <c r="C38" s="178" t="s">
        <v>156</v>
      </c>
      <c r="D38" s="178" t="s">
        <v>157</v>
      </c>
      <c r="E38" s="178" t="s">
        <v>88</v>
      </c>
      <c r="F38" s="178" t="s">
        <v>158</v>
      </c>
      <c r="G38" s="178" t="s">
        <v>159</v>
      </c>
      <c r="H38" s="180" t="s">
        <v>55</v>
      </c>
      <c r="I38" s="180" t="s">
        <v>56</v>
      </c>
      <c r="J38" s="178" t="s">
        <v>132</v>
      </c>
      <c r="K38" s="183" t="str">
        <f>IF(J38="Máximo 2 veces por año","Muy Baja", IF(J38="De 3 a 24 veces por año","Baja", IF(J38="De 24 a 500 veces por año","Media", IF(J38="De 500 veces al año y máximo 5000 veces por año","Alta",IF(J38="Más de 5000 veces por año","Muy Alta",";")))))</f>
        <v>Muy Alta</v>
      </c>
      <c r="L38" s="182">
        <f>IF(K38="Muy Baja", 20%, IF(K38="Baja",40%, IF(K38="Media",60%, IF(K38="Alta",80%,IF(K38="Muy Alta",100%,"")))))</f>
        <v>1</v>
      </c>
      <c r="M38" s="178" t="s">
        <v>58</v>
      </c>
      <c r="N38" s="181" t="str">
        <f>IF(O38=20%,"Leve",IF(O38=40%,"Menor",IF(O38=60%,"Moderado",IF(O38=80%,"Mayor","Catastrófico"))))</f>
        <v>Catastrófico</v>
      </c>
      <c r="O38" s="181">
        <f>IF(M38="     Afectación menor a 10 SMLMV",20%,IF(M38="     El riesgo afecta la imagen de alguna área de la organización",20%,IF(M38="     Entre 10 y 50 SMLMV",40%,IF(M38="     El riesgo afecta la imagen de la entidad internamente, de conocimiento general, nivel interno, de junta dircetiva y accionistas y/o de provedores",40%,IF(M38="     Entre 50 y 100 SMLMV",60%,IF(M38="     El riesgo afecta la imagen de la entidad con algunos usuarios de relevancia frente al logro de los objetivos",60%,IF(M38="     Entre 100 y 500 SMLMV",80%,IF(M38="     El riesgo afecta la imagen de de la entidad con efecto publicitario sostenido a nivel de sector administrativo, nivel departamental o municipal",80%,IF(M38="     Mayor a 500 SMLMV",100%,IF(M38="     El riesgo afecta la imagen de la entidad a nivel nacional, con efecto publicitarios sostenible a nivel país",100%,""))))))))))</f>
        <v>1</v>
      </c>
      <c r="P38" s="182" t="str">
        <f>IF(AND(K38&lt;&gt;"",N38&lt;&gt;""),VLOOKUP(K38&amp;N38,'No Eliminar'!$N$3:$O$27,2,FALSE),"")</f>
        <v>Extrema</v>
      </c>
      <c r="Q38" s="21">
        <v>1</v>
      </c>
      <c r="R38" s="22" t="s">
        <v>160</v>
      </c>
      <c r="S38" s="23" t="str">
        <f t="shared" si="0"/>
        <v>Probabilidad</v>
      </c>
      <c r="T38" s="24" t="s">
        <v>92</v>
      </c>
      <c r="U38" s="25">
        <f t="shared" si="1"/>
        <v>0.15</v>
      </c>
      <c r="V38" s="24" t="s">
        <v>61</v>
      </c>
      <c r="W38" s="25">
        <f t="shared" si="2"/>
        <v>0.15</v>
      </c>
      <c r="X38" s="26">
        <f t="shared" si="3"/>
        <v>0.3</v>
      </c>
      <c r="Y38" s="24" t="s">
        <v>62</v>
      </c>
      <c r="Z38" s="24" t="s">
        <v>63</v>
      </c>
      <c r="AA38" s="24" t="s">
        <v>64</v>
      </c>
      <c r="AB38" s="26">
        <f>IFERROR(IF(S38="Probabilidad",(L38-(+L38*X38)),IF(S38="Impacto",L38,"")),"")</f>
        <v>0.7</v>
      </c>
      <c r="AC38" s="27" t="str">
        <f t="shared" si="4"/>
        <v>Alta</v>
      </c>
      <c r="AD38" s="26">
        <f>IF(S38="Impacto",(O38-(+O38*X38)),O38)</f>
        <v>1</v>
      </c>
      <c r="AE38" s="27" t="str">
        <f t="shared" si="5"/>
        <v>Catastrófico</v>
      </c>
      <c r="AF38" s="28" t="s">
        <v>65</v>
      </c>
      <c r="AG38" s="175" t="s">
        <v>66</v>
      </c>
      <c r="AH38" s="178" t="s">
        <v>161</v>
      </c>
      <c r="AI38" s="180" t="s">
        <v>162</v>
      </c>
      <c r="AJ38" s="29"/>
    </row>
    <row r="39" spans="1:36" ht="283.5" customHeight="1" x14ac:dyDescent="0.35">
      <c r="A39" s="176"/>
      <c r="B39" s="176"/>
      <c r="C39" s="176"/>
      <c r="D39" s="176"/>
      <c r="E39" s="176"/>
      <c r="F39" s="176"/>
      <c r="G39" s="176"/>
      <c r="H39" s="176"/>
      <c r="I39" s="176"/>
      <c r="J39" s="176"/>
      <c r="K39" s="176"/>
      <c r="L39" s="176"/>
      <c r="M39" s="176"/>
      <c r="N39" s="176"/>
      <c r="O39" s="176"/>
      <c r="P39" s="176"/>
      <c r="Q39" s="21">
        <v>2</v>
      </c>
      <c r="R39" s="22" t="s">
        <v>163</v>
      </c>
      <c r="S39" s="23" t="str">
        <f t="shared" si="0"/>
        <v>Probabilidad</v>
      </c>
      <c r="T39" s="24" t="s">
        <v>92</v>
      </c>
      <c r="U39" s="25">
        <f t="shared" si="1"/>
        <v>0.15</v>
      </c>
      <c r="V39" s="24" t="s">
        <v>61</v>
      </c>
      <c r="W39" s="25">
        <f t="shared" si="2"/>
        <v>0.15</v>
      </c>
      <c r="X39" s="26">
        <f t="shared" si="3"/>
        <v>0.3</v>
      </c>
      <c r="Y39" s="24" t="s">
        <v>62</v>
      </c>
      <c r="Z39" s="24" t="s">
        <v>63</v>
      </c>
      <c r="AA39" s="24" t="s">
        <v>164</v>
      </c>
      <c r="AB39" s="26">
        <f>IFERROR(IF(AND(S38="Probabilidad",S39="Probabilidad"),(AB38-(+AB38*X39)),IF(S39="Probabilidad",(L38-(+L38*X39)),IF(S39="Impacto",AB38,""))),"")</f>
        <v>0.49</v>
      </c>
      <c r="AC39" s="27" t="str">
        <f t="shared" si="4"/>
        <v>Media</v>
      </c>
      <c r="AD39" s="26">
        <f>IF(S39="Impacto",(AD38-(+AD38*X39)),AD38)</f>
        <v>1</v>
      </c>
      <c r="AE39" s="27" t="str">
        <f t="shared" si="5"/>
        <v>Catastrófico</v>
      </c>
      <c r="AF39" s="28" t="s">
        <v>65</v>
      </c>
      <c r="AG39" s="176"/>
      <c r="AH39" s="176"/>
      <c r="AI39" s="176"/>
      <c r="AJ39" s="29"/>
    </row>
    <row r="40" spans="1:36" ht="154.5" customHeight="1" x14ac:dyDescent="0.35">
      <c r="A40" s="176"/>
      <c r="B40" s="176"/>
      <c r="C40" s="176"/>
      <c r="D40" s="176"/>
      <c r="E40" s="177"/>
      <c r="F40" s="177"/>
      <c r="G40" s="176"/>
      <c r="H40" s="176"/>
      <c r="I40" s="176"/>
      <c r="J40" s="176"/>
      <c r="K40" s="176"/>
      <c r="L40" s="176"/>
      <c r="M40" s="176"/>
      <c r="N40" s="176"/>
      <c r="O40" s="176"/>
      <c r="P40" s="176"/>
      <c r="Q40" s="21">
        <v>3</v>
      </c>
      <c r="R40" s="22" t="s">
        <v>165</v>
      </c>
      <c r="S40" s="23" t="str">
        <f t="shared" si="0"/>
        <v>Probabilidad</v>
      </c>
      <c r="T40" s="24" t="s">
        <v>92</v>
      </c>
      <c r="U40" s="25">
        <f t="shared" si="1"/>
        <v>0.15</v>
      </c>
      <c r="V40" s="24" t="s">
        <v>61</v>
      </c>
      <c r="W40" s="25">
        <f t="shared" si="2"/>
        <v>0.15</v>
      </c>
      <c r="X40" s="26">
        <f t="shared" si="3"/>
        <v>0.3</v>
      </c>
      <c r="Y40" s="24" t="s">
        <v>62</v>
      </c>
      <c r="Z40" s="24" t="s">
        <v>77</v>
      </c>
      <c r="AA40" s="24" t="s">
        <v>164</v>
      </c>
      <c r="AB40" s="26">
        <f t="shared" ref="AB40:AB41" si="18">IFERROR(IF(AND(S39="Probabilidad",S40="Probabilidad"),(AB39-(+AB39*X40)),IF(AND(S39="Impacto",S40="Probabilidad"),(AB38-(+AB38*X40)),IF(S40="Impacto",AB39,""))),"")</f>
        <v>0.34299999999999997</v>
      </c>
      <c r="AC40" s="30" t="str">
        <f t="shared" si="4"/>
        <v>Baja</v>
      </c>
      <c r="AD40" s="25">
        <f t="shared" ref="AD40:AD41" si="19">IFERROR(IF(AND(S39="Impacto",S40="Impacto"),(AD39-(+AD39*X40)),IF(AND(S39="Impacto",S40="Probabilidad"),(AD38-(+AD38*X40)),IF(S40="Probabilidad",AD39,""))),"")</f>
        <v>1</v>
      </c>
      <c r="AE40" s="30" t="str">
        <f t="shared" si="5"/>
        <v>Catastrófico</v>
      </c>
      <c r="AF40" s="28" t="s">
        <v>65</v>
      </c>
      <c r="AG40" s="176"/>
      <c r="AH40" s="176"/>
      <c r="AI40" s="176"/>
      <c r="AJ40" s="29"/>
    </row>
    <row r="41" spans="1:36" ht="348.75" customHeight="1" x14ac:dyDescent="0.35">
      <c r="A41" s="177"/>
      <c r="B41" s="177"/>
      <c r="C41" s="177"/>
      <c r="D41" s="177"/>
      <c r="E41" s="19" t="s">
        <v>88</v>
      </c>
      <c r="F41" s="19" t="s">
        <v>166</v>
      </c>
      <c r="G41" s="177"/>
      <c r="H41" s="177"/>
      <c r="I41" s="177"/>
      <c r="J41" s="177"/>
      <c r="K41" s="177"/>
      <c r="L41" s="177"/>
      <c r="M41" s="177"/>
      <c r="N41" s="177"/>
      <c r="O41" s="177"/>
      <c r="P41" s="177"/>
      <c r="Q41" s="21">
        <v>4</v>
      </c>
      <c r="R41" s="22" t="s">
        <v>167</v>
      </c>
      <c r="S41" s="23" t="str">
        <f t="shared" si="0"/>
        <v>Probabilidad</v>
      </c>
      <c r="T41" s="24" t="s">
        <v>92</v>
      </c>
      <c r="U41" s="25">
        <f t="shared" si="1"/>
        <v>0.15</v>
      </c>
      <c r="V41" s="24" t="s">
        <v>61</v>
      </c>
      <c r="W41" s="25">
        <f t="shared" si="2"/>
        <v>0.15</v>
      </c>
      <c r="X41" s="26">
        <f t="shared" si="3"/>
        <v>0.3</v>
      </c>
      <c r="Y41" s="24" t="s">
        <v>62</v>
      </c>
      <c r="Z41" s="24" t="s">
        <v>77</v>
      </c>
      <c r="AA41" s="24" t="s">
        <v>164</v>
      </c>
      <c r="AB41" s="26">
        <f t="shared" si="18"/>
        <v>0.24009999999999998</v>
      </c>
      <c r="AC41" s="30" t="str">
        <f t="shared" si="4"/>
        <v>Baja</v>
      </c>
      <c r="AD41" s="25">
        <f t="shared" si="19"/>
        <v>1</v>
      </c>
      <c r="AE41" s="30" t="str">
        <f t="shared" si="5"/>
        <v>Catastrófico</v>
      </c>
      <c r="AF41" s="28" t="s">
        <v>65</v>
      </c>
      <c r="AG41" s="177"/>
      <c r="AH41" s="177"/>
      <c r="AI41" s="177"/>
      <c r="AJ41" s="29"/>
    </row>
    <row r="42" spans="1:36" ht="408" customHeight="1" x14ac:dyDescent="0.35">
      <c r="A42" s="19">
        <v>9</v>
      </c>
      <c r="B42" s="19" t="s">
        <v>168</v>
      </c>
      <c r="C42" s="19" t="s">
        <v>169</v>
      </c>
      <c r="D42" s="20" t="s">
        <v>170</v>
      </c>
      <c r="E42" s="31" t="s">
        <v>171</v>
      </c>
      <c r="F42" s="20" t="s">
        <v>172</v>
      </c>
      <c r="G42" s="19" t="s">
        <v>173</v>
      </c>
      <c r="H42" s="31" t="s">
        <v>55</v>
      </c>
      <c r="I42" s="31" t="s">
        <v>174</v>
      </c>
      <c r="J42" s="19" t="s">
        <v>175</v>
      </c>
      <c r="K42" s="33" t="str">
        <f t="shared" ref="K42:K45" si="20">IF(J42="Máximo 2 veces por año","Muy Baja", IF(J42="De 3 a 24 veces por año","Baja", IF(J42="De 24 a 500 veces por año","Media", IF(J42="De 500 veces al año y máximo 5000 veces por año","Alta",IF(J42="Más de 5000 veces por año","Muy Alta",";")))))</f>
        <v>Alta</v>
      </c>
      <c r="L42" s="34">
        <f t="shared" ref="L42:L45" si="21">IF(K42="Muy Baja", 20%, IF(K42="Baja",40%, IF(K42="Media",60%, IF(K42="Alta",80%,IF(K42="Muy Alta",100%,"")))))</f>
        <v>0.8</v>
      </c>
      <c r="M42" s="20" t="s">
        <v>176</v>
      </c>
      <c r="N42" s="25" t="str">
        <f t="shared" ref="N42:N45" si="22">IF(O42=20%,"Leve",IF(O42=40%,"Menor",IF(O42=60%,"Moderado",IF(O42=80%,"Mayor","Catastrófico"))))</f>
        <v>Moderado</v>
      </c>
      <c r="O42" s="25">
        <f t="shared" ref="O42:O45" si="23">IF(M42="     Afectación menor a 10 SMLMV",20%,IF(M42="     El riesgo afecta la imagen de alguna área de la organización",20%,IF(M42="     Entre 10 y 50 SMLMV",40%,IF(M42="     El riesgo afecta la imagen de la entidad internamente, de conocimiento general, nivel interno, de junta dircetiva y accionistas y/o de provedores",40%,IF(M42="     Entre 50 y 100 SMLMV",60%,IF(M42="     El riesgo afecta la imagen de la entidad con algunos usuarios de relevancia frente al logro de los objetivos",60%,IF(M42="     Entre 100 y 500 SMLMV",80%,IF(M42="     El riesgo afecta la imagen de de la entidad con efecto publicitario sostenido a nivel de sector administrativo, nivel departamental o municipal",80%,IF(M42="     Mayor a 500 SMLMV",100%,IF(M42="     El riesgo afecta la imagen de la entidad a nivel nacional, con efecto publicitarios sostenible a nivel país",100%,""))))))))))</f>
        <v>0.6</v>
      </c>
      <c r="P42" s="35" t="str">
        <f>IF(AND(K42&lt;&gt;"",N42&lt;&gt;""),VLOOKUP(K42&amp;N42,'No Eliminar'!$N$3:$O$27,2,FALSE),"")</f>
        <v>Alta</v>
      </c>
      <c r="Q42" s="21">
        <v>1</v>
      </c>
      <c r="R42" s="22" t="s">
        <v>177</v>
      </c>
      <c r="S42" s="23" t="str">
        <f t="shared" si="0"/>
        <v>Probabilidad</v>
      </c>
      <c r="T42" s="24" t="s">
        <v>72</v>
      </c>
      <c r="U42" s="25">
        <f t="shared" si="1"/>
        <v>0.25</v>
      </c>
      <c r="V42" s="24" t="s">
        <v>61</v>
      </c>
      <c r="W42" s="25">
        <f t="shared" si="2"/>
        <v>0.15</v>
      </c>
      <c r="X42" s="26">
        <f t="shared" si="3"/>
        <v>0.4</v>
      </c>
      <c r="Y42" s="24" t="s">
        <v>62</v>
      </c>
      <c r="Z42" s="24" t="s">
        <v>63</v>
      </c>
      <c r="AA42" s="24" t="s">
        <v>64</v>
      </c>
      <c r="AB42" s="26">
        <f t="shared" ref="AB42:AB45" si="24">IFERROR(IF(S42="Probabilidad",(L42-(+L42*X42)),IF(S42="Impacto",L42,"")),"")</f>
        <v>0.48</v>
      </c>
      <c r="AC42" s="27" t="str">
        <f t="shared" si="4"/>
        <v>Media</v>
      </c>
      <c r="AD42" s="26">
        <f t="shared" ref="AD42:AD45" si="25">IF(S42="Impacto",(O42-(+O42*X42)),O42)</f>
        <v>0.6</v>
      </c>
      <c r="AE42" s="27" t="str">
        <f t="shared" si="5"/>
        <v>Moderado</v>
      </c>
      <c r="AF42" s="28" t="s">
        <v>65</v>
      </c>
      <c r="AG42" s="24" t="s">
        <v>66</v>
      </c>
      <c r="AH42" s="20" t="s">
        <v>178</v>
      </c>
      <c r="AI42" s="31" t="s">
        <v>179</v>
      </c>
      <c r="AJ42" s="29"/>
    </row>
    <row r="43" spans="1:36" ht="321" customHeight="1" x14ac:dyDescent="0.35">
      <c r="A43" s="19">
        <v>10</v>
      </c>
      <c r="B43" s="19" t="s">
        <v>168</v>
      </c>
      <c r="C43" s="19" t="s">
        <v>169</v>
      </c>
      <c r="D43" s="20" t="s">
        <v>180</v>
      </c>
      <c r="E43" s="31" t="s">
        <v>88</v>
      </c>
      <c r="F43" s="19" t="s">
        <v>181</v>
      </c>
      <c r="G43" s="19" t="s">
        <v>182</v>
      </c>
      <c r="H43" s="31" t="s">
        <v>55</v>
      </c>
      <c r="I43" s="31" t="s">
        <v>148</v>
      </c>
      <c r="J43" s="36" t="s">
        <v>183</v>
      </c>
      <c r="K43" s="37" t="str">
        <f t="shared" si="20"/>
        <v>Baja</v>
      </c>
      <c r="L43" s="34">
        <f t="shared" si="21"/>
        <v>0.4</v>
      </c>
      <c r="M43" s="19" t="s">
        <v>176</v>
      </c>
      <c r="N43" s="38" t="str">
        <f t="shared" si="22"/>
        <v>Moderado</v>
      </c>
      <c r="O43" s="25">
        <f t="shared" si="23"/>
        <v>0.6</v>
      </c>
      <c r="P43" s="35" t="str">
        <f>IF(AND(K43&lt;&gt;"",N43&lt;&gt;""),VLOOKUP(K43&amp;N43,'No Eliminar'!$N$3:$O$27,2,FALSE),"")</f>
        <v>Moderada</v>
      </c>
      <c r="Q43" s="21">
        <v>1</v>
      </c>
      <c r="R43" s="22" t="s">
        <v>184</v>
      </c>
      <c r="S43" s="23" t="str">
        <f t="shared" si="0"/>
        <v>Probabilidad</v>
      </c>
      <c r="T43" s="24" t="s">
        <v>72</v>
      </c>
      <c r="U43" s="25">
        <f t="shared" si="1"/>
        <v>0.25</v>
      </c>
      <c r="V43" s="24" t="s">
        <v>61</v>
      </c>
      <c r="W43" s="25">
        <f t="shared" si="2"/>
        <v>0.15</v>
      </c>
      <c r="X43" s="26">
        <f t="shared" si="3"/>
        <v>0.4</v>
      </c>
      <c r="Y43" s="24" t="s">
        <v>62</v>
      </c>
      <c r="Z43" s="24" t="s">
        <v>63</v>
      </c>
      <c r="AA43" s="24" t="s">
        <v>64</v>
      </c>
      <c r="AB43" s="26">
        <f t="shared" si="24"/>
        <v>0.24</v>
      </c>
      <c r="AC43" s="27" t="str">
        <f t="shared" si="4"/>
        <v>Baja</v>
      </c>
      <c r="AD43" s="26">
        <f t="shared" si="25"/>
        <v>0.6</v>
      </c>
      <c r="AE43" s="27" t="str">
        <f t="shared" si="5"/>
        <v>Moderado</v>
      </c>
      <c r="AF43" s="28" t="s">
        <v>65</v>
      </c>
      <c r="AG43" s="24" t="s">
        <v>66</v>
      </c>
      <c r="AH43" s="19" t="s">
        <v>185</v>
      </c>
      <c r="AI43" s="31" t="s">
        <v>186</v>
      </c>
      <c r="AJ43" s="29"/>
    </row>
    <row r="44" spans="1:36" ht="284.25" customHeight="1" x14ac:dyDescent="0.35">
      <c r="A44" s="19">
        <v>11</v>
      </c>
      <c r="B44" s="19" t="s">
        <v>168</v>
      </c>
      <c r="C44" s="19" t="s">
        <v>169</v>
      </c>
      <c r="D44" s="19" t="s">
        <v>187</v>
      </c>
      <c r="E44" s="31" t="s">
        <v>69</v>
      </c>
      <c r="F44" s="19" t="s">
        <v>188</v>
      </c>
      <c r="G44" s="19" t="s">
        <v>189</v>
      </c>
      <c r="H44" s="31" t="s">
        <v>55</v>
      </c>
      <c r="I44" s="31" t="s">
        <v>148</v>
      </c>
      <c r="J44" s="36" t="s">
        <v>57</v>
      </c>
      <c r="K44" s="37" t="str">
        <f t="shared" si="20"/>
        <v>Media</v>
      </c>
      <c r="L44" s="34">
        <f t="shared" si="21"/>
        <v>0.6</v>
      </c>
      <c r="M44" s="19" t="s">
        <v>58</v>
      </c>
      <c r="N44" s="38" t="str">
        <f t="shared" si="22"/>
        <v>Catastrófico</v>
      </c>
      <c r="O44" s="25">
        <f t="shared" si="23"/>
        <v>1</v>
      </c>
      <c r="P44" s="35" t="str">
        <f>IF(AND(K44&lt;&gt;"",N44&lt;&gt;""),VLOOKUP(K44&amp;N44,'No Eliminar'!$N$3:$O$27,2,FALSE),"")</f>
        <v>Extrema</v>
      </c>
      <c r="Q44" s="21">
        <v>1</v>
      </c>
      <c r="R44" s="22" t="s">
        <v>190</v>
      </c>
      <c r="S44" s="23" t="str">
        <f t="shared" si="0"/>
        <v>Probabilidad</v>
      </c>
      <c r="T44" s="24" t="s">
        <v>72</v>
      </c>
      <c r="U44" s="25">
        <f t="shared" si="1"/>
        <v>0.25</v>
      </c>
      <c r="V44" s="24" t="s">
        <v>61</v>
      </c>
      <c r="W44" s="25">
        <f t="shared" si="2"/>
        <v>0.15</v>
      </c>
      <c r="X44" s="26">
        <f t="shared" si="3"/>
        <v>0.4</v>
      </c>
      <c r="Y44" s="24" t="s">
        <v>62</v>
      </c>
      <c r="Z44" s="24" t="s">
        <v>63</v>
      </c>
      <c r="AA44" s="24" t="s">
        <v>64</v>
      </c>
      <c r="AB44" s="26">
        <f t="shared" si="24"/>
        <v>0.36</v>
      </c>
      <c r="AC44" s="27" t="str">
        <f t="shared" si="4"/>
        <v>Baja</v>
      </c>
      <c r="AD44" s="26">
        <f t="shared" si="25"/>
        <v>1</v>
      </c>
      <c r="AE44" s="27" t="str">
        <f t="shared" si="5"/>
        <v>Catastrófico</v>
      </c>
      <c r="AF44" s="28" t="s">
        <v>65</v>
      </c>
      <c r="AG44" s="24" t="s">
        <v>66</v>
      </c>
      <c r="AH44" s="19" t="s">
        <v>191</v>
      </c>
      <c r="AI44" s="21" t="s">
        <v>192</v>
      </c>
      <c r="AJ44" s="29"/>
    </row>
    <row r="45" spans="1:36" ht="105.75" customHeight="1" x14ac:dyDescent="0.35">
      <c r="A45" s="178">
        <v>12</v>
      </c>
      <c r="B45" s="178" t="s">
        <v>193</v>
      </c>
      <c r="C45" s="178" t="s">
        <v>79</v>
      </c>
      <c r="D45" s="178" t="s">
        <v>194</v>
      </c>
      <c r="E45" s="19" t="s">
        <v>88</v>
      </c>
      <c r="F45" s="20" t="s">
        <v>195</v>
      </c>
      <c r="G45" s="178" t="s">
        <v>196</v>
      </c>
      <c r="H45" s="180" t="s">
        <v>55</v>
      </c>
      <c r="I45" s="180" t="s">
        <v>148</v>
      </c>
      <c r="J45" s="178" t="s">
        <v>183</v>
      </c>
      <c r="K45" s="183" t="str">
        <f t="shared" si="20"/>
        <v>Baja</v>
      </c>
      <c r="L45" s="182">
        <f t="shared" si="21"/>
        <v>0.4</v>
      </c>
      <c r="M45" s="178" t="s">
        <v>197</v>
      </c>
      <c r="N45" s="181" t="str">
        <f t="shared" si="22"/>
        <v>Mayor</v>
      </c>
      <c r="O45" s="181">
        <f t="shared" si="23"/>
        <v>0.8</v>
      </c>
      <c r="P45" s="182" t="str">
        <f>IF(AND(K45&lt;&gt;"",N45&lt;&gt;""),VLOOKUP(K45&amp;N45,'No Eliminar'!$N$3:$O$27,2,FALSE),"")</f>
        <v>Alta</v>
      </c>
      <c r="Q45" s="21">
        <v>1</v>
      </c>
      <c r="R45" s="22" t="s">
        <v>198</v>
      </c>
      <c r="S45" s="23" t="str">
        <f t="shared" si="0"/>
        <v>Probabilidad</v>
      </c>
      <c r="T45" s="24" t="s">
        <v>72</v>
      </c>
      <c r="U45" s="25">
        <f t="shared" si="1"/>
        <v>0.25</v>
      </c>
      <c r="V45" s="24" t="s">
        <v>61</v>
      </c>
      <c r="W45" s="25">
        <f t="shared" si="2"/>
        <v>0.15</v>
      </c>
      <c r="X45" s="26">
        <f t="shared" si="3"/>
        <v>0.4</v>
      </c>
      <c r="Y45" s="24" t="s">
        <v>62</v>
      </c>
      <c r="Z45" s="24" t="s">
        <v>63</v>
      </c>
      <c r="AA45" s="24" t="s">
        <v>64</v>
      </c>
      <c r="AB45" s="26">
        <f t="shared" si="24"/>
        <v>0.24</v>
      </c>
      <c r="AC45" s="27" t="str">
        <f t="shared" si="4"/>
        <v>Baja</v>
      </c>
      <c r="AD45" s="26">
        <f t="shared" si="25"/>
        <v>0.8</v>
      </c>
      <c r="AE45" s="27" t="str">
        <f t="shared" si="5"/>
        <v>Mayor</v>
      </c>
      <c r="AF45" s="39" t="s">
        <v>65</v>
      </c>
      <c r="AG45" s="175" t="s">
        <v>66</v>
      </c>
      <c r="AH45" s="178" t="s">
        <v>199</v>
      </c>
      <c r="AI45" s="180" t="s">
        <v>200</v>
      </c>
      <c r="AJ45" s="29"/>
    </row>
    <row r="46" spans="1:36" ht="260.25" customHeight="1" x14ac:dyDescent="0.35">
      <c r="A46" s="176"/>
      <c r="B46" s="176"/>
      <c r="C46" s="176"/>
      <c r="D46" s="176"/>
      <c r="E46" s="19" t="s">
        <v>52</v>
      </c>
      <c r="F46" s="20" t="s">
        <v>201</v>
      </c>
      <c r="G46" s="176"/>
      <c r="H46" s="176"/>
      <c r="I46" s="176"/>
      <c r="J46" s="176"/>
      <c r="K46" s="176"/>
      <c r="L46" s="176"/>
      <c r="M46" s="176"/>
      <c r="N46" s="176"/>
      <c r="O46" s="176"/>
      <c r="P46" s="176"/>
      <c r="Q46" s="21">
        <v>2</v>
      </c>
      <c r="R46" s="20" t="s">
        <v>202</v>
      </c>
      <c r="S46" s="23" t="str">
        <f t="shared" si="0"/>
        <v>Probabilidad</v>
      </c>
      <c r="T46" s="24" t="s">
        <v>72</v>
      </c>
      <c r="U46" s="25">
        <f t="shared" si="1"/>
        <v>0.25</v>
      </c>
      <c r="V46" s="24" t="s">
        <v>61</v>
      </c>
      <c r="W46" s="25">
        <f t="shared" si="2"/>
        <v>0.15</v>
      </c>
      <c r="X46" s="26">
        <f t="shared" si="3"/>
        <v>0.4</v>
      </c>
      <c r="Y46" s="24" t="s">
        <v>62</v>
      </c>
      <c r="Z46" s="24" t="s">
        <v>63</v>
      </c>
      <c r="AA46" s="24" t="s">
        <v>64</v>
      </c>
      <c r="AB46" s="26">
        <f>IFERROR(IF(AND(S45="Probabilidad",S46="Probabilidad"),(AB45-(+AB45*X46)),IF(S46="Probabilidad",(L45-(+L45*X46)),IF(S46="Impacto",AB45,""))),"")</f>
        <v>0.14399999999999999</v>
      </c>
      <c r="AC46" s="27" t="str">
        <f t="shared" si="4"/>
        <v>Muy Baja</v>
      </c>
      <c r="AD46" s="26">
        <f>IF(S46="Impacto",(AD45-(+AD45*X46)),AD45)</f>
        <v>0.8</v>
      </c>
      <c r="AE46" s="27" t="str">
        <f t="shared" si="5"/>
        <v>Mayor</v>
      </c>
      <c r="AF46" s="39" t="s">
        <v>65</v>
      </c>
      <c r="AG46" s="176"/>
      <c r="AH46" s="176"/>
      <c r="AI46" s="176"/>
      <c r="AJ46" s="29"/>
    </row>
    <row r="47" spans="1:36" ht="175.5" customHeight="1" x14ac:dyDescent="0.35">
      <c r="A47" s="177"/>
      <c r="B47" s="177"/>
      <c r="C47" s="177"/>
      <c r="D47" s="177"/>
      <c r="E47" s="31" t="s">
        <v>88</v>
      </c>
      <c r="F47" s="20" t="s">
        <v>203</v>
      </c>
      <c r="G47" s="177"/>
      <c r="H47" s="177"/>
      <c r="I47" s="177"/>
      <c r="J47" s="184"/>
      <c r="K47" s="184"/>
      <c r="L47" s="177"/>
      <c r="M47" s="177"/>
      <c r="N47" s="184"/>
      <c r="O47" s="177"/>
      <c r="P47" s="176"/>
      <c r="Q47" s="21">
        <v>3</v>
      </c>
      <c r="R47" s="22" t="s">
        <v>204</v>
      </c>
      <c r="S47" s="23" t="str">
        <f t="shared" si="0"/>
        <v>Probabilidad</v>
      </c>
      <c r="T47" s="24" t="s">
        <v>92</v>
      </c>
      <c r="U47" s="25">
        <f t="shared" si="1"/>
        <v>0.15</v>
      </c>
      <c r="V47" s="24" t="s">
        <v>93</v>
      </c>
      <c r="W47" s="25">
        <f t="shared" si="2"/>
        <v>0.25</v>
      </c>
      <c r="X47" s="26">
        <f t="shared" si="3"/>
        <v>0.4</v>
      </c>
      <c r="Y47" s="24" t="s">
        <v>62</v>
      </c>
      <c r="Z47" s="24" t="s">
        <v>77</v>
      </c>
      <c r="AA47" s="24" t="s">
        <v>64</v>
      </c>
      <c r="AB47" s="26">
        <f>IFERROR(IF(AND(S46="Probabilidad",S47="Probabilidad"),(AB46-(+AB46*X47)),IF(AND(S46="Impacto",S47="Probabilidad"),(AB45-(+AB45*X47)),IF(S47="Impacto",AB46,""))),"")</f>
        <v>8.6399999999999991E-2</v>
      </c>
      <c r="AC47" s="30" t="str">
        <f t="shared" si="4"/>
        <v>Muy Baja</v>
      </c>
      <c r="AD47" s="25">
        <f>IFERROR(IF(AND(S46="Impacto",S47="Impacto"),(AD46-(+AD46*X47)),IF(AND(S46="Impacto",S47="Probabilidad"),(AD45-(+AD45*X47)),IF(S47="Probabilidad",AD46,""))),"")</f>
        <v>0.8</v>
      </c>
      <c r="AE47" s="30" t="str">
        <f t="shared" si="5"/>
        <v>Mayor</v>
      </c>
      <c r="AF47" s="39" t="s">
        <v>65</v>
      </c>
      <c r="AG47" s="177"/>
      <c r="AH47" s="177"/>
      <c r="AI47" s="177"/>
      <c r="AJ47" s="29"/>
    </row>
    <row r="48" spans="1:36" ht="152.25" customHeight="1" x14ac:dyDescent="0.35">
      <c r="A48" s="178">
        <v>13</v>
      </c>
      <c r="B48" s="178" t="s">
        <v>193</v>
      </c>
      <c r="C48" s="178" t="s">
        <v>79</v>
      </c>
      <c r="D48" s="178" t="s">
        <v>205</v>
      </c>
      <c r="E48" s="36" t="s">
        <v>171</v>
      </c>
      <c r="F48" s="36" t="s">
        <v>206</v>
      </c>
      <c r="G48" s="178" t="s">
        <v>207</v>
      </c>
      <c r="H48" s="180" t="s">
        <v>55</v>
      </c>
      <c r="I48" s="180" t="s">
        <v>56</v>
      </c>
      <c r="J48" s="178" t="s">
        <v>57</v>
      </c>
      <c r="K48" s="183" t="str">
        <f>IF(J48="Máximo 2 veces por año","Muy Baja", IF(J48="De 3 a 24 veces por año","Baja", IF(J48="De 24 a 500 veces por año","Media", IF(J48="De 500 veces al año y máximo 5000 veces por año","Alta",IF(J48="Más de 5000 veces por año","Muy Alta",";")))))</f>
        <v>Media</v>
      </c>
      <c r="L48" s="182">
        <f>IF(K48="Muy Baja", 20%, IF(K48="Baja",40%, IF(K48="Media",60%, IF(K48="Alta",80%,IF(K48="Muy Alta",100%,"")))))</f>
        <v>0.6</v>
      </c>
      <c r="M48" s="178" t="s">
        <v>197</v>
      </c>
      <c r="N48" s="181" t="str">
        <f>IF(O48=20%,"Leve",IF(O48=40%,"Menor",IF(O48=60%,"Moderado",IF(O48=80%,"Mayor","Catastrófico"))))</f>
        <v>Mayor</v>
      </c>
      <c r="O48" s="181">
        <f>IF(M48="     Afectación menor a 10 SMLMV",20%,IF(M48="     El riesgo afecta la imagen de alguna área de la organización",20%,IF(M48="     Entre 10 y 50 SMLMV",40%,IF(M48="     El riesgo afecta la imagen de la entidad internamente, de conocimiento general, nivel interno, de junta dircetiva y accionistas y/o de provedores",40%,IF(M48="     Entre 50 y 100 SMLMV",60%,IF(M48="     El riesgo afecta la imagen de la entidad con algunos usuarios de relevancia frente al logro de los objetivos",60%,IF(M48="     Entre 100 y 500 SMLMV",80%,IF(M48="     El riesgo afecta la imagen de de la entidad con efecto publicitario sostenido a nivel de sector administrativo, nivel departamental o municipal",80%,IF(M48="     Mayor a 500 SMLMV",100%,IF(M48="     El riesgo afecta la imagen de la entidad a nivel nacional, con efecto publicitarios sostenible a nivel país",100%,""))))))))))</f>
        <v>0.8</v>
      </c>
      <c r="P48" s="182" t="str">
        <f>IF(AND(K48&lt;&gt;"",N48&lt;&gt;""),VLOOKUP(K48&amp;N48,'No Eliminar'!$N$3:$O$27,2,FALSE),"")</f>
        <v>Alta</v>
      </c>
      <c r="Q48" s="21">
        <v>1</v>
      </c>
      <c r="R48" s="20" t="s">
        <v>208</v>
      </c>
      <c r="S48" s="23" t="str">
        <f t="shared" si="0"/>
        <v>Impacto</v>
      </c>
      <c r="T48" s="24" t="s">
        <v>60</v>
      </c>
      <c r="U48" s="25">
        <f t="shared" si="1"/>
        <v>0.1</v>
      </c>
      <c r="V48" s="24" t="s">
        <v>61</v>
      </c>
      <c r="W48" s="25">
        <f t="shared" si="2"/>
        <v>0.15</v>
      </c>
      <c r="X48" s="26">
        <f t="shared" si="3"/>
        <v>0.25</v>
      </c>
      <c r="Y48" s="24" t="s">
        <v>62</v>
      </c>
      <c r="Z48" s="24" t="s">
        <v>77</v>
      </c>
      <c r="AA48" s="24" t="s">
        <v>64</v>
      </c>
      <c r="AB48" s="26">
        <f>IFERROR(IF(S48="Probabilidad",(L48-(+L48*X48)),IF(S48="Impacto",L48,"")),"")</f>
        <v>0.6</v>
      </c>
      <c r="AC48" s="27" t="str">
        <f t="shared" si="4"/>
        <v>Media</v>
      </c>
      <c r="AD48" s="26">
        <f>IF(S48="Impacto",(O48-(+O48*X48)),O48)</f>
        <v>0.60000000000000009</v>
      </c>
      <c r="AE48" s="27" t="str">
        <f t="shared" si="5"/>
        <v>Moderado</v>
      </c>
      <c r="AF48" s="39" t="s">
        <v>65</v>
      </c>
      <c r="AG48" s="175" t="s">
        <v>66</v>
      </c>
      <c r="AH48" s="178" t="s">
        <v>209</v>
      </c>
      <c r="AI48" s="179" t="s">
        <v>210</v>
      </c>
      <c r="AJ48" s="29"/>
    </row>
    <row r="49" spans="1:36" ht="211.5" customHeight="1" x14ac:dyDescent="0.35">
      <c r="A49" s="176"/>
      <c r="B49" s="176"/>
      <c r="C49" s="176"/>
      <c r="D49" s="176"/>
      <c r="E49" s="31" t="s">
        <v>52</v>
      </c>
      <c r="F49" s="20" t="s">
        <v>211</v>
      </c>
      <c r="G49" s="176"/>
      <c r="H49" s="176"/>
      <c r="I49" s="176"/>
      <c r="J49" s="176"/>
      <c r="K49" s="176"/>
      <c r="L49" s="176"/>
      <c r="M49" s="176"/>
      <c r="N49" s="176"/>
      <c r="O49" s="176"/>
      <c r="P49" s="176"/>
      <c r="Q49" s="21">
        <v>2</v>
      </c>
      <c r="R49" s="40" t="s">
        <v>212</v>
      </c>
      <c r="S49" s="23" t="str">
        <f t="shared" si="0"/>
        <v>Probabilidad</v>
      </c>
      <c r="T49" s="24" t="s">
        <v>72</v>
      </c>
      <c r="U49" s="25">
        <f t="shared" si="1"/>
        <v>0.25</v>
      </c>
      <c r="V49" s="24" t="s">
        <v>61</v>
      </c>
      <c r="W49" s="25">
        <f t="shared" si="2"/>
        <v>0.15</v>
      </c>
      <c r="X49" s="26">
        <f t="shared" si="3"/>
        <v>0.4</v>
      </c>
      <c r="Y49" s="24" t="s">
        <v>62</v>
      </c>
      <c r="Z49" s="24" t="s">
        <v>63</v>
      </c>
      <c r="AA49" s="24" t="s">
        <v>64</v>
      </c>
      <c r="AB49" s="26">
        <f>IFERROR(IF(AND(S48="Probabilidad",S49="Probabilidad"),(AB48-(+AB48*X49)),IF(S49="Probabilidad",(L48-(+L48*X49)),IF(S49="Impacto",AB48,""))),"")</f>
        <v>0.36</v>
      </c>
      <c r="AC49" s="27" t="str">
        <f t="shared" si="4"/>
        <v>Baja</v>
      </c>
      <c r="AD49" s="26">
        <f>IF(S49="Impacto",(AD48-(+AD48*X49)),AD48)</f>
        <v>0.60000000000000009</v>
      </c>
      <c r="AE49" s="27" t="str">
        <f t="shared" si="5"/>
        <v>Moderado</v>
      </c>
      <c r="AF49" s="39" t="s">
        <v>65</v>
      </c>
      <c r="AG49" s="176"/>
      <c r="AH49" s="176"/>
      <c r="AI49" s="176"/>
      <c r="AJ49" s="29"/>
    </row>
    <row r="50" spans="1:36" ht="165.75" customHeight="1" x14ac:dyDescent="0.35">
      <c r="A50" s="177"/>
      <c r="B50" s="177"/>
      <c r="C50" s="177"/>
      <c r="D50" s="177"/>
      <c r="E50" s="19" t="s">
        <v>88</v>
      </c>
      <c r="F50" s="20" t="s">
        <v>115</v>
      </c>
      <c r="G50" s="177"/>
      <c r="H50" s="177"/>
      <c r="I50" s="177"/>
      <c r="J50" s="177"/>
      <c r="K50" s="177"/>
      <c r="L50" s="177"/>
      <c r="M50" s="177"/>
      <c r="N50" s="177"/>
      <c r="O50" s="177"/>
      <c r="P50" s="177"/>
      <c r="Q50" s="21">
        <v>3</v>
      </c>
      <c r="R50" s="22" t="s">
        <v>202</v>
      </c>
      <c r="S50" s="23" t="str">
        <f t="shared" si="0"/>
        <v>Probabilidad</v>
      </c>
      <c r="T50" s="24" t="s">
        <v>72</v>
      </c>
      <c r="U50" s="25">
        <f t="shared" si="1"/>
        <v>0.25</v>
      </c>
      <c r="V50" s="24" t="s">
        <v>61</v>
      </c>
      <c r="W50" s="25">
        <f t="shared" si="2"/>
        <v>0.15</v>
      </c>
      <c r="X50" s="26">
        <f t="shared" si="3"/>
        <v>0.4</v>
      </c>
      <c r="Y50" s="24" t="s">
        <v>62</v>
      </c>
      <c r="Z50" s="24" t="s">
        <v>63</v>
      </c>
      <c r="AA50" s="24" t="s">
        <v>64</v>
      </c>
      <c r="AB50" s="26">
        <f>IFERROR(IF(AND(S49="Probabilidad",S50="Probabilidad"),(AB49-(+AB49*X50)),IF(AND(S49="Impacto",S50="Probabilidad"),(AB48-(+AB48*X50)),IF(S50="Impacto",AB49,""))),"")</f>
        <v>0.216</v>
      </c>
      <c r="AC50" s="30" t="str">
        <f t="shared" si="4"/>
        <v>Baja</v>
      </c>
      <c r="AD50" s="25">
        <f>IFERROR(IF(AND(S49="Impacto",S50="Impacto"),(AD49-(+AD49*X50)),IF(AND(S49="Impacto",S50="Probabilidad"),(AD48-(+AD48*X50)),IF(S50="Probabilidad",AD49,""))),"")</f>
        <v>0.60000000000000009</v>
      </c>
      <c r="AE50" s="30" t="str">
        <f t="shared" si="5"/>
        <v>Moderado</v>
      </c>
      <c r="AF50" s="39" t="s">
        <v>65</v>
      </c>
      <c r="AG50" s="177"/>
      <c r="AH50" s="177"/>
      <c r="AI50" s="177"/>
      <c r="AJ50" s="29"/>
    </row>
    <row r="56" spans="1:36" ht="13.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41"/>
      <c r="AJ56" s="29"/>
    </row>
    <row r="57" spans="1:36" ht="13.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41"/>
      <c r="AJ57" s="29"/>
    </row>
    <row r="58" spans="1:36" ht="13.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41"/>
      <c r="AJ58" s="29"/>
    </row>
    <row r="59" spans="1:36" ht="13.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41"/>
      <c r="AJ59" s="29"/>
    </row>
    <row r="60" spans="1:36" ht="13.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41"/>
      <c r="AJ60" s="29"/>
    </row>
    <row r="61" spans="1:36" ht="13.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41"/>
      <c r="AJ61" s="29"/>
    </row>
    <row r="62" spans="1:36" ht="13.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41"/>
      <c r="AJ62" s="29"/>
    </row>
    <row r="63" spans="1:36" ht="13.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41"/>
      <c r="AJ63" s="29"/>
    </row>
    <row r="64" spans="1:36" ht="13.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41"/>
      <c r="AJ64" s="29"/>
    </row>
    <row r="65" spans="1:36" ht="13.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41"/>
      <c r="AJ65" s="29"/>
    </row>
    <row r="66" spans="1:36" ht="13.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41"/>
      <c r="AJ66" s="29"/>
    </row>
    <row r="67" spans="1:36" ht="13.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41"/>
      <c r="AJ67" s="29"/>
    </row>
    <row r="68" spans="1:36" ht="13.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41"/>
      <c r="AJ68" s="29"/>
    </row>
    <row r="69" spans="1:36" ht="13.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41"/>
      <c r="AJ69" s="29"/>
    </row>
    <row r="70" spans="1:36" ht="13.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41"/>
      <c r="AJ70" s="29"/>
    </row>
    <row r="71" spans="1:36" ht="13.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41"/>
      <c r="AJ71" s="29"/>
    </row>
    <row r="72" spans="1:36" ht="13.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41"/>
      <c r="AJ72" s="29"/>
    </row>
    <row r="73" spans="1:36" ht="13.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41"/>
      <c r="AJ73" s="29"/>
    </row>
    <row r="74" spans="1:36" ht="13.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41"/>
      <c r="AJ74" s="29"/>
    </row>
    <row r="75" spans="1:36" ht="13.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41"/>
      <c r="AJ75" s="29"/>
    </row>
    <row r="76" spans="1:36" ht="13.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41"/>
      <c r="AJ76" s="29"/>
    </row>
    <row r="77" spans="1:36" ht="13.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41"/>
      <c r="AJ77" s="29"/>
    </row>
    <row r="78" spans="1:36" ht="13.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41"/>
      <c r="AJ78" s="29"/>
    </row>
    <row r="79" spans="1:36" ht="13.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41"/>
      <c r="AJ79" s="29"/>
    </row>
    <row r="80" spans="1:36" ht="13.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41"/>
      <c r="AJ80" s="29"/>
    </row>
    <row r="81" spans="1:36" ht="13.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41"/>
      <c r="AJ81" s="29"/>
    </row>
    <row r="82" spans="1:36" ht="13.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41"/>
      <c r="AJ82" s="29"/>
    </row>
    <row r="83" spans="1:36" ht="13.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41"/>
      <c r="AJ83" s="29"/>
    </row>
    <row r="84" spans="1:36" ht="13.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41"/>
      <c r="AJ84" s="29"/>
    </row>
    <row r="85" spans="1:36" ht="13.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41"/>
      <c r="AJ85" s="29"/>
    </row>
    <row r="86" spans="1:36" ht="13.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41"/>
      <c r="AJ86" s="29"/>
    </row>
    <row r="87" spans="1:36" ht="13.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41"/>
      <c r="AJ87" s="29"/>
    </row>
    <row r="88" spans="1:36" ht="13.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41"/>
      <c r="AJ88" s="29"/>
    </row>
    <row r="89" spans="1:36" ht="13.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41"/>
      <c r="AJ89" s="29"/>
    </row>
    <row r="90" spans="1:36" ht="13.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41"/>
      <c r="AJ90" s="29"/>
    </row>
    <row r="91" spans="1:36" ht="13.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41"/>
      <c r="AJ91" s="29"/>
    </row>
    <row r="92" spans="1:36" ht="13.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41"/>
      <c r="AJ92" s="29"/>
    </row>
    <row r="93" spans="1:36" ht="13.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41"/>
      <c r="AJ93" s="29"/>
    </row>
    <row r="94" spans="1:36" ht="13.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41"/>
      <c r="AJ94" s="29"/>
    </row>
    <row r="95" spans="1:36" ht="13.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41"/>
      <c r="AJ95" s="29"/>
    </row>
    <row r="96" spans="1:36" ht="13.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41"/>
      <c r="AJ96" s="29"/>
    </row>
    <row r="97" spans="1:36" ht="13.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41"/>
      <c r="AJ97" s="29"/>
    </row>
    <row r="98" spans="1:36" ht="13.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41"/>
      <c r="AJ98" s="29"/>
    </row>
    <row r="99" spans="1:36" ht="13.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41"/>
      <c r="AJ99" s="29"/>
    </row>
    <row r="100" spans="1:36" ht="13.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41"/>
      <c r="AJ100" s="29"/>
    </row>
    <row r="101" spans="1:36" ht="13.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41"/>
      <c r="AJ101" s="29"/>
    </row>
    <row r="102" spans="1:36" ht="13.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41"/>
      <c r="AJ102" s="29"/>
    </row>
    <row r="103" spans="1:36" ht="13.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41"/>
      <c r="AJ103" s="29"/>
    </row>
    <row r="104" spans="1:36" ht="13.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41"/>
      <c r="AJ104" s="29"/>
    </row>
    <row r="105" spans="1:36" ht="13.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41"/>
      <c r="AJ105" s="29"/>
    </row>
    <row r="106" spans="1:36" ht="13.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41"/>
      <c r="AJ106" s="29"/>
    </row>
    <row r="107" spans="1:36" ht="13.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41"/>
      <c r="AJ107" s="29"/>
    </row>
    <row r="108" spans="1:36" ht="13.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41"/>
      <c r="AJ108" s="29"/>
    </row>
    <row r="109" spans="1:36" ht="13.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41"/>
      <c r="AJ109" s="29"/>
    </row>
    <row r="110" spans="1:36" ht="13.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41"/>
      <c r="AJ110" s="29"/>
    </row>
    <row r="111" spans="1:36" ht="13.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41"/>
      <c r="AJ111" s="29"/>
    </row>
    <row r="112" spans="1:36" ht="13.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41"/>
      <c r="AJ112" s="29"/>
    </row>
    <row r="113" spans="1:36" ht="13.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41"/>
      <c r="AJ113" s="29"/>
    </row>
    <row r="114" spans="1:36" ht="13.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41"/>
      <c r="AJ114" s="29"/>
    </row>
    <row r="115" spans="1:36" ht="13.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41"/>
      <c r="AJ115" s="29"/>
    </row>
    <row r="116" spans="1:36" ht="13.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41"/>
      <c r="AJ116" s="29"/>
    </row>
    <row r="117" spans="1:36" ht="13.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41"/>
      <c r="AJ117" s="29"/>
    </row>
    <row r="118" spans="1:36" ht="13.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41"/>
      <c r="AJ118" s="29"/>
    </row>
    <row r="119" spans="1:36" ht="13.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41"/>
      <c r="AJ119" s="29"/>
    </row>
    <row r="120" spans="1:36" ht="13.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41"/>
      <c r="AJ120" s="29"/>
    </row>
    <row r="121" spans="1:36" ht="13.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41"/>
      <c r="AJ121" s="29"/>
    </row>
    <row r="122" spans="1:36" ht="13.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41"/>
      <c r="AJ122" s="29"/>
    </row>
    <row r="123" spans="1:36" ht="13.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41"/>
      <c r="AJ123" s="29"/>
    </row>
    <row r="124" spans="1:36" ht="13.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41"/>
      <c r="AJ124" s="29"/>
    </row>
    <row r="125" spans="1:36" ht="13.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41"/>
      <c r="AJ125" s="29"/>
    </row>
    <row r="126" spans="1:36" ht="13.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41"/>
      <c r="AJ126" s="29"/>
    </row>
    <row r="127" spans="1:36" ht="13.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41"/>
      <c r="AJ127" s="29"/>
    </row>
    <row r="128" spans="1:36" ht="13.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41"/>
      <c r="AJ128" s="29"/>
    </row>
    <row r="129" spans="1:36" ht="13.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41"/>
      <c r="AJ129" s="29"/>
    </row>
    <row r="130" spans="1:36" ht="13.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41"/>
      <c r="AJ130" s="29"/>
    </row>
    <row r="131" spans="1:36" ht="13.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41"/>
      <c r="AJ131" s="29"/>
    </row>
    <row r="132" spans="1:36" ht="13.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41"/>
      <c r="AJ132" s="29"/>
    </row>
    <row r="133" spans="1:36" ht="13.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41"/>
      <c r="AJ133" s="29"/>
    </row>
    <row r="134" spans="1:36" ht="13.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41"/>
      <c r="AJ134" s="29"/>
    </row>
    <row r="135" spans="1:36" ht="13.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41"/>
      <c r="AJ135" s="29"/>
    </row>
    <row r="136" spans="1:36" ht="13.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41"/>
      <c r="AJ136" s="29"/>
    </row>
    <row r="137" spans="1:36" ht="13.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41"/>
      <c r="AJ137" s="29"/>
    </row>
    <row r="138" spans="1:36" ht="13.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41"/>
      <c r="AJ138" s="29"/>
    </row>
    <row r="139" spans="1:36" ht="13.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41"/>
      <c r="AJ139" s="29"/>
    </row>
    <row r="140" spans="1:36" ht="13.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41"/>
      <c r="AJ140" s="29"/>
    </row>
    <row r="141" spans="1:36" ht="13.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41"/>
      <c r="AJ141" s="29"/>
    </row>
    <row r="142" spans="1:36" ht="13.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41"/>
      <c r="AJ142" s="29"/>
    </row>
    <row r="143" spans="1:36" ht="13.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41"/>
      <c r="AJ143" s="29"/>
    </row>
    <row r="144" spans="1:36" ht="13.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41"/>
      <c r="AJ144" s="29"/>
    </row>
    <row r="145" spans="1:36" ht="13.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41"/>
      <c r="AJ145" s="29"/>
    </row>
    <row r="146" spans="1:36" ht="13.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41"/>
      <c r="AJ146" s="29"/>
    </row>
    <row r="147" spans="1:36" ht="13.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41"/>
      <c r="AJ147" s="29"/>
    </row>
    <row r="148" spans="1:36" ht="13.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41"/>
      <c r="AJ148" s="29"/>
    </row>
    <row r="149" spans="1:36" ht="13.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41"/>
      <c r="AJ149" s="29"/>
    </row>
    <row r="150" spans="1:36" ht="13.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41"/>
      <c r="AJ150" s="29"/>
    </row>
    <row r="151" spans="1:36" ht="13.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41"/>
      <c r="AJ151" s="29"/>
    </row>
    <row r="152" spans="1:36" ht="13.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41"/>
      <c r="AJ152" s="29"/>
    </row>
    <row r="153" spans="1:36" ht="13.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41"/>
      <c r="AJ153" s="29"/>
    </row>
    <row r="154" spans="1:36" ht="13.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41"/>
      <c r="AJ154" s="29"/>
    </row>
    <row r="155" spans="1:36" ht="13.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41"/>
      <c r="AJ155" s="29"/>
    </row>
    <row r="156" spans="1:36" ht="13.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41"/>
      <c r="AJ156" s="29"/>
    </row>
    <row r="157" spans="1:36" ht="13.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41"/>
      <c r="AJ157" s="29"/>
    </row>
    <row r="158" spans="1:36" ht="13.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41"/>
      <c r="AJ158" s="29"/>
    </row>
    <row r="159" spans="1:36" ht="13.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41"/>
      <c r="AJ159" s="29"/>
    </row>
    <row r="160" spans="1:36" ht="13.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41"/>
      <c r="AJ160" s="29"/>
    </row>
    <row r="161" spans="1:36" ht="13.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41"/>
      <c r="AJ161" s="29"/>
    </row>
    <row r="162" spans="1:36" ht="13.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41"/>
      <c r="AJ162" s="29"/>
    </row>
    <row r="163" spans="1:36" ht="13.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41"/>
      <c r="AJ163" s="29"/>
    </row>
    <row r="164" spans="1:36" ht="13.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41"/>
      <c r="AJ164" s="29"/>
    </row>
    <row r="165" spans="1:36" ht="13.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41"/>
      <c r="AJ165" s="29"/>
    </row>
    <row r="166" spans="1:36" ht="13.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41"/>
      <c r="AJ166" s="29"/>
    </row>
    <row r="167" spans="1:36" ht="13.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41"/>
      <c r="AJ167" s="29"/>
    </row>
    <row r="168" spans="1:36" ht="13.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41"/>
      <c r="AJ168" s="29"/>
    </row>
    <row r="169" spans="1:36" ht="13.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41"/>
      <c r="AJ169" s="29"/>
    </row>
    <row r="170" spans="1:36" ht="13.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41"/>
      <c r="AJ170" s="29"/>
    </row>
    <row r="171" spans="1:36" ht="13.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41"/>
      <c r="AJ171" s="29"/>
    </row>
    <row r="172" spans="1:36" ht="13.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41"/>
      <c r="AJ172" s="29"/>
    </row>
    <row r="173" spans="1:36" ht="13.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41"/>
      <c r="AJ173" s="29"/>
    </row>
    <row r="174" spans="1:36" ht="13.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41"/>
      <c r="AJ174" s="29"/>
    </row>
    <row r="175" spans="1:36" ht="13.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41"/>
      <c r="AJ175" s="29"/>
    </row>
    <row r="176" spans="1:36" ht="13.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41"/>
      <c r="AJ176" s="29"/>
    </row>
    <row r="177" spans="1:36" ht="13.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41"/>
      <c r="AJ177" s="29"/>
    </row>
    <row r="178" spans="1:36" ht="13.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41"/>
      <c r="AJ178" s="29"/>
    </row>
    <row r="179" spans="1:36" ht="13.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41"/>
      <c r="AJ179" s="29"/>
    </row>
    <row r="180" spans="1:36" ht="13.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41"/>
      <c r="AJ180" s="29"/>
    </row>
    <row r="181" spans="1:36" ht="13.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41"/>
      <c r="AJ181" s="29"/>
    </row>
    <row r="182" spans="1:36" ht="13.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41"/>
      <c r="AJ182" s="29"/>
    </row>
    <row r="183" spans="1:36" ht="13.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41"/>
      <c r="AJ183" s="29"/>
    </row>
    <row r="184" spans="1:36" ht="13.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41"/>
      <c r="AJ184" s="29"/>
    </row>
    <row r="185" spans="1:36" ht="13.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41"/>
      <c r="AJ185" s="29"/>
    </row>
    <row r="186" spans="1:36" ht="13.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41"/>
      <c r="AJ186" s="29"/>
    </row>
    <row r="187" spans="1:36" ht="13.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41"/>
      <c r="AJ187" s="29"/>
    </row>
    <row r="188" spans="1:36" ht="13.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41"/>
      <c r="AJ188" s="29"/>
    </row>
    <row r="189" spans="1:36" ht="13.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41"/>
      <c r="AJ189" s="29"/>
    </row>
    <row r="190" spans="1:36" ht="13.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41"/>
      <c r="AJ190" s="29"/>
    </row>
    <row r="191" spans="1:36" ht="13.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41"/>
      <c r="AJ191" s="29"/>
    </row>
    <row r="192" spans="1:36" ht="13.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41"/>
      <c r="AJ192" s="29"/>
    </row>
    <row r="193" spans="1:36" ht="13.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41"/>
      <c r="AJ193" s="29"/>
    </row>
    <row r="194" spans="1:36" ht="13.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41"/>
      <c r="AJ194" s="29"/>
    </row>
    <row r="195" spans="1:36" ht="13.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41"/>
      <c r="AJ195" s="29"/>
    </row>
    <row r="196" spans="1:36" ht="13.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41"/>
      <c r="AJ196" s="29"/>
    </row>
    <row r="197" spans="1:36" ht="13.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41"/>
      <c r="AJ197" s="29"/>
    </row>
    <row r="198" spans="1:36" ht="13.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41"/>
      <c r="AJ198" s="29"/>
    </row>
    <row r="199" spans="1:36" ht="13.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41"/>
      <c r="AJ199" s="29"/>
    </row>
    <row r="200" spans="1:36" ht="13.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41"/>
      <c r="AJ200" s="29"/>
    </row>
    <row r="201" spans="1:36" ht="13.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41"/>
      <c r="AJ201" s="29"/>
    </row>
    <row r="202" spans="1:36" ht="13.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41"/>
      <c r="AJ202" s="29"/>
    </row>
    <row r="203" spans="1:36" ht="13.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41"/>
      <c r="AJ203" s="29"/>
    </row>
    <row r="204" spans="1:36" ht="13.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41"/>
      <c r="AJ204" s="29"/>
    </row>
    <row r="205" spans="1:36" ht="13.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41"/>
      <c r="AJ205" s="29"/>
    </row>
    <row r="206" spans="1:36" ht="13.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41"/>
      <c r="AJ206" s="29"/>
    </row>
    <row r="207" spans="1:36" ht="13.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41"/>
      <c r="AJ207" s="29"/>
    </row>
    <row r="208" spans="1:36" ht="13.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41"/>
      <c r="AJ208" s="29"/>
    </row>
    <row r="209" spans="1:36" ht="13.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41"/>
      <c r="AJ209" s="29"/>
    </row>
    <row r="210" spans="1:36" ht="13.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41"/>
      <c r="AJ210" s="29"/>
    </row>
    <row r="211" spans="1:36" ht="13.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41"/>
      <c r="AJ211" s="29"/>
    </row>
    <row r="212" spans="1:36" ht="13.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41"/>
      <c r="AJ212" s="29"/>
    </row>
    <row r="213" spans="1:36" ht="13.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41"/>
      <c r="AJ213" s="29"/>
    </row>
    <row r="214" spans="1:36" ht="13.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41"/>
      <c r="AJ214" s="29"/>
    </row>
    <row r="215" spans="1:36" ht="13.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41"/>
      <c r="AJ215" s="29"/>
    </row>
    <row r="216" spans="1:36" ht="13.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41"/>
      <c r="AJ216" s="29"/>
    </row>
    <row r="217" spans="1:36" ht="13.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41"/>
      <c r="AJ217" s="29"/>
    </row>
    <row r="218" spans="1:36" ht="13.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41"/>
      <c r="AJ218" s="29"/>
    </row>
    <row r="219" spans="1:36" ht="13.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41"/>
      <c r="AJ219" s="29"/>
    </row>
    <row r="220" spans="1:36" ht="13.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41"/>
      <c r="AJ220" s="29"/>
    </row>
    <row r="221" spans="1:36" ht="13.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41"/>
      <c r="AJ221" s="29"/>
    </row>
    <row r="222" spans="1:36" ht="13.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41"/>
      <c r="AJ222" s="29"/>
    </row>
    <row r="223" spans="1:36" ht="13.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41"/>
      <c r="AJ223" s="29"/>
    </row>
    <row r="224" spans="1:36" ht="13.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41"/>
      <c r="AJ224" s="29"/>
    </row>
    <row r="225" spans="1:36" ht="13.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41"/>
      <c r="AJ225" s="29"/>
    </row>
    <row r="226" spans="1:36" ht="13.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41"/>
      <c r="AJ226" s="29"/>
    </row>
    <row r="227" spans="1:36" ht="13.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41"/>
      <c r="AJ227" s="29"/>
    </row>
    <row r="228" spans="1:36" ht="13.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41"/>
      <c r="AJ228" s="29"/>
    </row>
    <row r="229" spans="1:36" ht="13.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41"/>
      <c r="AJ229" s="29"/>
    </row>
    <row r="230" spans="1:36" ht="13.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41"/>
      <c r="AJ230" s="29"/>
    </row>
    <row r="231" spans="1:36" ht="13.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41"/>
      <c r="AJ231" s="29"/>
    </row>
    <row r="232" spans="1:36" ht="13.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41"/>
      <c r="AJ232" s="29"/>
    </row>
    <row r="233" spans="1:36" ht="13.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41"/>
      <c r="AJ233" s="29"/>
    </row>
    <row r="234" spans="1:36" ht="13.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41"/>
      <c r="AJ234" s="29"/>
    </row>
    <row r="235" spans="1:36" ht="13.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41"/>
      <c r="AJ235" s="29"/>
    </row>
    <row r="236" spans="1:36" ht="13.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41"/>
      <c r="AJ236" s="29"/>
    </row>
    <row r="237" spans="1:36" ht="13.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41"/>
      <c r="AJ237" s="29"/>
    </row>
    <row r="238" spans="1:36" ht="13.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41"/>
      <c r="AJ238" s="29"/>
    </row>
    <row r="239" spans="1:36" ht="13.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41"/>
      <c r="AJ239" s="29"/>
    </row>
    <row r="240" spans="1:36" ht="13.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41"/>
      <c r="AJ240" s="29"/>
    </row>
    <row r="241" spans="1:36" ht="13.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41"/>
      <c r="AJ241" s="29"/>
    </row>
    <row r="242" spans="1:36" ht="13.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41"/>
      <c r="AJ242" s="29"/>
    </row>
    <row r="243" spans="1:36" ht="13.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41"/>
      <c r="AJ243" s="29"/>
    </row>
    <row r="244" spans="1:36" ht="13.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41"/>
      <c r="AJ244" s="29"/>
    </row>
    <row r="245" spans="1:36" ht="13.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41"/>
      <c r="AJ245" s="29"/>
    </row>
    <row r="246" spans="1:36" ht="13.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41"/>
      <c r="AJ246" s="29"/>
    </row>
    <row r="247" spans="1:36" ht="13.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41"/>
      <c r="AJ247" s="29"/>
    </row>
    <row r="248" spans="1:36" ht="15.7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42"/>
      <c r="AJ248" s="29"/>
    </row>
    <row r="249" spans="1:36" ht="15.7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42"/>
      <c r="AJ249" s="29"/>
    </row>
    <row r="250" spans="1:36" ht="15.7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42"/>
      <c r="AJ250" s="29"/>
    </row>
    <row r="251" spans="1:36" ht="15.7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42"/>
      <c r="AJ251" s="29"/>
    </row>
    <row r="252" spans="1:36" ht="15.7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42"/>
      <c r="AJ252" s="29"/>
    </row>
    <row r="253" spans="1:36" ht="15.7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42"/>
      <c r="AJ253" s="29"/>
    </row>
    <row r="254" spans="1:36" ht="15.7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42"/>
      <c r="AJ254" s="29"/>
    </row>
    <row r="255" spans="1:36" ht="15.7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42"/>
      <c r="AJ255" s="29"/>
    </row>
    <row r="256" spans="1:36" ht="15.7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42"/>
      <c r="AJ256" s="29"/>
    </row>
    <row r="257" spans="1:36" ht="15.7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42"/>
      <c r="AJ257" s="29"/>
    </row>
    <row r="258" spans="1:36" ht="15.7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42"/>
      <c r="AJ258" s="29"/>
    </row>
    <row r="259" spans="1:36" ht="15.7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42"/>
      <c r="AJ259" s="29"/>
    </row>
    <row r="260" spans="1:36" ht="15.7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42"/>
      <c r="AJ260" s="29"/>
    </row>
    <row r="261" spans="1:36" ht="15.7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42"/>
      <c r="AJ261" s="29"/>
    </row>
    <row r="262" spans="1:36" ht="15.7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42"/>
      <c r="AJ262" s="29"/>
    </row>
    <row r="263" spans="1:36" ht="15.7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42"/>
      <c r="AJ263" s="29"/>
    </row>
    <row r="264" spans="1:36" ht="15.7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42"/>
      <c r="AJ264" s="29"/>
    </row>
    <row r="265" spans="1:36" ht="15.7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42"/>
      <c r="AJ265" s="29"/>
    </row>
    <row r="266" spans="1:36" ht="15.7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42"/>
      <c r="AJ266" s="29"/>
    </row>
    <row r="267" spans="1:36" ht="15.7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42"/>
      <c r="AJ267" s="29"/>
    </row>
    <row r="268" spans="1:36" ht="15.7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42"/>
      <c r="AJ268" s="29"/>
    </row>
    <row r="269" spans="1:36" ht="15.7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42"/>
      <c r="AJ269" s="29"/>
    </row>
    <row r="270" spans="1:36" ht="15.7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42"/>
      <c r="AJ270" s="29"/>
    </row>
    <row r="271" spans="1:36" ht="15.7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42"/>
      <c r="AJ271" s="29"/>
    </row>
    <row r="272" spans="1:36" ht="15.7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42"/>
      <c r="AJ272" s="29"/>
    </row>
    <row r="273" spans="1:36" ht="15.7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42"/>
      <c r="AJ273" s="29"/>
    </row>
    <row r="274" spans="1:36" ht="15.7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42"/>
      <c r="AJ274" s="29"/>
    </row>
    <row r="275" spans="1:36" ht="15.7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42"/>
      <c r="AJ275" s="29"/>
    </row>
    <row r="276" spans="1:36" ht="15.7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42"/>
      <c r="AJ276" s="29"/>
    </row>
    <row r="277" spans="1:36" ht="15.7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42"/>
      <c r="AJ277" s="29"/>
    </row>
    <row r="278" spans="1:36" ht="15.7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42"/>
      <c r="AJ278" s="29"/>
    </row>
    <row r="279" spans="1:36" ht="15.7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42"/>
      <c r="AJ279" s="29"/>
    </row>
    <row r="280" spans="1:36" ht="15.7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42"/>
      <c r="AJ280" s="29"/>
    </row>
    <row r="281" spans="1:36" ht="15.7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42"/>
      <c r="AJ281" s="29"/>
    </row>
    <row r="282" spans="1:36" ht="15.7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42"/>
      <c r="AJ282" s="29"/>
    </row>
    <row r="283" spans="1:36" ht="15.7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42"/>
      <c r="AJ283" s="29"/>
    </row>
    <row r="284" spans="1:36" ht="15.7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42"/>
      <c r="AJ284" s="29"/>
    </row>
    <row r="285" spans="1:36" ht="15.7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42"/>
      <c r="AJ285" s="29"/>
    </row>
    <row r="286" spans="1:36" ht="15.7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42"/>
      <c r="AJ286" s="29"/>
    </row>
    <row r="287" spans="1:36" ht="15.7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42"/>
      <c r="AJ287" s="29"/>
    </row>
    <row r="288" spans="1:36" ht="15.7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42"/>
      <c r="AJ288" s="29"/>
    </row>
    <row r="289" spans="1:36" ht="15.7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42"/>
      <c r="AJ289" s="29"/>
    </row>
    <row r="290" spans="1:36" ht="15.7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42"/>
      <c r="AJ290" s="29"/>
    </row>
    <row r="291" spans="1:36" ht="15.7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42"/>
      <c r="AJ291" s="29"/>
    </row>
    <row r="292" spans="1:36" ht="15.7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42"/>
      <c r="AJ292" s="29"/>
    </row>
    <row r="293" spans="1:36" ht="15.7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42"/>
      <c r="AJ293" s="29"/>
    </row>
    <row r="294" spans="1:36" ht="15.7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42"/>
      <c r="AJ294" s="29"/>
    </row>
    <row r="295" spans="1:36" ht="15.7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42"/>
      <c r="AJ295" s="29"/>
    </row>
    <row r="296" spans="1:36" ht="15.7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42"/>
      <c r="AJ296" s="29"/>
    </row>
    <row r="297" spans="1:36" ht="15.7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42"/>
      <c r="AJ297" s="29"/>
    </row>
    <row r="298" spans="1:36" ht="15.7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42"/>
      <c r="AJ298" s="29"/>
    </row>
    <row r="299" spans="1:36" ht="15.7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42"/>
      <c r="AJ299" s="29"/>
    </row>
    <row r="300" spans="1:36" ht="15.7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42"/>
      <c r="AJ300" s="29"/>
    </row>
    <row r="301" spans="1:36" ht="15.7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42"/>
      <c r="AJ301" s="29"/>
    </row>
    <row r="302" spans="1:36" ht="15.7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42"/>
      <c r="AJ302" s="29"/>
    </row>
    <row r="303" spans="1:36" ht="15.7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42"/>
      <c r="AJ303" s="29"/>
    </row>
    <row r="304" spans="1:36" ht="15.7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42"/>
      <c r="AJ304" s="29"/>
    </row>
    <row r="305" spans="1:36" ht="15.7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42"/>
      <c r="AJ305" s="29"/>
    </row>
    <row r="306" spans="1:36" ht="15.7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42"/>
      <c r="AJ306" s="29"/>
    </row>
    <row r="307" spans="1:36" ht="15.7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42"/>
      <c r="AJ307" s="29"/>
    </row>
    <row r="308" spans="1:36" ht="15.7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42"/>
      <c r="AJ308" s="29"/>
    </row>
    <row r="309" spans="1:36" ht="15.7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42"/>
      <c r="AJ309" s="29"/>
    </row>
    <row r="310" spans="1:36" ht="15.7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42"/>
      <c r="AJ310" s="29"/>
    </row>
    <row r="311" spans="1:36" ht="15.7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42"/>
      <c r="AJ311" s="29"/>
    </row>
    <row r="312" spans="1:36" ht="15.7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42"/>
      <c r="AJ312" s="29"/>
    </row>
    <row r="313" spans="1:36" ht="15.7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42"/>
      <c r="AJ313" s="29"/>
    </row>
    <row r="314" spans="1:36" ht="15.7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42"/>
      <c r="AJ314" s="29"/>
    </row>
    <row r="315" spans="1:36" ht="15.7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42"/>
      <c r="AJ315" s="29"/>
    </row>
    <row r="316" spans="1:36" ht="15.7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42"/>
      <c r="AJ316" s="29"/>
    </row>
    <row r="317" spans="1:36" ht="15.7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42"/>
      <c r="AJ317" s="29"/>
    </row>
    <row r="318" spans="1:36" ht="15.7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42"/>
      <c r="AJ318" s="29"/>
    </row>
    <row r="319" spans="1:36" ht="15.7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42"/>
      <c r="AJ319" s="29"/>
    </row>
    <row r="320" spans="1:36" ht="15.7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42"/>
      <c r="AJ320" s="29"/>
    </row>
    <row r="321" spans="1:36" ht="15.7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42"/>
      <c r="AJ321" s="29"/>
    </row>
    <row r="322" spans="1:36" ht="15.7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42"/>
      <c r="AJ322" s="29"/>
    </row>
    <row r="323" spans="1:36" ht="15.7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42"/>
      <c r="AJ323" s="29"/>
    </row>
    <row r="324" spans="1:36" ht="15.7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42"/>
      <c r="AJ324" s="29"/>
    </row>
    <row r="325" spans="1:36" ht="15.7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42"/>
      <c r="AJ325" s="29"/>
    </row>
    <row r="326" spans="1:36" ht="15.7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42"/>
      <c r="AJ326" s="29"/>
    </row>
    <row r="327" spans="1:36" ht="15.7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42"/>
      <c r="AJ327" s="29"/>
    </row>
    <row r="328" spans="1:36" ht="15.7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42"/>
      <c r="AJ328" s="29"/>
    </row>
    <row r="329" spans="1:36" ht="15.7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42"/>
      <c r="AJ329" s="29"/>
    </row>
    <row r="330" spans="1:36" ht="15.7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42"/>
      <c r="AJ330" s="29"/>
    </row>
    <row r="331" spans="1:36" ht="15.7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42"/>
      <c r="AJ331" s="29"/>
    </row>
    <row r="332" spans="1:36" ht="15.7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42"/>
      <c r="AJ332" s="29"/>
    </row>
    <row r="333" spans="1:36" ht="15.7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42"/>
      <c r="AJ333" s="29"/>
    </row>
    <row r="334" spans="1:36" ht="15.7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42"/>
      <c r="AJ334" s="29"/>
    </row>
    <row r="335" spans="1:36" ht="15.7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42"/>
      <c r="AJ335" s="29"/>
    </row>
    <row r="336" spans="1:36" ht="15.7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42"/>
      <c r="AJ336" s="29"/>
    </row>
    <row r="337" spans="1:36" ht="15.7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42"/>
      <c r="AJ337" s="29"/>
    </row>
    <row r="338" spans="1:36" ht="15.7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42"/>
      <c r="AJ338" s="29"/>
    </row>
    <row r="339" spans="1:36" ht="15.7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42"/>
      <c r="AJ339" s="29"/>
    </row>
    <row r="340" spans="1:36" ht="15.7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42"/>
      <c r="AJ340" s="29"/>
    </row>
    <row r="341" spans="1:36" ht="15.7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42"/>
      <c r="AJ341" s="29"/>
    </row>
    <row r="342" spans="1:36" ht="15.7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42"/>
      <c r="AJ342" s="29"/>
    </row>
    <row r="343" spans="1:36" ht="15.7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42"/>
      <c r="AJ343" s="29"/>
    </row>
    <row r="344" spans="1:36" ht="15.7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42"/>
      <c r="AJ344" s="29"/>
    </row>
    <row r="345" spans="1:36" ht="15.7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42"/>
      <c r="AJ345" s="29"/>
    </row>
    <row r="346" spans="1:36" ht="15.7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42"/>
      <c r="AJ346" s="29"/>
    </row>
    <row r="347" spans="1:36" ht="15.7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42"/>
      <c r="AJ347" s="29"/>
    </row>
    <row r="348" spans="1:36" ht="15.7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42"/>
      <c r="AJ348" s="29"/>
    </row>
    <row r="349" spans="1:36" ht="15.7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42"/>
      <c r="AJ349" s="29"/>
    </row>
    <row r="350" spans="1:36" ht="15.7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42"/>
      <c r="AJ350" s="29"/>
    </row>
    <row r="351" spans="1:36" ht="15.7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42"/>
      <c r="AJ351" s="29"/>
    </row>
    <row r="352" spans="1:36" ht="15.7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42"/>
      <c r="AJ352" s="29"/>
    </row>
    <row r="353" spans="1:36" ht="15.7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42"/>
      <c r="AJ353" s="29"/>
    </row>
    <row r="354" spans="1:36" ht="15.7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42"/>
      <c r="AJ354" s="29"/>
    </row>
    <row r="355" spans="1:36" ht="15.7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42"/>
      <c r="AJ355" s="29"/>
    </row>
    <row r="356" spans="1:36" ht="15.7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42"/>
      <c r="AJ356" s="29"/>
    </row>
    <row r="357" spans="1:36" ht="15.7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42"/>
      <c r="AJ357" s="29"/>
    </row>
    <row r="358" spans="1:36" ht="15.7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42"/>
      <c r="AJ358" s="29"/>
    </row>
    <row r="359" spans="1:36" ht="15.7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42"/>
      <c r="AJ359" s="29"/>
    </row>
    <row r="360" spans="1:36" ht="15.7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42"/>
      <c r="AJ360" s="29"/>
    </row>
    <row r="361" spans="1:36" ht="15.7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42"/>
      <c r="AJ361" s="29"/>
    </row>
    <row r="362" spans="1:36" ht="15.7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42"/>
      <c r="AJ362" s="29"/>
    </row>
    <row r="363" spans="1:36" ht="15.7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42"/>
      <c r="AJ363" s="29"/>
    </row>
    <row r="364" spans="1:36" ht="15.7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42"/>
      <c r="AJ364" s="29"/>
    </row>
    <row r="365" spans="1:36" ht="15.7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42"/>
      <c r="AJ365" s="29"/>
    </row>
    <row r="366" spans="1:36" ht="15.7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42"/>
      <c r="AJ366" s="29"/>
    </row>
    <row r="367" spans="1:36" ht="15.7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42"/>
      <c r="AJ367" s="29"/>
    </row>
    <row r="368" spans="1:36" ht="15.7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42"/>
      <c r="AJ368" s="29"/>
    </row>
    <row r="369" spans="1:36" ht="15.7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42"/>
      <c r="AJ369" s="29"/>
    </row>
    <row r="370" spans="1:36" ht="15.7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42"/>
      <c r="AJ370" s="29"/>
    </row>
    <row r="371" spans="1:36" ht="15.7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42"/>
      <c r="AJ371" s="29"/>
    </row>
    <row r="372" spans="1:36" ht="15.7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42"/>
      <c r="AJ372" s="29"/>
    </row>
    <row r="373" spans="1:36" ht="15.7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42"/>
      <c r="AJ373" s="29"/>
    </row>
    <row r="374" spans="1:36" ht="15.7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42"/>
      <c r="AJ374" s="29"/>
    </row>
    <row r="375" spans="1:36" ht="15.7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42"/>
      <c r="AJ375" s="29"/>
    </row>
    <row r="376" spans="1:36" ht="15.7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42"/>
      <c r="AJ376" s="29"/>
    </row>
    <row r="377" spans="1:36" ht="15.7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42"/>
      <c r="AJ377" s="29"/>
    </row>
    <row r="378" spans="1:36" ht="15.7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42"/>
      <c r="AJ378" s="29"/>
    </row>
    <row r="379" spans="1:36" ht="15.7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42"/>
      <c r="AJ379" s="29"/>
    </row>
    <row r="380" spans="1:36" ht="15.7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42"/>
      <c r="AJ380" s="29"/>
    </row>
    <row r="381" spans="1:36" ht="15.7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42"/>
      <c r="AJ381" s="29"/>
    </row>
    <row r="382" spans="1:36" ht="15.7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42"/>
      <c r="AJ382" s="29"/>
    </row>
    <row r="383" spans="1:36" ht="15.7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42"/>
      <c r="AJ383" s="29"/>
    </row>
    <row r="384" spans="1:36" ht="15.7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42"/>
      <c r="AJ384" s="29"/>
    </row>
    <row r="385" spans="1:36" ht="15.7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42"/>
      <c r="AJ385" s="29"/>
    </row>
    <row r="386" spans="1:36" ht="15.7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42"/>
      <c r="AJ386" s="29"/>
    </row>
    <row r="387" spans="1:36" ht="15.7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42"/>
      <c r="AJ387" s="29"/>
    </row>
    <row r="388" spans="1:36" ht="15.7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42"/>
      <c r="AJ388" s="29"/>
    </row>
    <row r="389" spans="1:36" ht="15.7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42"/>
      <c r="AJ389" s="29"/>
    </row>
    <row r="390" spans="1:36" ht="15.7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42"/>
      <c r="AJ390" s="29"/>
    </row>
    <row r="391" spans="1:36" ht="15.7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42"/>
      <c r="AJ391" s="29"/>
    </row>
    <row r="392" spans="1:36" ht="15.7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42"/>
      <c r="AJ392" s="29"/>
    </row>
    <row r="393" spans="1:36" ht="15.7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42"/>
      <c r="AJ393" s="29"/>
    </row>
    <row r="394" spans="1:36" ht="15.7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42"/>
      <c r="AJ394" s="29"/>
    </row>
    <row r="395" spans="1:36" ht="15.7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42"/>
      <c r="AJ395" s="29"/>
    </row>
    <row r="396" spans="1:36" ht="15.7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42"/>
      <c r="AJ396" s="29"/>
    </row>
    <row r="397" spans="1:36" ht="15.7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42"/>
      <c r="AJ397" s="29"/>
    </row>
    <row r="398" spans="1:36" ht="15.7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42"/>
      <c r="AJ398" s="29"/>
    </row>
    <row r="399" spans="1:36" ht="15.7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42"/>
      <c r="AJ399" s="29"/>
    </row>
    <row r="400" spans="1:36" ht="15.7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42"/>
      <c r="AJ400" s="29"/>
    </row>
    <row r="401" spans="1:36" ht="15.7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42"/>
      <c r="AJ401" s="29"/>
    </row>
    <row r="402" spans="1:36" ht="15.7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42"/>
      <c r="AJ402" s="29"/>
    </row>
    <row r="403" spans="1:36" ht="15.7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42"/>
      <c r="AJ403" s="29"/>
    </row>
    <row r="404" spans="1:36" ht="15.7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42"/>
      <c r="AJ404" s="29"/>
    </row>
    <row r="405" spans="1:36" ht="15.7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42"/>
      <c r="AJ405" s="29"/>
    </row>
    <row r="406" spans="1:36" ht="15.7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42"/>
      <c r="AJ406" s="29"/>
    </row>
    <row r="407" spans="1:36" ht="15.7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42"/>
      <c r="AJ407" s="29"/>
    </row>
    <row r="408" spans="1:36" ht="15.7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42"/>
      <c r="AJ408" s="29"/>
    </row>
    <row r="409" spans="1:36" ht="15.7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42"/>
      <c r="AJ409" s="29"/>
    </row>
    <row r="410" spans="1:36" ht="15.7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42"/>
      <c r="AJ410" s="29"/>
    </row>
    <row r="411" spans="1:36" ht="15.7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42"/>
      <c r="AJ411" s="29"/>
    </row>
    <row r="412" spans="1:36" ht="15.7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42"/>
      <c r="AJ412" s="29"/>
    </row>
    <row r="413" spans="1:36" ht="15.7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42"/>
      <c r="AJ413" s="29"/>
    </row>
    <row r="414" spans="1:36" ht="15.7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42"/>
      <c r="AJ414" s="29"/>
    </row>
    <row r="415" spans="1:36" ht="15.7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42"/>
      <c r="AJ415" s="29"/>
    </row>
    <row r="416" spans="1:36" ht="15.7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42"/>
      <c r="AJ416" s="29"/>
    </row>
    <row r="417" spans="1:36" ht="15.7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42"/>
      <c r="AJ417" s="29"/>
    </row>
    <row r="418" spans="1:36" ht="15.7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42"/>
      <c r="AJ418" s="29"/>
    </row>
    <row r="419" spans="1:36" ht="15.7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42"/>
      <c r="AJ419" s="29"/>
    </row>
    <row r="420" spans="1:36" ht="15.7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42"/>
      <c r="AJ420" s="29"/>
    </row>
    <row r="421" spans="1:36" ht="15.7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42"/>
      <c r="AJ421" s="29"/>
    </row>
    <row r="422" spans="1:36" ht="15.7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42"/>
      <c r="AJ422" s="29"/>
    </row>
    <row r="423" spans="1:36" ht="15.7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42"/>
      <c r="AJ423" s="29"/>
    </row>
    <row r="424" spans="1:36" ht="15.7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42"/>
      <c r="AJ424" s="29"/>
    </row>
    <row r="425" spans="1:36" ht="15.7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42"/>
      <c r="AJ425" s="29"/>
    </row>
    <row r="426" spans="1:36" ht="15.7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42"/>
      <c r="AJ426" s="29"/>
    </row>
    <row r="427" spans="1:36" ht="15.7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42"/>
      <c r="AJ427" s="29"/>
    </row>
    <row r="428" spans="1:36" ht="15.7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42"/>
      <c r="AJ428" s="29"/>
    </row>
    <row r="429" spans="1:36" ht="15.7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42"/>
      <c r="AJ429" s="29"/>
    </row>
    <row r="430" spans="1:36" ht="15.7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42"/>
      <c r="AJ430" s="29"/>
    </row>
    <row r="431" spans="1:36" ht="15.7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42"/>
      <c r="AJ431" s="29"/>
    </row>
    <row r="432" spans="1:36" ht="15.7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42"/>
      <c r="AJ432" s="29"/>
    </row>
    <row r="433" spans="1:36" ht="15.7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42"/>
      <c r="AJ433" s="29"/>
    </row>
    <row r="434" spans="1:36" ht="15.7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42"/>
      <c r="AJ434" s="29"/>
    </row>
    <row r="435" spans="1:36" ht="15.7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42"/>
      <c r="AJ435" s="29"/>
    </row>
    <row r="436" spans="1:36" ht="15.7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42"/>
      <c r="AJ436" s="29"/>
    </row>
    <row r="437" spans="1:36" ht="15.7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42"/>
      <c r="AJ437" s="29"/>
    </row>
    <row r="438" spans="1:36" ht="15.7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42"/>
      <c r="AJ438" s="29"/>
    </row>
    <row r="439" spans="1:36" ht="15.7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42"/>
      <c r="AJ439" s="29"/>
    </row>
    <row r="440" spans="1:36" ht="15.7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42"/>
      <c r="AJ440" s="29"/>
    </row>
    <row r="441" spans="1:36" ht="15.7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42"/>
      <c r="AJ441" s="29"/>
    </row>
    <row r="442" spans="1:36" ht="15.7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42"/>
      <c r="AJ442" s="29"/>
    </row>
    <row r="443" spans="1:36" ht="15.7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42"/>
      <c r="AJ443" s="29"/>
    </row>
    <row r="444" spans="1:36" ht="15.7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42"/>
      <c r="AJ444" s="29"/>
    </row>
    <row r="445" spans="1:36" ht="15.7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42"/>
      <c r="AJ445" s="29"/>
    </row>
    <row r="446" spans="1:36" ht="15.7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42"/>
      <c r="AJ446" s="29"/>
    </row>
    <row r="447" spans="1:36" ht="15.7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42"/>
      <c r="AJ447" s="29"/>
    </row>
    <row r="448" spans="1:36" ht="15.7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42"/>
      <c r="AJ448" s="29"/>
    </row>
    <row r="449" spans="1:36" ht="15.7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42"/>
      <c r="AJ449" s="29"/>
    </row>
    <row r="450" spans="1:36" ht="15.7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42"/>
      <c r="AJ450" s="29"/>
    </row>
    <row r="451" spans="1:36" ht="15.7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42"/>
      <c r="AJ451" s="29"/>
    </row>
    <row r="452" spans="1:36" ht="15.7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42"/>
      <c r="AJ452" s="29"/>
    </row>
    <row r="453" spans="1:36" ht="15.7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42"/>
      <c r="AJ453" s="29"/>
    </row>
    <row r="454" spans="1:36" ht="15.7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42"/>
      <c r="AJ454" s="29"/>
    </row>
    <row r="455" spans="1:36" ht="15.7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42"/>
      <c r="AJ455" s="29"/>
    </row>
    <row r="456" spans="1:36" ht="15.7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42"/>
      <c r="AJ456" s="29"/>
    </row>
    <row r="457" spans="1:36" ht="15.7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42"/>
      <c r="AJ457" s="29"/>
    </row>
    <row r="458" spans="1:36" ht="15.7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42"/>
      <c r="AJ458" s="29"/>
    </row>
    <row r="459" spans="1:36" ht="15.7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42"/>
      <c r="AJ459" s="29"/>
    </row>
    <row r="460" spans="1:36" ht="15.7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42"/>
      <c r="AJ460" s="29"/>
    </row>
    <row r="461" spans="1:36" ht="15.7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42"/>
      <c r="AJ461" s="29"/>
    </row>
    <row r="462" spans="1:36" ht="15.7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42"/>
      <c r="AJ462" s="29"/>
    </row>
    <row r="463" spans="1:36" ht="15.7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42"/>
      <c r="AJ463" s="29"/>
    </row>
    <row r="464" spans="1:36" ht="15.7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42"/>
      <c r="AJ464" s="29"/>
    </row>
    <row r="465" spans="1:36" ht="15.7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42"/>
      <c r="AJ465" s="29"/>
    </row>
    <row r="466" spans="1:36" ht="15.7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42"/>
      <c r="AJ466" s="29"/>
    </row>
    <row r="467" spans="1:36" ht="15.7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42"/>
      <c r="AJ467" s="29"/>
    </row>
    <row r="468" spans="1:36" ht="15.7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42"/>
      <c r="AJ468" s="29"/>
    </row>
    <row r="469" spans="1:36" ht="15.7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42"/>
      <c r="AJ469" s="29"/>
    </row>
    <row r="470" spans="1:36" ht="15.7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42"/>
      <c r="AJ470" s="29"/>
    </row>
    <row r="471" spans="1:36" ht="15.7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42"/>
      <c r="AJ471" s="29"/>
    </row>
    <row r="472" spans="1:36" ht="15.7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42"/>
      <c r="AJ472" s="29"/>
    </row>
    <row r="473" spans="1:36" ht="15.7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42"/>
      <c r="AJ473" s="29"/>
    </row>
    <row r="474" spans="1:36" ht="15.7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42"/>
      <c r="AJ474" s="29"/>
    </row>
    <row r="475" spans="1:36" ht="15.7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42"/>
      <c r="AJ475" s="29"/>
    </row>
    <row r="476" spans="1:36" ht="15.7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42"/>
      <c r="AJ476" s="29"/>
    </row>
    <row r="477" spans="1:36" ht="15.7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42"/>
      <c r="AJ477" s="29"/>
    </row>
    <row r="478" spans="1:36" ht="15.7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42"/>
      <c r="AJ478" s="29"/>
    </row>
    <row r="479" spans="1:36" ht="15.7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42"/>
      <c r="AJ479" s="29"/>
    </row>
    <row r="480" spans="1:36" ht="15.7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42"/>
      <c r="AJ480" s="29"/>
    </row>
    <row r="481" spans="1:36" ht="15.7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42"/>
      <c r="AJ481" s="29"/>
    </row>
    <row r="482" spans="1:36" ht="15.7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42"/>
      <c r="AJ482" s="29"/>
    </row>
    <row r="483" spans="1:36" ht="15.7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42"/>
      <c r="AJ483" s="29"/>
    </row>
    <row r="484" spans="1:36" ht="15.7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42"/>
      <c r="AJ484" s="29"/>
    </row>
    <row r="485" spans="1:36" ht="15.7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42"/>
      <c r="AJ485" s="29"/>
    </row>
    <row r="486" spans="1:36" ht="15.7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42"/>
      <c r="AJ486" s="29"/>
    </row>
    <row r="487" spans="1:36" ht="15.7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42"/>
      <c r="AJ487" s="29"/>
    </row>
    <row r="488" spans="1:36" ht="15.7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42"/>
      <c r="AJ488" s="29"/>
    </row>
    <row r="489" spans="1:36" ht="15.7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42"/>
      <c r="AJ489" s="29"/>
    </row>
    <row r="490" spans="1:36" ht="15.7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42"/>
      <c r="AJ490" s="29"/>
    </row>
    <row r="491" spans="1:36" ht="15.7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42"/>
      <c r="AJ491" s="29"/>
    </row>
    <row r="492" spans="1:36" ht="15.7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42"/>
      <c r="AJ492" s="29"/>
    </row>
    <row r="493" spans="1:36" ht="15.7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42"/>
      <c r="AJ493" s="29"/>
    </row>
    <row r="494" spans="1:36" ht="15.7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42"/>
      <c r="AJ494" s="29"/>
    </row>
    <row r="495" spans="1:36" ht="15.7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42"/>
      <c r="AJ495" s="29"/>
    </row>
    <row r="496" spans="1:36" ht="15.7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42"/>
      <c r="AJ496" s="29"/>
    </row>
    <row r="497" spans="1:36" ht="15.7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42"/>
      <c r="AJ497" s="29"/>
    </row>
    <row r="498" spans="1:36" ht="15.7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42"/>
      <c r="AJ498" s="29"/>
    </row>
    <row r="499" spans="1:36" ht="15.7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42"/>
      <c r="AJ499" s="29"/>
    </row>
    <row r="500" spans="1:36" ht="15.7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42"/>
      <c r="AJ500" s="29"/>
    </row>
    <row r="501" spans="1:36" ht="15.7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42"/>
      <c r="AJ501" s="29"/>
    </row>
    <row r="502" spans="1:36" ht="15.7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42"/>
      <c r="AJ502" s="29"/>
    </row>
    <row r="503" spans="1:36" ht="15.7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42"/>
      <c r="AJ503" s="29"/>
    </row>
    <row r="504" spans="1:36" ht="15.7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42"/>
      <c r="AJ504" s="29"/>
    </row>
    <row r="505" spans="1:36" ht="15.7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42"/>
      <c r="AJ505" s="29"/>
    </row>
    <row r="506" spans="1:36" ht="15.7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42"/>
      <c r="AJ506" s="29"/>
    </row>
    <row r="507" spans="1:36" ht="15.7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42"/>
      <c r="AJ507" s="29"/>
    </row>
    <row r="508" spans="1:36" ht="15.7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42"/>
      <c r="AJ508" s="29"/>
    </row>
    <row r="509" spans="1:36" ht="15.7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42"/>
      <c r="AJ509" s="29"/>
    </row>
    <row r="510" spans="1:36" ht="15.7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42"/>
      <c r="AJ510" s="29"/>
    </row>
    <row r="511" spans="1:36" ht="15.7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42"/>
      <c r="AJ511" s="29"/>
    </row>
    <row r="512" spans="1:36" ht="15.7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42"/>
      <c r="AJ512" s="29"/>
    </row>
    <row r="513" spans="1:36" ht="15.7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42"/>
      <c r="AJ513" s="29"/>
    </row>
    <row r="514" spans="1:36" ht="15.7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42"/>
      <c r="AJ514" s="29"/>
    </row>
    <row r="515" spans="1:36" ht="15.7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42"/>
      <c r="AJ515" s="29"/>
    </row>
    <row r="516" spans="1:36" ht="15.7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42"/>
      <c r="AJ516" s="29"/>
    </row>
    <row r="517" spans="1:36" ht="15.7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42"/>
      <c r="AJ517" s="29"/>
    </row>
    <row r="518" spans="1:36" ht="15.7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42"/>
      <c r="AJ518" s="29"/>
    </row>
    <row r="519" spans="1:36" ht="15.7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42"/>
      <c r="AJ519" s="29"/>
    </row>
    <row r="520" spans="1:36" ht="15.7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42"/>
      <c r="AJ520" s="29"/>
    </row>
    <row r="521" spans="1:36" ht="15.7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42"/>
      <c r="AJ521" s="29"/>
    </row>
    <row r="522" spans="1:36" ht="15.7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42"/>
      <c r="AJ522" s="29"/>
    </row>
    <row r="523" spans="1:36" ht="15.7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42"/>
      <c r="AJ523" s="29"/>
    </row>
    <row r="524" spans="1:36" ht="15.7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42"/>
      <c r="AJ524" s="29"/>
    </row>
    <row r="525" spans="1:36" ht="15.7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42"/>
      <c r="AJ525" s="29"/>
    </row>
    <row r="526" spans="1:36" ht="15.7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42"/>
      <c r="AJ526" s="29"/>
    </row>
    <row r="527" spans="1:36" ht="15.7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42"/>
      <c r="AJ527" s="29"/>
    </row>
    <row r="528" spans="1:36" ht="15.7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42"/>
      <c r="AJ528" s="29"/>
    </row>
    <row r="529" spans="1:36" ht="15.7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42"/>
      <c r="AJ529" s="29"/>
    </row>
    <row r="530" spans="1:36" ht="15.7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42"/>
      <c r="AJ530" s="29"/>
    </row>
    <row r="531" spans="1:36" ht="15.7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42"/>
      <c r="AJ531" s="29"/>
    </row>
    <row r="532" spans="1:36" ht="15.7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42"/>
      <c r="AJ532" s="29"/>
    </row>
    <row r="533" spans="1:36" ht="15.7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42"/>
      <c r="AJ533" s="29"/>
    </row>
    <row r="534" spans="1:36" ht="15.7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42"/>
      <c r="AJ534" s="29"/>
    </row>
    <row r="535" spans="1:36" ht="15.7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42"/>
      <c r="AJ535" s="29"/>
    </row>
    <row r="536" spans="1:36" ht="15.7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42"/>
      <c r="AJ536" s="29"/>
    </row>
    <row r="537" spans="1:36" ht="15.7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42"/>
      <c r="AJ537" s="29"/>
    </row>
    <row r="538" spans="1:36" ht="15.7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42"/>
      <c r="AJ538" s="29"/>
    </row>
    <row r="539" spans="1:36" ht="15.7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42"/>
      <c r="AJ539" s="29"/>
    </row>
    <row r="540" spans="1:36" ht="15.7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42"/>
      <c r="AJ540" s="29"/>
    </row>
    <row r="541" spans="1:36" ht="15.7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42"/>
      <c r="AJ541" s="29"/>
    </row>
    <row r="542" spans="1:36" ht="15.7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42"/>
      <c r="AJ542" s="29"/>
    </row>
    <row r="543" spans="1:36" ht="15.7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42"/>
      <c r="AJ543" s="29"/>
    </row>
    <row r="544" spans="1:36" ht="15.7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42"/>
      <c r="AJ544" s="29"/>
    </row>
    <row r="545" spans="1:36" ht="15.7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42"/>
      <c r="AJ545" s="29"/>
    </row>
    <row r="546" spans="1:36" ht="15.7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42"/>
      <c r="AJ546" s="29"/>
    </row>
    <row r="547" spans="1:36" ht="15.7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42"/>
      <c r="AJ547" s="29"/>
    </row>
    <row r="548" spans="1:36" ht="15.7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42"/>
      <c r="AJ548" s="29"/>
    </row>
    <row r="549" spans="1:36" ht="15.7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42"/>
      <c r="AJ549" s="29"/>
    </row>
    <row r="550" spans="1:36" ht="15.7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42"/>
      <c r="AJ550" s="29"/>
    </row>
    <row r="551" spans="1:36" ht="15.7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42"/>
      <c r="AJ551" s="29"/>
    </row>
    <row r="552" spans="1:36" ht="15.7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42"/>
      <c r="AJ552" s="29"/>
    </row>
    <row r="553" spans="1:36" ht="15.7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42"/>
      <c r="AJ553" s="29"/>
    </row>
    <row r="554" spans="1:36" ht="15.7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42"/>
      <c r="AJ554" s="29"/>
    </row>
    <row r="555" spans="1:36" ht="15.7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42"/>
      <c r="AJ555" s="29"/>
    </row>
    <row r="556" spans="1:36" ht="15.7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42"/>
      <c r="AJ556" s="29"/>
    </row>
    <row r="557" spans="1:36" ht="15.7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42"/>
      <c r="AJ557" s="29"/>
    </row>
    <row r="558" spans="1:36" ht="15.7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42"/>
      <c r="AJ558" s="29"/>
    </row>
    <row r="559" spans="1:36" ht="15.7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42"/>
      <c r="AJ559" s="29"/>
    </row>
    <row r="560" spans="1:36" ht="15.7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42"/>
      <c r="AJ560" s="29"/>
    </row>
    <row r="561" spans="1:36" ht="15.7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42"/>
      <c r="AJ561" s="29"/>
    </row>
    <row r="562" spans="1:36" ht="15.7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42"/>
      <c r="AJ562" s="29"/>
    </row>
    <row r="563" spans="1:36" ht="15.7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42"/>
      <c r="AJ563" s="29"/>
    </row>
    <row r="564" spans="1:36" ht="15.7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42"/>
      <c r="AJ564" s="29"/>
    </row>
    <row r="565" spans="1:36" ht="15.7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42"/>
      <c r="AJ565" s="29"/>
    </row>
    <row r="566" spans="1:36" ht="15.7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42"/>
      <c r="AJ566" s="29"/>
    </row>
    <row r="567" spans="1:36" ht="15.7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42"/>
      <c r="AJ567" s="29"/>
    </row>
    <row r="568" spans="1:36" ht="15.7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42"/>
      <c r="AJ568" s="29"/>
    </row>
    <row r="569" spans="1:36" ht="15.7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42"/>
      <c r="AJ569" s="29"/>
    </row>
    <row r="570" spans="1:36" ht="15.7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42"/>
      <c r="AJ570" s="29"/>
    </row>
    <row r="571" spans="1:36" ht="15.7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42"/>
      <c r="AJ571" s="29"/>
    </row>
    <row r="572" spans="1:36" ht="15.7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42"/>
      <c r="AJ572" s="29"/>
    </row>
    <row r="573" spans="1:36" ht="15.7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42"/>
      <c r="AJ573" s="29"/>
    </row>
    <row r="574" spans="1:36" ht="15.7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42"/>
      <c r="AJ574" s="29"/>
    </row>
    <row r="575" spans="1:36" ht="15.7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42"/>
      <c r="AJ575" s="29"/>
    </row>
    <row r="576" spans="1:36" ht="15.7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42"/>
      <c r="AJ576" s="29"/>
    </row>
    <row r="577" spans="1:36" ht="15.7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42"/>
      <c r="AJ577" s="29"/>
    </row>
    <row r="578" spans="1:36" ht="15.7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42"/>
      <c r="AJ578" s="29"/>
    </row>
    <row r="579" spans="1:36" ht="15.7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42"/>
      <c r="AJ579" s="29"/>
    </row>
    <row r="580" spans="1:36" ht="15.7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42"/>
      <c r="AJ580" s="29"/>
    </row>
    <row r="581" spans="1:36" ht="15.7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42"/>
      <c r="AJ581" s="29"/>
    </row>
    <row r="582" spans="1:36" ht="15.7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42"/>
      <c r="AJ582" s="29"/>
    </row>
    <row r="583" spans="1:36" ht="15.7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42"/>
      <c r="AJ583" s="29"/>
    </row>
    <row r="584" spans="1:36" ht="15.7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42"/>
      <c r="AJ584" s="29"/>
    </row>
    <row r="585" spans="1:36" ht="15.7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42"/>
      <c r="AJ585" s="29"/>
    </row>
    <row r="586" spans="1:36" ht="15.7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42"/>
      <c r="AJ586" s="29"/>
    </row>
    <row r="587" spans="1:36" ht="15.7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42"/>
      <c r="AJ587" s="29"/>
    </row>
    <row r="588" spans="1:36" ht="15.7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42"/>
      <c r="AJ588" s="29"/>
    </row>
    <row r="589" spans="1:36" ht="15.7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42"/>
      <c r="AJ589" s="29"/>
    </row>
    <row r="590" spans="1:36" ht="15.7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42"/>
      <c r="AJ590" s="29"/>
    </row>
    <row r="591" spans="1:36" ht="15.7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42"/>
      <c r="AJ591" s="29"/>
    </row>
    <row r="592" spans="1:36" ht="15.7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42"/>
      <c r="AJ592" s="29"/>
    </row>
    <row r="593" spans="1:36" ht="15.7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42"/>
      <c r="AJ593" s="29"/>
    </row>
    <row r="594" spans="1:36" ht="15.7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42"/>
      <c r="AJ594" s="29"/>
    </row>
    <row r="595" spans="1:36" ht="15.7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42"/>
      <c r="AJ595" s="29"/>
    </row>
    <row r="596" spans="1:36" ht="15.7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42"/>
      <c r="AJ596" s="29"/>
    </row>
    <row r="597" spans="1:36" ht="15.7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42"/>
      <c r="AJ597" s="29"/>
    </row>
    <row r="598" spans="1:36" ht="15.7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42"/>
      <c r="AJ598" s="29"/>
    </row>
    <row r="599" spans="1:36" ht="15.7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42"/>
      <c r="AJ599" s="29"/>
    </row>
    <row r="600" spans="1:36" ht="15.7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42"/>
      <c r="AJ600" s="29"/>
    </row>
    <row r="601" spans="1:36" ht="15.7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42"/>
      <c r="AJ601" s="29"/>
    </row>
    <row r="602" spans="1:36" ht="15.7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42"/>
      <c r="AJ602" s="29"/>
    </row>
    <row r="603" spans="1:36" ht="15.7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42"/>
      <c r="AJ603" s="29"/>
    </row>
    <row r="604" spans="1:36" ht="15.7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42"/>
      <c r="AJ604" s="29"/>
    </row>
    <row r="605" spans="1:36" ht="15.7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42"/>
      <c r="AJ605" s="29"/>
    </row>
    <row r="606" spans="1:36" ht="15.7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42"/>
      <c r="AJ606" s="29"/>
    </row>
    <row r="607" spans="1:36" ht="15.7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42"/>
      <c r="AJ607" s="29"/>
    </row>
    <row r="608" spans="1:36" ht="15.7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42"/>
      <c r="AJ608" s="29"/>
    </row>
    <row r="609" spans="1:36" ht="15.7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42"/>
      <c r="AJ609" s="29"/>
    </row>
    <row r="610" spans="1:36" ht="15.7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42"/>
      <c r="AJ610" s="29"/>
    </row>
    <row r="611" spans="1:36" ht="15.7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42"/>
      <c r="AJ611" s="29"/>
    </row>
    <row r="612" spans="1:36" ht="15.7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42"/>
      <c r="AJ612" s="29"/>
    </row>
    <row r="613" spans="1:36" ht="15.7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42"/>
      <c r="AJ613" s="29"/>
    </row>
    <row r="614" spans="1:36" ht="15.7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42"/>
      <c r="AJ614" s="29"/>
    </row>
    <row r="615" spans="1:36" ht="15.7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42"/>
      <c r="AJ615" s="29"/>
    </row>
    <row r="616" spans="1:36" ht="15.7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42"/>
      <c r="AJ616" s="29"/>
    </row>
    <row r="617" spans="1:36" ht="15.7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42"/>
      <c r="AJ617" s="29"/>
    </row>
    <row r="618" spans="1:36" ht="15.7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42"/>
      <c r="AJ618" s="29"/>
    </row>
    <row r="619" spans="1:36" ht="15.7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42"/>
      <c r="AJ619" s="29"/>
    </row>
    <row r="620" spans="1:36" ht="15.7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42"/>
      <c r="AJ620" s="29"/>
    </row>
    <row r="621" spans="1:36" ht="15.7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42"/>
      <c r="AJ621" s="29"/>
    </row>
    <row r="622" spans="1:36" ht="15.7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42"/>
      <c r="AJ622" s="29"/>
    </row>
    <row r="623" spans="1:36" ht="15.7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42"/>
      <c r="AJ623" s="29"/>
    </row>
    <row r="624" spans="1:36" ht="15.7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42"/>
      <c r="AJ624" s="29"/>
    </row>
    <row r="625" spans="1:36" ht="15.7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42"/>
      <c r="AJ625" s="29"/>
    </row>
    <row r="626" spans="1:36" ht="15.7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42"/>
      <c r="AJ626" s="29"/>
    </row>
    <row r="627" spans="1:36" ht="15.7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42"/>
      <c r="AJ627" s="29"/>
    </row>
    <row r="628" spans="1:36" ht="15.7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42"/>
      <c r="AJ628" s="29"/>
    </row>
    <row r="629" spans="1:36" ht="15.7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42"/>
      <c r="AJ629" s="29"/>
    </row>
    <row r="630" spans="1:36" ht="15.7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42"/>
      <c r="AJ630" s="29"/>
    </row>
    <row r="631" spans="1:36" ht="15.7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42"/>
      <c r="AJ631" s="29"/>
    </row>
    <row r="632" spans="1:36" ht="15.7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42"/>
      <c r="AJ632" s="29"/>
    </row>
    <row r="633" spans="1:36" ht="15.7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42"/>
      <c r="AJ633" s="29"/>
    </row>
    <row r="634" spans="1:36" ht="15.7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42"/>
      <c r="AJ634" s="29"/>
    </row>
    <row r="635" spans="1:36" ht="15.7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42"/>
      <c r="AJ635" s="29"/>
    </row>
    <row r="636" spans="1:36" ht="15.7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42"/>
      <c r="AJ636" s="29"/>
    </row>
    <row r="637" spans="1:36" ht="15.7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42"/>
      <c r="AJ637" s="29"/>
    </row>
    <row r="638" spans="1:36" ht="15.7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42"/>
      <c r="AJ638" s="29"/>
    </row>
    <row r="639" spans="1:36" ht="15.7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42"/>
      <c r="AJ639" s="29"/>
    </row>
    <row r="640" spans="1:36" ht="15.7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42"/>
      <c r="AJ640" s="29"/>
    </row>
    <row r="641" spans="1:36" ht="15.7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42"/>
      <c r="AJ641" s="29"/>
    </row>
    <row r="642" spans="1:36" ht="15.7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42"/>
      <c r="AJ642" s="29"/>
    </row>
    <row r="643" spans="1:36" ht="15.7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42"/>
      <c r="AJ643" s="29"/>
    </row>
    <row r="644" spans="1:36" ht="15.7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42"/>
      <c r="AJ644" s="29"/>
    </row>
    <row r="645" spans="1:36" ht="15.7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42"/>
      <c r="AJ645" s="29"/>
    </row>
    <row r="646" spans="1:36" ht="15.7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42"/>
      <c r="AJ646" s="29"/>
    </row>
    <row r="647" spans="1:36" ht="15.7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42"/>
      <c r="AJ647" s="29"/>
    </row>
    <row r="648" spans="1:36" ht="15.7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42"/>
      <c r="AJ648" s="29"/>
    </row>
    <row r="649" spans="1:36" ht="15.7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42"/>
      <c r="AJ649" s="29"/>
    </row>
    <row r="650" spans="1:36" ht="15.7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42"/>
      <c r="AJ650" s="29"/>
    </row>
    <row r="651" spans="1:36" ht="15.7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42"/>
      <c r="AJ651" s="29"/>
    </row>
    <row r="652" spans="1:36" ht="15.7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42"/>
      <c r="AJ652" s="29"/>
    </row>
    <row r="653" spans="1:36" ht="15.7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42"/>
      <c r="AJ653" s="29"/>
    </row>
    <row r="654" spans="1:36" ht="15.7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42"/>
      <c r="AJ654" s="29"/>
    </row>
    <row r="655" spans="1:36" ht="15.7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42"/>
      <c r="AJ655" s="29"/>
    </row>
    <row r="656" spans="1:36" ht="15.7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42"/>
      <c r="AJ656" s="29"/>
    </row>
    <row r="657" spans="1:36" ht="15.7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42"/>
      <c r="AJ657" s="29"/>
    </row>
    <row r="658" spans="1:36" ht="15.7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42"/>
      <c r="AJ658" s="29"/>
    </row>
    <row r="659" spans="1:36" ht="15.7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42"/>
      <c r="AJ659" s="29"/>
    </row>
    <row r="660" spans="1:36" ht="15.7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42"/>
      <c r="AJ660" s="29"/>
    </row>
    <row r="661" spans="1:36" ht="15.7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42"/>
      <c r="AJ661" s="29"/>
    </row>
    <row r="662" spans="1:36" ht="15.7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42"/>
      <c r="AJ662" s="29"/>
    </row>
    <row r="663" spans="1:36" ht="15.7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42"/>
      <c r="AJ663" s="29"/>
    </row>
    <row r="664" spans="1:36" ht="15.7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42"/>
      <c r="AJ664" s="29"/>
    </row>
    <row r="665" spans="1:36" ht="15.7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42"/>
      <c r="AJ665" s="29"/>
    </row>
    <row r="666" spans="1:36" ht="15.7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42"/>
      <c r="AJ666" s="29"/>
    </row>
    <row r="667" spans="1:36" ht="15.7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42"/>
      <c r="AJ667" s="29"/>
    </row>
    <row r="668" spans="1:36" ht="15.7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42"/>
      <c r="AJ668" s="29"/>
    </row>
    <row r="669" spans="1:36" ht="15.7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42"/>
      <c r="AJ669" s="29"/>
    </row>
    <row r="670" spans="1:36" ht="15.7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42"/>
      <c r="AJ670" s="29"/>
    </row>
    <row r="671" spans="1:36" ht="15.7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42"/>
      <c r="AJ671" s="29"/>
    </row>
    <row r="672" spans="1:36" ht="15.7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42"/>
      <c r="AJ672" s="29"/>
    </row>
    <row r="673" spans="1:36" ht="15.7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42"/>
      <c r="AJ673" s="29"/>
    </row>
    <row r="674" spans="1:36" ht="15.7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42"/>
      <c r="AJ674" s="29"/>
    </row>
    <row r="675" spans="1:36" ht="15.7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42"/>
      <c r="AJ675" s="29"/>
    </row>
    <row r="676" spans="1:36" ht="15.7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42"/>
      <c r="AJ676" s="29"/>
    </row>
    <row r="677" spans="1:36" ht="15.7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42"/>
      <c r="AJ677" s="29"/>
    </row>
    <row r="678" spans="1:36" ht="15.7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42"/>
      <c r="AJ678" s="29"/>
    </row>
    <row r="679" spans="1:36" ht="15.7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42"/>
      <c r="AJ679" s="29"/>
    </row>
    <row r="680" spans="1:36" ht="15.7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42"/>
      <c r="AJ680" s="29"/>
    </row>
    <row r="681" spans="1:36" ht="15.7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42"/>
      <c r="AJ681" s="29"/>
    </row>
    <row r="682" spans="1:36" ht="15.7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42"/>
      <c r="AJ682" s="29"/>
    </row>
    <row r="683" spans="1:36" ht="15.7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42"/>
      <c r="AJ683" s="29"/>
    </row>
    <row r="684" spans="1:36" ht="15.7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42"/>
      <c r="AJ684" s="29"/>
    </row>
    <row r="685" spans="1:36" ht="15.7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42"/>
      <c r="AJ685" s="29"/>
    </row>
    <row r="686" spans="1:36" ht="15.7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42"/>
      <c r="AJ686" s="29"/>
    </row>
    <row r="687" spans="1:36" ht="15.7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42"/>
      <c r="AJ687" s="29"/>
    </row>
    <row r="688" spans="1:36" ht="15.7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42"/>
      <c r="AJ688" s="29"/>
    </row>
    <row r="689" spans="1:36" ht="15.7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42"/>
      <c r="AJ689" s="29"/>
    </row>
    <row r="690" spans="1:36" ht="15.7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42"/>
      <c r="AJ690" s="29"/>
    </row>
    <row r="691" spans="1:36" ht="15.7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42"/>
      <c r="AJ691" s="29"/>
    </row>
    <row r="692" spans="1:36" ht="15.7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42"/>
      <c r="AJ692" s="29"/>
    </row>
    <row r="693" spans="1:36" ht="15.7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42"/>
      <c r="AJ693" s="29"/>
    </row>
    <row r="694" spans="1:36" ht="15.7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42"/>
      <c r="AJ694" s="29"/>
    </row>
    <row r="695" spans="1:36" ht="15.7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42"/>
      <c r="AJ695" s="29"/>
    </row>
    <row r="696" spans="1:36" ht="15.7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42"/>
      <c r="AJ696" s="29"/>
    </row>
    <row r="697" spans="1:36" ht="15.7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42"/>
      <c r="AJ697" s="29"/>
    </row>
    <row r="698" spans="1:36" ht="15.7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42"/>
      <c r="AJ698" s="29"/>
    </row>
    <row r="699" spans="1:36" ht="15.7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42"/>
      <c r="AJ699" s="29"/>
    </row>
    <row r="700" spans="1:36" ht="15.7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42"/>
      <c r="AJ700" s="29"/>
    </row>
    <row r="701" spans="1:36" ht="15.7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42"/>
      <c r="AJ701" s="29"/>
    </row>
    <row r="702" spans="1:36" ht="15.7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42"/>
      <c r="AJ702" s="29"/>
    </row>
    <row r="703" spans="1:36" ht="15.7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42"/>
      <c r="AJ703" s="29"/>
    </row>
    <row r="704" spans="1:36" ht="15.7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42"/>
      <c r="AJ704" s="29"/>
    </row>
    <row r="705" spans="1:36" ht="15.7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42"/>
      <c r="AJ705" s="29"/>
    </row>
    <row r="706" spans="1:36" ht="15.7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42"/>
      <c r="AJ706" s="29"/>
    </row>
    <row r="707" spans="1:36" ht="15.7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42"/>
      <c r="AJ707" s="29"/>
    </row>
    <row r="708" spans="1:36" ht="15.7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42"/>
      <c r="AJ708" s="29"/>
    </row>
    <row r="709" spans="1:36" ht="15.7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42"/>
      <c r="AJ709" s="29"/>
    </row>
    <row r="710" spans="1:36" ht="15.7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42"/>
      <c r="AJ710" s="29"/>
    </row>
    <row r="711" spans="1:36" ht="15.7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42"/>
      <c r="AJ711" s="29"/>
    </row>
    <row r="712" spans="1:36" ht="15.7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42"/>
      <c r="AJ712" s="29"/>
    </row>
    <row r="713" spans="1:36" ht="15.7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42"/>
      <c r="AJ713" s="29"/>
    </row>
    <row r="714" spans="1:36" ht="15.7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42"/>
      <c r="AJ714" s="29"/>
    </row>
    <row r="715" spans="1:36" ht="15.7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42"/>
      <c r="AJ715" s="29"/>
    </row>
    <row r="716" spans="1:36" ht="15.7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42"/>
      <c r="AJ716" s="29"/>
    </row>
    <row r="717" spans="1:36" ht="15.7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42"/>
      <c r="AJ717" s="29"/>
    </row>
    <row r="718" spans="1:36" ht="15.7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42"/>
      <c r="AJ718" s="29"/>
    </row>
    <row r="719" spans="1:36" ht="15.7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42"/>
      <c r="AJ719" s="29"/>
    </row>
    <row r="720" spans="1:36" ht="15.7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42"/>
      <c r="AJ720" s="29"/>
    </row>
    <row r="721" spans="1:36" ht="15.7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42"/>
      <c r="AJ721" s="29"/>
    </row>
    <row r="722" spans="1:36" ht="15.7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42"/>
      <c r="AJ722" s="29"/>
    </row>
    <row r="723" spans="1:36" ht="15.7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42"/>
      <c r="AJ723" s="29"/>
    </row>
    <row r="724" spans="1:36" ht="15.7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42"/>
      <c r="AJ724" s="29"/>
    </row>
    <row r="725" spans="1:36" ht="15.7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42"/>
      <c r="AJ725" s="29"/>
    </row>
    <row r="726" spans="1:36" ht="15.7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42"/>
      <c r="AJ726" s="29"/>
    </row>
    <row r="727" spans="1:36" ht="15.7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42"/>
      <c r="AJ727" s="29"/>
    </row>
    <row r="728" spans="1:36" ht="15.7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42"/>
      <c r="AJ728" s="29"/>
    </row>
    <row r="729" spans="1:36" ht="15.7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42"/>
      <c r="AJ729" s="29"/>
    </row>
    <row r="730" spans="1:36" ht="15.7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42"/>
      <c r="AJ730" s="29"/>
    </row>
    <row r="731" spans="1:36" ht="15.7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42"/>
      <c r="AJ731" s="29"/>
    </row>
    <row r="732" spans="1:36" ht="15.7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42"/>
      <c r="AJ732" s="29"/>
    </row>
    <row r="733" spans="1:36" ht="15.7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42"/>
      <c r="AJ733" s="29"/>
    </row>
    <row r="734" spans="1:36" ht="15.7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42"/>
      <c r="AJ734" s="29"/>
    </row>
    <row r="735" spans="1:36" ht="15.7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42"/>
      <c r="AJ735" s="29"/>
    </row>
    <row r="736" spans="1:36" ht="15.7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42"/>
      <c r="AJ736" s="29"/>
    </row>
    <row r="737" spans="1:36" ht="15.7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42"/>
      <c r="AJ737" s="29"/>
    </row>
    <row r="738" spans="1:36" ht="15.7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42"/>
      <c r="AJ738" s="29"/>
    </row>
    <row r="739" spans="1:36" ht="15.7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42"/>
      <c r="AJ739" s="29"/>
    </row>
    <row r="740" spans="1:36" ht="15.7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42"/>
      <c r="AJ740" s="29"/>
    </row>
    <row r="741" spans="1:36" ht="15.7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42"/>
      <c r="AJ741" s="29"/>
    </row>
    <row r="742" spans="1:36" ht="15.7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42"/>
      <c r="AJ742" s="29"/>
    </row>
    <row r="743" spans="1:36" ht="15.7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42"/>
      <c r="AJ743" s="29"/>
    </row>
    <row r="744" spans="1:36" ht="15.7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42"/>
      <c r="AJ744" s="29"/>
    </row>
    <row r="745" spans="1:36" ht="15.7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42"/>
      <c r="AJ745" s="29"/>
    </row>
    <row r="746" spans="1:36" ht="15.7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42"/>
      <c r="AJ746" s="29"/>
    </row>
    <row r="747" spans="1:36" ht="15.7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42"/>
      <c r="AJ747" s="29"/>
    </row>
    <row r="748" spans="1:36" ht="15.7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42"/>
      <c r="AJ748" s="29"/>
    </row>
    <row r="749" spans="1:36" ht="15.7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42"/>
      <c r="AJ749" s="29"/>
    </row>
    <row r="750" spans="1:36" ht="15.7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42"/>
      <c r="AJ750" s="29"/>
    </row>
    <row r="751" spans="1:36" ht="15.7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42"/>
      <c r="AJ751" s="29"/>
    </row>
    <row r="752" spans="1:36" ht="15.7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42"/>
      <c r="AJ752" s="29"/>
    </row>
    <row r="753" spans="1:36" ht="15.7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42"/>
      <c r="AJ753" s="29"/>
    </row>
    <row r="754" spans="1:36" ht="15.7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42"/>
      <c r="AJ754" s="29"/>
    </row>
    <row r="755" spans="1:36" ht="15.7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42"/>
      <c r="AJ755" s="29"/>
    </row>
    <row r="756" spans="1:36" ht="15.7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42"/>
      <c r="AJ756" s="29"/>
    </row>
    <row r="757" spans="1:36" ht="15.7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42"/>
      <c r="AJ757" s="29"/>
    </row>
    <row r="758" spans="1:36" ht="15.7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42"/>
      <c r="AJ758" s="29"/>
    </row>
    <row r="759" spans="1:36" ht="15.7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42"/>
      <c r="AJ759" s="29"/>
    </row>
    <row r="760" spans="1:36" ht="15.7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42"/>
      <c r="AJ760" s="29"/>
    </row>
    <row r="761" spans="1:36" ht="15.7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42"/>
      <c r="AJ761" s="29"/>
    </row>
    <row r="762" spans="1:36" ht="15.7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42"/>
      <c r="AJ762" s="29"/>
    </row>
    <row r="763" spans="1:36" ht="15.7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42"/>
      <c r="AJ763" s="29"/>
    </row>
    <row r="764" spans="1:36" ht="15.7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42"/>
      <c r="AJ764" s="29"/>
    </row>
    <row r="765" spans="1:36" ht="15.7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42"/>
      <c r="AJ765" s="29"/>
    </row>
    <row r="766" spans="1:36" ht="15.7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42"/>
      <c r="AJ766" s="29"/>
    </row>
    <row r="767" spans="1:36" ht="15.7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42"/>
      <c r="AJ767" s="29"/>
    </row>
    <row r="768" spans="1:36" ht="15.7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42"/>
      <c r="AJ768" s="29"/>
    </row>
    <row r="769" spans="1:36" ht="15.7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42"/>
      <c r="AJ769" s="29"/>
    </row>
    <row r="770" spans="1:36" ht="15.7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42"/>
      <c r="AJ770" s="29"/>
    </row>
    <row r="771" spans="1:36" ht="15.7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42"/>
      <c r="AJ771" s="29"/>
    </row>
    <row r="772" spans="1:36" ht="15.7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42"/>
      <c r="AJ772" s="29"/>
    </row>
    <row r="773" spans="1:36" ht="15.7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42"/>
      <c r="AJ773" s="29"/>
    </row>
    <row r="774" spans="1:36" ht="15.7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42"/>
      <c r="AJ774" s="29"/>
    </row>
    <row r="775" spans="1:36" ht="15.7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42"/>
      <c r="AJ775" s="29"/>
    </row>
    <row r="776" spans="1:36" ht="15.7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42"/>
      <c r="AJ776" s="29"/>
    </row>
    <row r="777" spans="1:36" ht="15.7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42"/>
      <c r="AJ777" s="29"/>
    </row>
    <row r="778" spans="1:36" ht="15.7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42"/>
      <c r="AJ778" s="29"/>
    </row>
    <row r="779" spans="1:36" ht="15.7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42"/>
      <c r="AJ779" s="29"/>
    </row>
    <row r="780" spans="1:36" ht="15.7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42"/>
      <c r="AJ780" s="29"/>
    </row>
    <row r="781" spans="1:36" ht="15.7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42"/>
      <c r="AJ781" s="29"/>
    </row>
    <row r="782" spans="1:36" ht="15.7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42"/>
      <c r="AJ782" s="29"/>
    </row>
    <row r="783" spans="1:36" ht="15.7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42"/>
      <c r="AJ783" s="29"/>
    </row>
    <row r="784" spans="1:36" ht="15.7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42"/>
      <c r="AJ784" s="29"/>
    </row>
    <row r="785" spans="1:36" ht="15.7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42"/>
      <c r="AJ785" s="29"/>
    </row>
    <row r="786" spans="1:36" ht="15.7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42"/>
      <c r="AJ786" s="29"/>
    </row>
    <row r="787" spans="1:36" ht="15.7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42"/>
      <c r="AJ787" s="29"/>
    </row>
    <row r="788" spans="1:36" ht="15.7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42"/>
      <c r="AJ788" s="29"/>
    </row>
    <row r="789" spans="1:36" ht="15.7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42"/>
      <c r="AJ789" s="29"/>
    </row>
    <row r="790" spans="1:36" ht="15.7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42"/>
      <c r="AJ790" s="29"/>
    </row>
    <row r="791" spans="1:36" ht="15.7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42"/>
      <c r="AJ791" s="29"/>
    </row>
    <row r="792" spans="1:36" ht="15.7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42"/>
      <c r="AJ792" s="29"/>
    </row>
    <row r="793" spans="1:36" ht="15.7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42"/>
      <c r="AJ793" s="29"/>
    </row>
    <row r="794" spans="1:36" ht="15.7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42"/>
      <c r="AJ794" s="29"/>
    </row>
    <row r="795" spans="1:36" ht="15.7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42"/>
      <c r="AJ795" s="29"/>
    </row>
    <row r="796" spans="1:36" ht="15.7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42"/>
      <c r="AJ796" s="29"/>
    </row>
    <row r="797" spans="1:36" ht="15.7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42"/>
      <c r="AJ797" s="29"/>
    </row>
    <row r="798" spans="1:36" ht="15.7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42"/>
      <c r="AJ798" s="29"/>
    </row>
    <row r="799" spans="1:36" ht="15.7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42"/>
      <c r="AJ799" s="29"/>
    </row>
    <row r="800" spans="1:36" ht="15.7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42"/>
      <c r="AJ800" s="29"/>
    </row>
    <row r="801" spans="1:36" ht="15.7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42"/>
      <c r="AJ801" s="29"/>
    </row>
    <row r="802" spans="1:36" ht="15.7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42"/>
      <c r="AJ802" s="29"/>
    </row>
    <row r="803" spans="1:36" ht="15.7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42"/>
      <c r="AJ803" s="29"/>
    </row>
    <row r="804" spans="1:36" ht="15.7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42"/>
      <c r="AJ804" s="29"/>
    </row>
    <row r="805" spans="1:36" ht="15.7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42"/>
      <c r="AJ805" s="29"/>
    </row>
    <row r="806" spans="1:36" ht="15.7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42"/>
      <c r="AJ806" s="29"/>
    </row>
    <row r="807" spans="1:36" ht="15.7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42"/>
      <c r="AJ807" s="29"/>
    </row>
    <row r="808" spans="1:36" ht="15.7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42"/>
      <c r="AJ808" s="29"/>
    </row>
    <row r="809" spans="1:36" ht="15.7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42"/>
      <c r="AJ809" s="29"/>
    </row>
    <row r="810" spans="1:36" ht="15.7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42"/>
      <c r="AJ810" s="29"/>
    </row>
    <row r="811" spans="1:36" ht="15.7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42"/>
      <c r="AJ811" s="29"/>
    </row>
    <row r="812" spans="1:36" ht="15.7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42"/>
      <c r="AJ812" s="29"/>
    </row>
    <row r="813" spans="1:36" ht="15.7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42"/>
      <c r="AJ813" s="29"/>
    </row>
    <row r="814" spans="1:36" ht="15.7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42"/>
      <c r="AJ814" s="29"/>
    </row>
    <row r="815" spans="1:36" ht="15.7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42"/>
      <c r="AJ815" s="29"/>
    </row>
    <row r="816" spans="1:36" ht="15.7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42"/>
      <c r="AJ816" s="29"/>
    </row>
    <row r="817" spans="1:36" ht="15.7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42"/>
      <c r="AJ817" s="29"/>
    </row>
    <row r="818" spans="1:36" ht="15.7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42"/>
      <c r="AJ818" s="29"/>
    </row>
    <row r="819" spans="1:36" ht="15.7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42"/>
      <c r="AJ819" s="29"/>
    </row>
    <row r="820" spans="1:36" ht="15.7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42"/>
      <c r="AJ820" s="29"/>
    </row>
    <row r="821" spans="1:36" ht="15.7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42"/>
      <c r="AJ821" s="29"/>
    </row>
    <row r="822" spans="1:36" ht="15.7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42"/>
      <c r="AJ822" s="29"/>
    </row>
    <row r="823" spans="1:36" ht="15.7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42"/>
      <c r="AJ823" s="29"/>
    </row>
    <row r="824" spans="1:36" ht="15.7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42"/>
      <c r="AJ824" s="29"/>
    </row>
    <row r="825" spans="1:36" ht="15.7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42"/>
      <c r="AJ825" s="29"/>
    </row>
    <row r="826" spans="1:36" ht="15.7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42"/>
      <c r="AJ826" s="29"/>
    </row>
    <row r="827" spans="1:36" ht="15.7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42"/>
      <c r="AJ827" s="29"/>
    </row>
    <row r="828" spans="1:36" ht="15.7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42"/>
      <c r="AJ828" s="29"/>
    </row>
    <row r="829" spans="1:36" ht="15.7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42"/>
      <c r="AJ829" s="29"/>
    </row>
    <row r="830" spans="1:36" ht="15.7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42"/>
      <c r="AJ830" s="29"/>
    </row>
    <row r="831" spans="1:36" ht="15.7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42"/>
      <c r="AJ831" s="29"/>
    </row>
    <row r="832" spans="1:36" ht="15.7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42"/>
      <c r="AJ832" s="29"/>
    </row>
    <row r="833" spans="1:36" ht="15.7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42"/>
      <c r="AJ833" s="29"/>
    </row>
    <row r="834" spans="1:36" ht="15.7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42"/>
      <c r="AJ834" s="29"/>
    </row>
    <row r="835" spans="1:36" ht="15.7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42"/>
      <c r="AJ835" s="29"/>
    </row>
    <row r="836" spans="1:36" ht="15.7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42"/>
      <c r="AJ836" s="29"/>
    </row>
    <row r="837" spans="1:36" ht="15.7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42"/>
      <c r="AJ837" s="29"/>
    </row>
    <row r="838" spans="1:36" ht="15.7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42"/>
      <c r="AJ838" s="29"/>
    </row>
    <row r="839" spans="1:36" ht="15.7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42"/>
      <c r="AJ839" s="29"/>
    </row>
    <row r="840" spans="1:36" ht="15.7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42"/>
      <c r="AJ840" s="29"/>
    </row>
    <row r="841" spans="1:36" ht="15.7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42"/>
      <c r="AJ841" s="29"/>
    </row>
    <row r="842" spans="1:36" ht="15.7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42"/>
      <c r="AJ842" s="29"/>
    </row>
    <row r="843" spans="1:36" ht="15.7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42"/>
      <c r="AJ843" s="29"/>
    </row>
    <row r="844" spans="1:36" ht="15.7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42"/>
      <c r="AJ844" s="29"/>
    </row>
    <row r="845" spans="1:36" ht="15.7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42"/>
      <c r="AJ845" s="29"/>
    </row>
    <row r="846" spans="1:36" ht="15.7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42"/>
      <c r="AJ846" s="29"/>
    </row>
    <row r="847" spans="1:36" ht="15.7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42"/>
      <c r="AJ847" s="29"/>
    </row>
    <row r="848" spans="1:36" ht="15.7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42"/>
      <c r="AJ848" s="29"/>
    </row>
    <row r="849" spans="1:36" ht="15.7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42"/>
      <c r="AJ849" s="29"/>
    </row>
    <row r="850" spans="1:36" ht="15.7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42"/>
      <c r="AJ850" s="29"/>
    </row>
    <row r="851" spans="1:36" ht="15.7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42"/>
      <c r="AJ851" s="29"/>
    </row>
    <row r="852" spans="1:36" ht="15.7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42"/>
      <c r="AJ852" s="29"/>
    </row>
    <row r="853" spans="1:36" ht="15.7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42"/>
      <c r="AJ853" s="29"/>
    </row>
    <row r="854" spans="1:36" ht="15.7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42"/>
      <c r="AJ854" s="29"/>
    </row>
    <row r="855" spans="1:36" ht="15.7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42"/>
      <c r="AJ855" s="29"/>
    </row>
    <row r="856" spans="1:36" ht="15.7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42"/>
      <c r="AJ856" s="29"/>
    </row>
    <row r="857" spans="1:36" ht="15.7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42"/>
      <c r="AJ857" s="29"/>
    </row>
    <row r="858" spans="1:36" ht="15.7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42"/>
      <c r="AJ858" s="29"/>
    </row>
    <row r="859" spans="1:36" ht="15.7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42"/>
      <c r="AJ859" s="29"/>
    </row>
    <row r="860" spans="1:36" ht="15.7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42"/>
      <c r="AJ860" s="29"/>
    </row>
    <row r="861" spans="1:36" ht="15.7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42"/>
      <c r="AJ861" s="29"/>
    </row>
    <row r="862" spans="1:36" ht="15.7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42"/>
      <c r="AJ862" s="29"/>
    </row>
    <row r="863" spans="1:36" ht="15.7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42"/>
      <c r="AJ863" s="29"/>
    </row>
    <row r="864" spans="1:36" ht="15.7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42"/>
      <c r="AJ864" s="29"/>
    </row>
    <row r="865" spans="1:36" ht="15.7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42"/>
      <c r="AJ865" s="29"/>
    </row>
    <row r="866" spans="1:36" ht="15.7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42"/>
      <c r="AJ866" s="29"/>
    </row>
    <row r="867" spans="1:36" ht="15.7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42"/>
      <c r="AJ867" s="29"/>
    </row>
    <row r="868" spans="1:36" ht="15.7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42"/>
      <c r="AJ868" s="29"/>
    </row>
    <row r="869" spans="1:36" ht="15.7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42"/>
      <c r="AJ869" s="29"/>
    </row>
    <row r="870" spans="1:36" ht="15.7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42"/>
      <c r="AJ870" s="29"/>
    </row>
    <row r="871" spans="1:36" ht="15.7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42"/>
      <c r="AJ871" s="29"/>
    </row>
    <row r="872" spans="1:36" ht="15.7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42"/>
      <c r="AJ872" s="29"/>
    </row>
    <row r="873" spans="1:36" ht="15.7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42"/>
      <c r="AJ873" s="29"/>
    </row>
    <row r="874" spans="1:36" ht="15.7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42"/>
      <c r="AJ874" s="29"/>
    </row>
    <row r="875" spans="1:36" ht="15.7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42"/>
      <c r="AJ875" s="29"/>
    </row>
    <row r="876" spans="1:36" ht="15.7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42"/>
      <c r="AJ876" s="29"/>
    </row>
    <row r="877" spans="1:36" ht="15.7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42"/>
      <c r="AJ877" s="29"/>
    </row>
    <row r="878" spans="1:36" ht="15.7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42"/>
      <c r="AJ878" s="29"/>
    </row>
    <row r="879" spans="1:36" ht="15.7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42"/>
      <c r="AJ879" s="29"/>
    </row>
    <row r="880" spans="1:36" ht="15.7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42"/>
      <c r="AJ880" s="29"/>
    </row>
    <row r="881" spans="1:36" ht="15.7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42"/>
      <c r="AJ881" s="29"/>
    </row>
    <row r="882" spans="1:36" ht="15.7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42"/>
      <c r="AJ882" s="29"/>
    </row>
    <row r="883" spans="1:36" ht="15.7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42"/>
      <c r="AJ883" s="29"/>
    </row>
    <row r="884" spans="1:36" ht="15.7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42"/>
      <c r="AJ884" s="29"/>
    </row>
    <row r="885" spans="1:36" ht="15.7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42"/>
      <c r="AJ885" s="29"/>
    </row>
    <row r="886" spans="1:36" ht="15.7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42"/>
      <c r="AJ886" s="29"/>
    </row>
    <row r="887" spans="1:36" ht="15.7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42"/>
      <c r="AJ887" s="29"/>
    </row>
    <row r="888" spans="1:36" ht="15.7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42"/>
      <c r="AJ888" s="29"/>
    </row>
    <row r="889" spans="1:36" ht="15.7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42"/>
      <c r="AJ889" s="29"/>
    </row>
    <row r="890" spans="1:36" ht="15.7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42"/>
      <c r="AJ890" s="29"/>
    </row>
    <row r="891" spans="1:36" ht="15.7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42"/>
      <c r="AJ891" s="29"/>
    </row>
    <row r="892" spans="1:36" ht="15.7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42"/>
      <c r="AJ892" s="29"/>
    </row>
    <row r="893" spans="1:36" ht="15.7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42"/>
      <c r="AJ893" s="29"/>
    </row>
    <row r="894" spans="1:36" ht="15.7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42"/>
      <c r="AJ894" s="29"/>
    </row>
    <row r="895" spans="1:36" ht="15.7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42"/>
      <c r="AJ895" s="29"/>
    </row>
    <row r="896" spans="1:36" ht="15.7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42"/>
      <c r="AJ896" s="29"/>
    </row>
    <row r="897" spans="1:36" ht="15.7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42"/>
      <c r="AJ897" s="29"/>
    </row>
    <row r="898" spans="1:36" ht="15.7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42"/>
      <c r="AJ898" s="29"/>
    </row>
    <row r="899" spans="1:36" ht="15.7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42"/>
      <c r="AJ899" s="29"/>
    </row>
    <row r="900" spans="1:36" ht="15.7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42"/>
      <c r="AJ900" s="29"/>
    </row>
    <row r="901" spans="1:36" ht="15.7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42"/>
      <c r="AJ901" s="29"/>
    </row>
    <row r="902" spans="1:36" ht="15.7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42"/>
      <c r="AJ902" s="29"/>
    </row>
    <row r="903" spans="1:36" ht="15.7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42"/>
      <c r="AJ903" s="29"/>
    </row>
    <row r="904" spans="1:36" ht="15.7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42"/>
      <c r="AJ904" s="29"/>
    </row>
    <row r="905" spans="1:36" ht="15.7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42"/>
      <c r="AJ905" s="29"/>
    </row>
    <row r="906" spans="1:36" ht="15.7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42"/>
      <c r="AJ906" s="29"/>
    </row>
    <row r="907" spans="1:36" ht="15.7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42"/>
      <c r="AJ907" s="29"/>
    </row>
    <row r="908" spans="1:36" ht="15.7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42"/>
      <c r="AJ908" s="29"/>
    </row>
    <row r="909" spans="1:36" ht="15.7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42"/>
      <c r="AJ909" s="29"/>
    </row>
    <row r="910" spans="1:36" ht="15.7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42"/>
      <c r="AJ910" s="29"/>
    </row>
    <row r="911" spans="1:36" ht="15.7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42"/>
      <c r="AJ911" s="29"/>
    </row>
    <row r="912" spans="1:36" ht="15.7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42"/>
      <c r="AJ912" s="29"/>
    </row>
    <row r="913" spans="1:36" ht="15.7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42"/>
      <c r="AJ913" s="29"/>
    </row>
    <row r="914" spans="1:36" ht="15.7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42"/>
      <c r="AJ914" s="29"/>
    </row>
    <row r="915" spans="1:36" ht="15.7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42"/>
      <c r="AJ915" s="29"/>
    </row>
    <row r="916" spans="1:36" ht="15.7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42"/>
      <c r="AJ916" s="29"/>
    </row>
    <row r="917" spans="1:36" ht="15.7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42"/>
      <c r="AJ917" s="29"/>
    </row>
    <row r="918" spans="1:36" ht="15.7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42"/>
      <c r="AJ918" s="29"/>
    </row>
    <row r="919" spans="1:36" ht="15.7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42"/>
      <c r="AJ919" s="29"/>
    </row>
    <row r="920" spans="1:36" ht="15.7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42"/>
      <c r="AJ920" s="29"/>
    </row>
    <row r="921" spans="1:36" ht="15.7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42"/>
      <c r="AJ921" s="29"/>
    </row>
    <row r="922" spans="1:36" ht="15.7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42"/>
      <c r="AJ922" s="29"/>
    </row>
    <row r="923" spans="1:36" ht="15.7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42"/>
      <c r="AJ923" s="29"/>
    </row>
    <row r="924" spans="1:36" ht="15.7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42"/>
      <c r="AJ924" s="29"/>
    </row>
    <row r="925" spans="1:36" ht="15.7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42"/>
      <c r="AJ925" s="29"/>
    </row>
    <row r="926" spans="1:36" ht="15.7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42"/>
      <c r="AJ926" s="29"/>
    </row>
    <row r="927" spans="1:36" ht="15.7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42"/>
      <c r="AJ927" s="29"/>
    </row>
    <row r="928" spans="1:36" ht="15.7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42"/>
      <c r="AJ928" s="29"/>
    </row>
    <row r="929" spans="1:36" ht="15.7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42"/>
      <c r="AJ929" s="29"/>
    </row>
    <row r="930" spans="1:36" ht="15.7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42"/>
      <c r="AJ930" s="29"/>
    </row>
    <row r="931" spans="1:36" ht="15.7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42"/>
      <c r="AJ931" s="29"/>
    </row>
    <row r="932" spans="1:36" ht="15.7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42"/>
      <c r="AJ932" s="29"/>
    </row>
    <row r="933" spans="1:36" ht="15.7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42"/>
      <c r="AJ933" s="29"/>
    </row>
    <row r="934" spans="1:36" ht="15.7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42"/>
      <c r="AJ934" s="29"/>
    </row>
    <row r="935" spans="1:36" ht="15.7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42"/>
      <c r="AJ935" s="29"/>
    </row>
    <row r="936" spans="1:36" ht="15.7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42"/>
      <c r="AJ936" s="29"/>
    </row>
    <row r="937" spans="1:36" ht="15.7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42"/>
      <c r="AJ937" s="29"/>
    </row>
    <row r="938" spans="1:36" ht="15.7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42"/>
      <c r="AJ938" s="29"/>
    </row>
    <row r="939" spans="1:36" ht="15.7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42"/>
      <c r="AJ939" s="29"/>
    </row>
    <row r="940" spans="1:36" ht="15.7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42"/>
      <c r="AJ940" s="29"/>
    </row>
    <row r="941" spans="1:36" ht="15.7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42"/>
      <c r="AJ941" s="29"/>
    </row>
    <row r="942" spans="1:36" ht="15.7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42"/>
      <c r="AJ942" s="29"/>
    </row>
    <row r="943" spans="1:36" ht="15.7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42"/>
      <c r="AJ943" s="29"/>
    </row>
    <row r="944" spans="1:36" ht="15.7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42"/>
      <c r="AJ944" s="29"/>
    </row>
    <row r="945" spans="1:36" ht="15.7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42"/>
      <c r="AJ945" s="29"/>
    </row>
    <row r="946" spans="1:36" ht="15.7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42"/>
      <c r="AJ946" s="29"/>
    </row>
    <row r="947" spans="1:36" ht="15.7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42"/>
      <c r="AJ947" s="29"/>
    </row>
    <row r="948" spans="1:36" ht="15.7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42"/>
      <c r="AJ948" s="29"/>
    </row>
    <row r="949" spans="1:36" ht="15.7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42"/>
      <c r="AJ949" s="29"/>
    </row>
    <row r="950" spans="1:36" ht="15.7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42"/>
      <c r="AJ950" s="29"/>
    </row>
    <row r="951" spans="1:36" ht="15.7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42"/>
      <c r="AJ951" s="29"/>
    </row>
    <row r="952" spans="1:36" ht="15.7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42"/>
      <c r="AJ952" s="29"/>
    </row>
    <row r="953" spans="1:36" ht="15.7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42"/>
      <c r="AJ953" s="29"/>
    </row>
    <row r="954" spans="1:36" ht="15.7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42"/>
      <c r="AJ954" s="29"/>
    </row>
    <row r="955" spans="1:36" ht="15.7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42"/>
      <c r="AJ955" s="29"/>
    </row>
    <row r="956" spans="1:36" ht="15.7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42"/>
      <c r="AJ956" s="29"/>
    </row>
    <row r="957" spans="1:36" ht="15.7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42"/>
      <c r="AJ957" s="29"/>
    </row>
    <row r="958" spans="1:36" ht="15.7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42"/>
      <c r="AJ958" s="29"/>
    </row>
    <row r="959" spans="1:36" ht="15.7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42"/>
      <c r="AJ959" s="29"/>
    </row>
    <row r="960" spans="1:36" ht="15.7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42"/>
      <c r="AJ960" s="29"/>
    </row>
    <row r="961" spans="1:36" ht="15.7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42"/>
      <c r="AJ961" s="29"/>
    </row>
    <row r="962" spans="1:36" ht="15.7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42"/>
      <c r="AJ962" s="29"/>
    </row>
    <row r="963" spans="1:36" ht="15.7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42"/>
      <c r="AJ963" s="29"/>
    </row>
    <row r="964" spans="1:36" ht="15.7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42"/>
      <c r="AJ964" s="29"/>
    </row>
    <row r="965" spans="1:36" ht="15.7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42"/>
      <c r="AJ965" s="29"/>
    </row>
    <row r="966" spans="1:36" ht="15.7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42"/>
      <c r="AJ966" s="29"/>
    </row>
    <row r="967" spans="1:36" ht="15.7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42"/>
      <c r="AJ967" s="29"/>
    </row>
    <row r="968" spans="1:36" ht="15.7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42"/>
      <c r="AJ968" s="29"/>
    </row>
    <row r="969" spans="1:36" ht="15.7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42"/>
      <c r="AJ969" s="29"/>
    </row>
    <row r="970" spans="1:36" ht="15.7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42"/>
      <c r="AJ970" s="29"/>
    </row>
    <row r="971" spans="1:36" ht="15.7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42"/>
      <c r="AJ971" s="29"/>
    </row>
    <row r="972" spans="1:36" ht="15.7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42"/>
      <c r="AJ972" s="29"/>
    </row>
    <row r="973" spans="1:36" ht="14.5"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42"/>
      <c r="AJ973" s="29"/>
    </row>
    <row r="974" spans="1:36" ht="14.5"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42"/>
      <c r="AJ974" s="29"/>
    </row>
    <row r="975" spans="1:36" ht="14.5"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42"/>
      <c r="AJ975" s="29"/>
    </row>
    <row r="976" spans="1:36" ht="14.5"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42"/>
      <c r="AJ976" s="29"/>
    </row>
    <row r="977" spans="1:36" ht="14.5"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42"/>
      <c r="AJ977" s="29"/>
    </row>
    <row r="978" spans="1:36" ht="14.5"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42"/>
      <c r="AJ978" s="29"/>
    </row>
    <row r="979" spans="1:36" ht="14.5"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42"/>
      <c r="AJ979" s="29"/>
    </row>
    <row r="980" spans="1:36" ht="14.5"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42"/>
      <c r="AJ980" s="29"/>
    </row>
    <row r="981" spans="1:36" ht="14.5"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42"/>
      <c r="AJ981" s="29"/>
    </row>
    <row r="982" spans="1:36" ht="14.5"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42"/>
      <c r="AJ982" s="29"/>
    </row>
    <row r="983" spans="1:36" ht="14.5"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42"/>
      <c r="AJ983" s="29"/>
    </row>
    <row r="984" spans="1:36" ht="14.5"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42"/>
      <c r="AJ984" s="29"/>
    </row>
    <row r="985" spans="1:36" ht="14.5"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42"/>
      <c r="AJ985" s="29"/>
    </row>
    <row r="986" spans="1:36" ht="14.5"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42"/>
      <c r="AJ986" s="29"/>
    </row>
    <row r="987" spans="1:36" ht="14.5"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42"/>
      <c r="AJ987" s="29"/>
    </row>
    <row r="988" spans="1:36" ht="14.5"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42"/>
      <c r="AJ988" s="29"/>
    </row>
    <row r="989" spans="1:36" ht="14.5"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42"/>
      <c r="AJ989" s="29"/>
    </row>
    <row r="990" spans="1:36" ht="14.5"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42"/>
      <c r="AJ990" s="29"/>
    </row>
    <row r="991" spans="1:36" ht="14.5"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42"/>
      <c r="AJ991" s="29"/>
    </row>
    <row r="992" spans="1:36" ht="14.5"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42"/>
      <c r="AJ992" s="29"/>
    </row>
    <row r="993" spans="1:36" ht="14.5"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42"/>
      <c r="AJ993" s="29"/>
    </row>
    <row r="994" spans="1:36" ht="14.5"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42"/>
      <c r="AJ994" s="29"/>
    </row>
    <row r="995" spans="1:36" ht="14.5"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42"/>
      <c r="AJ995" s="29"/>
    </row>
    <row r="996" spans="1:36" ht="14.5"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42"/>
      <c r="AJ996" s="29"/>
    </row>
    <row r="997" spans="1:36" ht="14.5"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42"/>
      <c r="AJ997" s="29"/>
    </row>
    <row r="998" spans="1:36" ht="14.5"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42"/>
      <c r="AJ998" s="29"/>
    </row>
    <row r="999" spans="1:36" ht="14.5"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42"/>
      <c r="AJ999" s="29"/>
    </row>
    <row r="1000" spans="1:36" ht="14.5"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42"/>
      <c r="AJ1000" s="29"/>
    </row>
  </sheetData>
  <mergeCells count="207">
    <mergeCell ref="AG29:AG33"/>
    <mergeCell ref="AG34:AG37"/>
    <mergeCell ref="AH34:AH37"/>
    <mergeCell ref="AI34:AI37"/>
    <mergeCell ref="AG17:AG21"/>
    <mergeCell ref="AH17:AH21"/>
    <mergeCell ref="AI17:AI21"/>
    <mergeCell ref="AH29:AH33"/>
    <mergeCell ref="AI29:AI33"/>
    <mergeCell ref="AG22:AG25"/>
    <mergeCell ref="AG26:AG28"/>
    <mergeCell ref="AH26:AH28"/>
    <mergeCell ref="AI26:AI28"/>
    <mergeCell ref="AG38:AG41"/>
    <mergeCell ref="AG45:AG47"/>
    <mergeCell ref="AH45:AH47"/>
    <mergeCell ref="AI45:AI47"/>
    <mergeCell ref="AH22:AH25"/>
    <mergeCell ref="AI22:AI25"/>
    <mergeCell ref="AB5:AG5"/>
    <mergeCell ref="AH5:AI5"/>
    <mergeCell ref="A1:H3"/>
    <mergeCell ref="A4:AJ4"/>
    <mergeCell ref="A5:J6"/>
    <mergeCell ref="K5:O6"/>
    <mergeCell ref="Q5:AA5"/>
    <mergeCell ref="T6:AA6"/>
    <mergeCell ref="Q6:Q7"/>
    <mergeCell ref="R6:R7"/>
    <mergeCell ref="S6:S7"/>
    <mergeCell ref="AB6:AB7"/>
    <mergeCell ref="AC6:AC7"/>
    <mergeCell ref="AD6:AD7"/>
    <mergeCell ref="AE6:AE7"/>
    <mergeCell ref="AI1:AI3"/>
    <mergeCell ref="I1:AG3"/>
    <mergeCell ref="J8:J12"/>
    <mergeCell ref="K8:K12"/>
    <mergeCell ref="L8:L12"/>
    <mergeCell ref="M8:M12"/>
    <mergeCell ref="N8:N12"/>
    <mergeCell ref="O8:O12"/>
    <mergeCell ref="P8:P12"/>
    <mergeCell ref="AG8:AG12"/>
    <mergeCell ref="AH8:AH12"/>
    <mergeCell ref="AI8:AI12"/>
    <mergeCell ref="AF6:AF7"/>
    <mergeCell ref="AG6:AG7"/>
    <mergeCell ref="AH6:AH7"/>
    <mergeCell ref="AI6:AI7"/>
    <mergeCell ref="E9:E10"/>
    <mergeCell ref="F9:F10"/>
    <mergeCell ref="A8:A12"/>
    <mergeCell ref="B8:B12"/>
    <mergeCell ref="C8:C12"/>
    <mergeCell ref="D8:D12"/>
    <mergeCell ref="G8:G12"/>
    <mergeCell ref="H8:H12"/>
    <mergeCell ref="I8:I12"/>
    <mergeCell ref="E11:E12"/>
    <mergeCell ref="F11:F12"/>
    <mergeCell ref="O13:O16"/>
    <mergeCell ref="P13:P16"/>
    <mergeCell ref="AG13:AG16"/>
    <mergeCell ref="AH13:AH16"/>
    <mergeCell ref="AI13:AI16"/>
    <mergeCell ref="A17:A21"/>
    <mergeCell ref="B17:B21"/>
    <mergeCell ref="C17:C21"/>
    <mergeCell ref="D17:D21"/>
    <mergeCell ref="A13:A16"/>
    <mergeCell ref="B13:B16"/>
    <mergeCell ref="C13:C16"/>
    <mergeCell ref="D13:D16"/>
    <mergeCell ref="G13:G16"/>
    <mergeCell ref="L17:L21"/>
    <mergeCell ref="M17:M21"/>
    <mergeCell ref="N17:N21"/>
    <mergeCell ref="O17:O21"/>
    <mergeCell ref="P17:P21"/>
    <mergeCell ref="H13:H16"/>
    <mergeCell ref="I13:I16"/>
    <mergeCell ref="J13:J16"/>
    <mergeCell ref="K13:K16"/>
    <mergeCell ref="L13:L16"/>
    <mergeCell ref="M13:M16"/>
    <mergeCell ref="N13:N16"/>
    <mergeCell ref="J17:J21"/>
    <mergeCell ref="K17:K21"/>
    <mergeCell ref="E15:E16"/>
    <mergeCell ref="F15:F16"/>
    <mergeCell ref="E17:E18"/>
    <mergeCell ref="F17:F18"/>
    <mergeCell ref="G17:G21"/>
    <mergeCell ref="H17:H21"/>
    <mergeCell ref="I17:I21"/>
    <mergeCell ref="O22:O25"/>
    <mergeCell ref="P22:P25"/>
    <mergeCell ref="H22:H25"/>
    <mergeCell ref="I22:I25"/>
    <mergeCell ref="J22:J25"/>
    <mergeCell ref="K22:K25"/>
    <mergeCell ref="L22:L25"/>
    <mergeCell ref="M22:M25"/>
    <mergeCell ref="N22:N25"/>
    <mergeCell ref="E24:E25"/>
    <mergeCell ref="F24:F25"/>
    <mergeCell ref="E20:E21"/>
    <mergeCell ref="F20:F21"/>
    <mergeCell ref="A22:A25"/>
    <mergeCell ref="B22:B25"/>
    <mergeCell ref="C22:C25"/>
    <mergeCell ref="D22:D25"/>
    <mergeCell ref="G22:G25"/>
    <mergeCell ref="K26:K28"/>
    <mergeCell ref="L26:L28"/>
    <mergeCell ref="M26:M28"/>
    <mergeCell ref="N26:N28"/>
    <mergeCell ref="O26:O28"/>
    <mergeCell ref="P26:P28"/>
    <mergeCell ref="O38:O41"/>
    <mergeCell ref="P38:P41"/>
    <mergeCell ref="J34:J37"/>
    <mergeCell ref="K34:K37"/>
    <mergeCell ref="L34:L37"/>
    <mergeCell ref="M34:M37"/>
    <mergeCell ref="N34:N37"/>
    <mergeCell ref="O34:O37"/>
    <mergeCell ref="P34:P37"/>
    <mergeCell ref="J38:J41"/>
    <mergeCell ref="K38:K41"/>
    <mergeCell ref="L38:L41"/>
    <mergeCell ref="M38:M41"/>
    <mergeCell ref="N38:N41"/>
    <mergeCell ref="J45:J47"/>
    <mergeCell ref="K45:K47"/>
    <mergeCell ref="L45:L47"/>
    <mergeCell ref="M45:M47"/>
    <mergeCell ref="N45:N47"/>
    <mergeCell ref="O45:O47"/>
    <mergeCell ref="P45:P47"/>
    <mergeCell ref="A45:A47"/>
    <mergeCell ref="B45:B47"/>
    <mergeCell ref="C45:C47"/>
    <mergeCell ref="D45:D47"/>
    <mergeCell ref="G45:G47"/>
    <mergeCell ref="H45:H47"/>
    <mergeCell ref="I45:I47"/>
    <mergeCell ref="J48:J50"/>
    <mergeCell ref="K48:K50"/>
    <mergeCell ref="L48:L50"/>
    <mergeCell ref="M48:M50"/>
    <mergeCell ref="N48:N50"/>
    <mergeCell ref="O48:O50"/>
    <mergeCell ref="P48:P50"/>
    <mergeCell ref="A48:A50"/>
    <mergeCell ref="B48:B50"/>
    <mergeCell ref="C48:C50"/>
    <mergeCell ref="D48:D50"/>
    <mergeCell ref="G48:G50"/>
    <mergeCell ref="H48:H50"/>
    <mergeCell ref="I48:I50"/>
    <mergeCell ref="A26:A28"/>
    <mergeCell ref="B26:B28"/>
    <mergeCell ref="C26:C28"/>
    <mergeCell ref="D26:D28"/>
    <mergeCell ref="G26:G28"/>
    <mergeCell ref="H26:H28"/>
    <mergeCell ref="I26:I28"/>
    <mergeCell ref="O29:O33"/>
    <mergeCell ref="P29:P33"/>
    <mergeCell ref="H29:H33"/>
    <mergeCell ref="I29:I33"/>
    <mergeCell ref="J29:J33"/>
    <mergeCell ref="K29:K33"/>
    <mergeCell ref="L29:L33"/>
    <mergeCell ref="M29:M33"/>
    <mergeCell ref="N29:N33"/>
    <mergeCell ref="E27:E28"/>
    <mergeCell ref="F27:F28"/>
    <mergeCell ref="A29:A33"/>
    <mergeCell ref="B29:B33"/>
    <mergeCell ref="C29:C33"/>
    <mergeCell ref="D29:D33"/>
    <mergeCell ref="G29:G33"/>
    <mergeCell ref="J26:J28"/>
    <mergeCell ref="A34:A37"/>
    <mergeCell ref="B34:B37"/>
    <mergeCell ref="C34:C37"/>
    <mergeCell ref="D34:D37"/>
    <mergeCell ref="G34:G37"/>
    <mergeCell ref="H34:H37"/>
    <mergeCell ref="I34:I37"/>
    <mergeCell ref="A38:A41"/>
    <mergeCell ref="B38:B41"/>
    <mergeCell ref="C38:C41"/>
    <mergeCell ref="D38:D41"/>
    <mergeCell ref="E38:E40"/>
    <mergeCell ref="F38:F40"/>
    <mergeCell ref="G38:G41"/>
    <mergeCell ref="H38:H41"/>
    <mergeCell ref="I38:I41"/>
    <mergeCell ref="AG48:AG50"/>
    <mergeCell ref="AH48:AH50"/>
    <mergeCell ref="AI48:AI50"/>
    <mergeCell ref="AH38:AH41"/>
    <mergeCell ref="AI38:AI41"/>
  </mergeCells>
  <conditionalFormatting sqref="K8 K13 K17 K22 K26 K29 K34 K38 K42:K45 K48">
    <cfRule type="cellIs" dxfId="426" priority="1" operator="equal">
      <formula>"Muy Alta"</formula>
    </cfRule>
    <cfRule type="cellIs" dxfId="425" priority="2" operator="equal">
      <formula>"Media"</formula>
    </cfRule>
    <cfRule type="cellIs" dxfId="424" priority="3" operator="equal">
      <formula>"Muy baja"</formula>
    </cfRule>
  </conditionalFormatting>
  <conditionalFormatting sqref="K8:L8 K13:L13 K17:L17 K22:L22 K26:L26 Q28:Q29 K29:L29 K34:L34 K38:L38 K42:L45 K48:L48 O48:Q48">
    <cfRule type="cellIs" dxfId="423" priority="4" operator="equal">
      <formula>"Alta"</formula>
    </cfRule>
    <cfRule type="cellIs" dxfId="422" priority="5" operator="equal">
      <formula>"Baja"</formula>
    </cfRule>
  </conditionalFormatting>
  <conditionalFormatting sqref="L8 Q28:Q29 L42:L45 O48:Q48">
    <cfRule type="cellIs" dxfId="421" priority="6" operator="equal">
      <formula>"Extrema"</formula>
    </cfRule>
    <cfRule type="cellIs" dxfId="420" priority="7" operator="equal">
      <formula>"Moderada"</formula>
    </cfRule>
  </conditionalFormatting>
  <conditionalFormatting sqref="L13">
    <cfRule type="cellIs" dxfId="419" priority="8" operator="equal">
      <formula>"Extrema"</formula>
    </cfRule>
    <cfRule type="cellIs" dxfId="418" priority="9" operator="equal">
      <formula>"Moderada"</formula>
    </cfRule>
  </conditionalFormatting>
  <conditionalFormatting sqref="L17">
    <cfRule type="cellIs" dxfId="417" priority="10" operator="equal">
      <formula>"Extrema"</formula>
    </cfRule>
    <cfRule type="cellIs" dxfId="416" priority="11" operator="equal">
      <formula>"Moderada"</formula>
    </cfRule>
  </conditionalFormatting>
  <conditionalFormatting sqref="L22">
    <cfRule type="cellIs" dxfId="415" priority="12" operator="equal">
      <formula>"Extrema"</formula>
    </cfRule>
    <cfRule type="cellIs" dxfId="414" priority="13" operator="equal">
      <formula>"Moderada"</formula>
    </cfRule>
  </conditionalFormatting>
  <conditionalFormatting sqref="L26">
    <cfRule type="cellIs" dxfId="413" priority="14" operator="equal">
      <formula>"Extrema"</formula>
    </cfRule>
    <cfRule type="cellIs" dxfId="412" priority="15" operator="equal">
      <formula>"Moderada"</formula>
    </cfRule>
  </conditionalFormatting>
  <conditionalFormatting sqref="L29">
    <cfRule type="cellIs" dxfId="411" priority="16" operator="equal">
      <formula>"Extrema"</formula>
    </cfRule>
    <cfRule type="cellIs" dxfId="410" priority="17" operator="equal">
      <formula>"Moderada"</formula>
    </cfRule>
  </conditionalFormatting>
  <conditionalFormatting sqref="L34">
    <cfRule type="cellIs" dxfId="409" priority="18" operator="equal">
      <formula>"Extrema"</formula>
    </cfRule>
    <cfRule type="cellIs" dxfId="408" priority="19" operator="equal">
      <formula>"Moderada"</formula>
    </cfRule>
  </conditionalFormatting>
  <conditionalFormatting sqref="L38">
    <cfRule type="cellIs" dxfId="407" priority="20" operator="equal">
      <formula>"Extrema"</formula>
    </cfRule>
    <cfRule type="cellIs" dxfId="406" priority="21" operator="equal">
      <formula>"Moderada"</formula>
    </cfRule>
  </conditionalFormatting>
  <conditionalFormatting sqref="L48">
    <cfRule type="cellIs" dxfId="405" priority="22" operator="equal">
      <formula>"Extrema"</formula>
    </cfRule>
    <cfRule type="cellIs" dxfId="404" priority="23" operator="equal">
      <formula>"Moderada"</formula>
    </cfRule>
  </conditionalFormatting>
  <conditionalFormatting sqref="N8 N13 N17 N22 N26 N29 N34 N38 N42:N45 N48">
    <cfRule type="cellIs" dxfId="403" priority="24" operator="equal">
      <formula>"Catastrófico"</formula>
    </cfRule>
    <cfRule type="cellIs" dxfId="402" priority="25" operator="equal">
      <formula>"Mayor"</formula>
    </cfRule>
    <cfRule type="cellIs" dxfId="401" priority="26" operator="equal">
      <formula>"Moderado"</formula>
    </cfRule>
    <cfRule type="cellIs" dxfId="400" priority="27" operator="equal">
      <formula>"Menor"</formula>
    </cfRule>
    <cfRule type="cellIs" dxfId="399" priority="28" operator="equal">
      <formula>"Leve"</formula>
    </cfRule>
  </conditionalFormatting>
  <conditionalFormatting sqref="O8:Q8 O13:P13 O17:Q17 O22:P22 O26:Q26 O29:P29 O34:P34 O38:Q38 O42:Q45">
    <cfRule type="cellIs" dxfId="398" priority="29" operator="equal">
      <formula>"Alta"</formula>
    </cfRule>
    <cfRule type="cellIs" dxfId="397" priority="30" operator="equal">
      <formula>"Baja"</formula>
    </cfRule>
    <cfRule type="cellIs" dxfId="396" priority="31" operator="equal">
      <formula>"Extrema"</formula>
    </cfRule>
    <cfRule type="cellIs" dxfId="395" priority="32" operator="equal">
      <formula>"Moderada"</formula>
    </cfRule>
  </conditionalFormatting>
  <conditionalFormatting sqref="Q10">
    <cfRule type="cellIs" dxfId="394" priority="33" operator="equal">
      <formula>"Extrema"</formula>
    </cfRule>
    <cfRule type="cellIs" dxfId="393" priority="34" operator="equal">
      <formula>"Alta"</formula>
    </cfRule>
    <cfRule type="cellIs" dxfId="392" priority="35" operator="equal">
      <formula>"Moderada"</formula>
    </cfRule>
    <cfRule type="cellIs" dxfId="391" priority="36" operator="equal">
      <formula>"Baja"</formula>
    </cfRule>
  </conditionalFormatting>
  <conditionalFormatting sqref="Q12:Q13 Q15">
    <cfRule type="cellIs" dxfId="390" priority="37" operator="equal">
      <formula>"Extrema"</formula>
    </cfRule>
    <cfRule type="cellIs" dxfId="389" priority="38" operator="equal">
      <formula>"Alta"</formula>
    </cfRule>
    <cfRule type="cellIs" dxfId="388" priority="39" operator="equal">
      <formula>"Moderada"</formula>
    </cfRule>
    <cfRule type="cellIs" dxfId="387" priority="40" operator="equal">
      <formula>"Baja"</formula>
    </cfRule>
  </conditionalFormatting>
  <conditionalFormatting sqref="Q19 Q21:Q22">
    <cfRule type="cellIs" dxfId="386" priority="41" operator="equal">
      <formula>"Extrema"</formula>
    </cfRule>
    <cfRule type="cellIs" dxfId="385" priority="42" operator="equal">
      <formula>"Alta"</formula>
    </cfRule>
    <cfRule type="cellIs" dxfId="384" priority="43" operator="equal">
      <formula>"Moderada"</formula>
    </cfRule>
    <cfRule type="cellIs" dxfId="383" priority="44" operator="equal">
      <formula>"Baja"</formula>
    </cfRule>
  </conditionalFormatting>
  <conditionalFormatting sqref="Q24">
    <cfRule type="cellIs" dxfId="382" priority="45" operator="equal">
      <formula>"Extrema"</formula>
    </cfRule>
    <cfRule type="cellIs" dxfId="381" priority="46" operator="equal">
      <formula>"Alta"</formula>
    </cfRule>
    <cfRule type="cellIs" dxfId="380" priority="47" operator="equal">
      <formula>"Moderada"</formula>
    </cfRule>
    <cfRule type="cellIs" dxfId="379" priority="48" operator="equal">
      <formula>"Baja"</formula>
    </cfRule>
  </conditionalFormatting>
  <conditionalFormatting sqref="Q31 Q33:Q34">
    <cfRule type="cellIs" dxfId="378" priority="49" operator="equal">
      <formula>"Extrema"</formula>
    </cfRule>
    <cfRule type="cellIs" dxfId="377" priority="50" operator="equal">
      <formula>"Alta"</formula>
    </cfRule>
    <cfRule type="cellIs" dxfId="376" priority="51" operator="equal">
      <formula>"Moderada"</formula>
    </cfRule>
    <cfRule type="cellIs" dxfId="375" priority="52" operator="equal">
      <formula>"Baja"</formula>
    </cfRule>
  </conditionalFormatting>
  <conditionalFormatting sqref="Q36">
    <cfRule type="cellIs" dxfId="374" priority="53" operator="equal">
      <formula>"Extrema"</formula>
    </cfRule>
    <cfRule type="cellIs" dxfId="373" priority="54" operator="equal">
      <formula>"Alta"</formula>
    </cfRule>
    <cfRule type="cellIs" dxfId="372" priority="55" operator="equal">
      <formula>"Moderada"</formula>
    </cfRule>
    <cfRule type="cellIs" dxfId="371" priority="56" operator="equal">
      <formula>"Baja"</formula>
    </cfRule>
  </conditionalFormatting>
  <conditionalFormatting sqref="Q40">
    <cfRule type="cellIs" dxfId="370" priority="57" operator="equal">
      <formula>"Extrema"</formula>
    </cfRule>
    <cfRule type="cellIs" dxfId="369" priority="58" operator="equal">
      <formula>"Alta"</formula>
    </cfRule>
    <cfRule type="cellIs" dxfId="368" priority="59" operator="equal">
      <formula>"Moderada"</formula>
    </cfRule>
    <cfRule type="cellIs" dxfId="367" priority="60" operator="equal">
      <formula>"Baja"</formula>
    </cfRule>
  </conditionalFormatting>
  <conditionalFormatting sqref="Q47">
    <cfRule type="cellIs" dxfId="366" priority="61" operator="equal">
      <formula>"Extrema"</formula>
    </cfRule>
    <cfRule type="cellIs" dxfId="365" priority="62" operator="equal">
      <formula>"Alta"</formula>
    </cfRule>
    <cfRule type="cellIs" dxfId="364" priority="63" operator="equal">
      <formula>"Moderada"</formula>
    </cfRule>
    <cfRule type="cellIs" dxfId="363" priority="64" operator="equal">
      <formula>"Baja"</formula>
    </cfRule>
  </conditionalFormatting>
  <conditionalFormatting sqref="Q50">
    <cfRule type="cellIs" dxfId="362" priority="65" operator="equal">
      <formula>"Extrema"</formula>
    </cfRule>
    <cfRule type="cellIs" dxfId="361" priority="66" operator="equal">
      <formula>"Alta"</formula>
    </cfRule>
    <cfRule type="cellIs" dxfId="360" priority="67" operator="equal">
      <formula>"Moderada"</formula>
    </cfRule>
    <cfRule type="cellIs" dxfId="359" priority="68" operator="equal">
      <formula>"Baja"</formula>
    </cfRule>
  </conditionalFormatting>
  <conditionalFormatting sqref="AF8:AF50">
    <cfRule type="cellIs" dxfId="358" priority="69" operator="equal">
      <formula>"Extrema"</formula>
    </cfRule>
    <cfRule type="cellIs" dxfId="357" priority="70" operator="equal">
      <formula>"Alta"</formula>
    </cfRule>
    <cfRule type="cellIs" dxfId="356" priority="71" operator="equal">
      <formula>"Moderada"</formula>
    </cfRule>
    <cfRule type="cellIs" dxfId="355" priority="72" operator="equal">
      <formula>"Baja"</formula>
    </cfRule>
  </conditionalFormatting>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98"/>
  <sheetViews>
    <sheetView view="pageBreakPreview" topLeftCell="Y7" zoomScale="60" zoomScaleNormal="100" workbookViewId="0">
      <selection activeCell="A7" sqref="A7:H9"/>
    </sheetView>
  </sheetViews>
  <sheetFormatPr baseColWidth="10" defaultColWidth="14.453125" defaultRowHeight="15" customHeight="1" x14ac:dyDescent="0.35"/>
  <cols>
    <col min="1" max="1" width="8" customWidth="1"/>
    <col min="2" max="2" width="19.26953125" customWidth="1"/>
    <col min="3" max="5" width="25.26953125" customWidth="1"/>
    <col min="6" max="6" width="37.54296875" customWidth="1"/>
    <col min="7" max="7" width="48.7265625" customWidth="1"/>
    <col min="8" max="8" width="37.453125" customWidth="1"/>
    <col min="9" max="9" width="29.453125" customWidth="1"/>
    <col min="10" max="10" width="20.1796875" customWidth="1"/>
    <col min="11" max="11" width="14.81640625" customWidth="1"/>
    <col min="12" max="12" width="9.7265625" customWidth="1"/>
    <col min="13" max="13" width="26.453125" customWidth="1"/>
    <col min="14" max="14" width="20" customWidth="1"/>
    <col min="15" max="15" width="12.54296875" customWidth="1"/>
    <col min="16" max="16" width="18.453125" customWidth="1"/>
    <col min="17" max="17" width="7.453125" customWidth="1"/>
    <col min="18" max="18" width="58.54296875" customWidth="1"/>
    <col min="19" max="19" width="29.7265625" customWidth="1"/>
    <col min="20" max="20" width="7" customWidth="1"/>
    <col min="21" max="21" width="6.26953125" customWidth="1"/>
    <col min="22" max="22" width="8.26953125" customWidth="1"/>
    <col min="23" max="23" width="5.7265625" customWidth="1"/>
    <col min="24" max="24" width="6.7265625" customWidth="1"/>
    <col min="25" max="27" width="3.54296875" customWidth="1"/>
    <col min="28" max="31" width="7.1796875" customWidth="1"/>
    <col min="32" max="32" width="18.26953125" customWidth="1"/>
    <col min="33" max="33" width="7.1796875" customWidth="1"/>
    <col min="34" max="34" width="51.54296875" customWidth="1"/>
    <col min="35" max="35" width="67.81640625" customWidth="1"/>
  </cols>
  <sheetData>
    <row r="1" spans="1:36" ht="46.5" hidden="1" customHeight="1" x14ac:dyDescent="0.35">
      <c r="A1" s="192"/>
      <c r="B1" s="193"/>
      <c r="C1" s="193"/>
      <c r="D1" s="193"/>
      <c r="E1" s="193"/>
      <c r="F1" s="193"/>
      <c r="G1" s="193"/>
      <c r="H1" s="193"/>
      <c r="I1" s="198" t="s">
        <v>7</v>
      </c>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row>
    <row r="2" spans="1:36" ht="36" hidden="1" customHeight="1" x14ac:dyDescent="0.35">
      <c r="A2" s="194"/>
      <c r="B2" s="195"/>
      <c r="C2" s="195"/>
      <c r="D2" s="195"/>
      <c r="E2" s="195"/>
      <c r="F2" s="195"/>
      <c r="G2" s="195"/>
      <c r="H2" s="195"/>
      <c r="I2" s="194"/>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row>
    <row r="3" spans="1:36" ht="41.25" hidden="1" customHeight="1" x14ac:dyDescent="0.35">
      <c r="A3" s="196"/>
      <c r="B3" s="197"/>
      <c r="C3" s="197"/>
      <c r="D3" s="197"/>
      <c r="E3" s="197"/>
      <c r="F3" s="197"/>
      <c r="G3" s="197"/>
      <c r="H3" s="197"/>
      <c r="I3" s="196"/>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row>
    <row r="4" spans="1:36" ht="36.75" hidden="1" customHeight="1" x14ac:dyDescent="0.35">
      <c r="A4" s="20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row>
    <row r="5" spans="1:36" ht="55.5" hidden="1" customHeight="1" x14ac:dyDescent="0.35">
      <c r="A5" s="224" t="s">
        <v>11</v>
      </c>
      <c r="B5" s="193"/>
      <c r="C5" s="193"/>
      <c r="D5" s="193"/>
      <c r="E5" s="193"/>
      <c r="F5" s="193"/>
      <c r="G5" s="193"/>
      <c r="H5" s="193"/>
      <c r="I5" s="193"/>
      <c r="J5" s="199"/>
      <c r="K5" s="225" t="s">
        <v>12</v>
      </c>
      <c r="L5" s="193"/>
      <c r="M5" s="193"/>
      <c r="N5" s="193"/>
      <c r="O5" s="199"/>
      <c r="P5" s="43"/>
      <c r="Q5" s="228" t="s">
        <v>13</v>
      </c>
      <c r="R5" s="205"/>
      <c r="S5" s="205"/>
      <c r="T5" s="205"/>
      <c r="U5" s="205"/>
      <c r="V5" s="205"/>
      <c r="W5" s="205"/>
      <c r="X5" s="205"/>
      <c r="Y5" s="205"/>
      <c r="Z5" s="205"/>
      <c r="AA5" s="206"/>
      <c r="AB5" s="226" t="s">
        <v>14</v>
      </c>
      <c r="AC5" s="173"/>
      <c r="AD5" s="173"/>
      <c r="AE5" s="173"/>
      <c r="AF5" s="173"/>
      <c r="AG5" s="174"/>
      <c r="AH5" s="227" t="s">
        <v>15</v>
      </c>
      <c r="AI5" s="173"/>
    </row>
    <row r="6" spans="1:36" ht="30.75" hidden="1" customHeight="1" x14ac:dyDescent="0.35">
      <c r="A6" s="196"/>
      <c r="B6" s="197"/>
      <c r="C6" s="197"/>
      <c r="D6" s="197"/>
      <c r="E6" s="197"/>
      <c r="F6" s="197"/>
      <c r="G6" s="197"/>
      <c r="H6" s="197"/>
      <c r="I6" s="197"/>
      <c r="J6" s="200"/>
      <c r="K6" s="196"/>
      <c r="L6" s="197"/>
      <c r="M6" s="197"/>
      <c r="N6" s="197"/>
      <c r="O6" s="200"/>
      <c r="P6" s="44"/>
      <c r="Q6" s="45" t="s">
        <v>16</v>
      </c>
      <c r="R6" s="46" t="s">
        <v>17</v>
      </c>
      <c r="S6" s="46" t="s">
        <v>18</v>
      </c>
      <c r="T6" s="229" t="s">
        <v>19</v>
      </c>
      <c r="U6" s="173"/>
      <c r="V6" s="173"/>
      <c r="W6" s="173"/>
      <c r="X6" s="173"/>
      <c r="Y6" s="173"/>
      <c r="Z6" s="173"/>
      <c r="AA6" s="174"/>
      <c r="AB6" s="47" t="s">
        <v>20</v>
      </c>
      <c r="AC6" s="47" t="s">
        <v>21</v>
      </c>
      <c r="AD6" s="47" t="s">
        <v>213</v>
      </c>
      <c r="AE6" s="47" t="s">
        <v>23</v>
      </c>
      <c r="AF6" s="47" t="s">
        <v>24</v>
      </c>
      <c r="AG6" s="48" t="s">
        <v>25</v>
      </c>
      <c r="AH6" s="49" t="s">
        <v>26</v>
      </c>
      <c r="AI6" s="50" t="s">
        <v>15</v>
      </c>
    </row>
    <row r="7" spans="1:36" ht="46.5" customHeight="1" x14ac:dyDescent="0.35">
      <c r="A7" s="192"/>
      <c r="B7" s="193"/>
      <c r="C7" s="193"/>
      <c r="D7" s="193"/>
      <c r="E7" s="193"/>
      <c r="F7" s="193"/>
      <c r="G7" s="193"/>
      <c r="H7" s="193"/>
      <c r="I7" s="292" t="s">
        <v>7</v>
      </c>
      <c r="J7" s="293"/>
      <c r="K7" s="293"/>
      <c r="L7" s="293"/>
      <c r="M7" s="293"/>
      <c r="N7" s="293"/>
      <c r="O7" s="293"/>
      <c r="P7" s="293"/>
      <c r="Q7" s="293"/>
      <c r="R7" s="293"/>
      <c r="S7" s="293"/>
      <c r="T7" s="293"/>
      <c r="U7" s="293"/>
      <c r="V7" s="293"/>
      <c r="W7" s="293"/>
      <c r="X7" s="293"/>
      <c r="Y7" s="293"/>
      <c r="Z7" s="293"/>
      <c r="AA7" s="293"/>
      <c r="AB7" s="293"/>
      <c r="AC7" s="293"/>
      <c r="AD7" s="293"/>
      <c r="AE7" s="293"/>
      <c r="AF7" s="293"/>
      <c r="AG7" s="294"/>
      <c r="AH7" s="11" t="s">
        <v>8</v>
      </c>
      <c r="AI7" s="285"/>
      <c r="AJ7" s="12"/>
    </row>
    <row r="8" spans="1:36" ht="36" customHeight="1" x14ac:dyDescent="0.35">
      <c r="A8" s="194"/>
      <c r="B8" s="195"/>
      <c r="C8" s="195"/>
      <c r="D8" s="195"/>
      <c r="E8" s="195"/>
      <c r="F8" s="195"/>
      <c r="G8" s="195"/>
      <c r="H8" s="195"/>
      <c r="I8" s="295"/>
      <c r="J8" s="296"/>
      <c r="K8" s="296"/>
      <c r="L8" s="296"/>
      <c r="M8" s="296"/>
      <c r="N8" s="296"/>
      <c r="O8" s="296"/>
      <c r="P8" s="296"/>
      <c r="Q8" s="296"/>
      <c r="R8" s="296"/>
      <c r="S8" s="296"/>
      <c r="T8" s="296"/>
      <c r="U8" s="296"/>
      <c r="V8" s="296"/>
      <c r="W8" s="296"/>
      <c r="X8" s="296"/>
      <c r="Y8" s="296"/>
      <c r="Z8" s="296"/>
      <c r="AA8" s="296"/>
      <c r="AB8" s="296"/>
      <c r="AC8" s="296"/>
      <c r="AD8" s="296"/>
      <c r="AE8" s="296"/>
      <c r="AF8" s="296"/>
      <c r="AG8" s="297"/>
      <c r="AH8" s="11" t="s">
        <v>9</v>
      </c>
      <c r="AI8" s="288"/>
      <c r="AJ8" s="12"/>
    </row>
    <row r="9" spans="1:36" ht="41.25" customHeight="1" x14ac:dyDescent="0.35">
      <c r="A9" s="196"/>
      <c r="B9" s="197"/>
      <c r="C9" s="197"/>
      <c r="D9" s="197"/>
      <c r="E9" s="197"/>
      <c r="F9" s="197"/>
      <c r="G9" s="197"/>
      <c r="H9" s="197"/>
      <c r="I9" s="298"/>
      <c r="J9" s="299"/>
      <c r="K9" s="299"/>
      <c r="L9" s="299"/>
      <c r="M9" s="299"/>
      <c r="N9" s="299"/>
      <c r="O9" s="299"/>
      <c r="P9" s="299"/>
      <c r="Q9" s="299"/>
      <c r="R9" s="299"/>
      <c r="S9" s="299"/>
      <c r="T9" s="299"/>
      <c r="U9" s="299"/>
      <c r="V9" s="299"/>
      <c r="W9" s="299"/>
      <c r="X9" s="299"/>
      <c r="Y9" s="299"/>
      <c r="Z9" s="299"/>
      <c r="AA9" s="299"/>
      <c r="AB9" s="299"/>
      <c r="AC9" s="299"/>
      <c r="AD9" s="299"/>
      <c r="AE9" s="299"/>
      <c r="AF9" s="299"/>
      <c r="AG9" s="300"/>
      <c r="AH9" s="11" t="s">
        <v>10</v>
      </c>
      <c r="AI9" s="291"/>
      <c r="AJ9" s="12"/>
    </row>
    <row r="10" spans="1:36" ht="36.75" customHeight="1" x14ac:dyDescent="0.35">
      <c r="A10" s="201"/>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row>
    <row r="11" spans="1:36" ht="55.5" customHeight="1" x14ac:dyDescent="0.35">
      <c r="A11" s="202" t="s">
        <v>11</v>
      </c>
      <c r="B11" s="193"/>
      <c r="C11" s="193"/>
      <c r="D11" s="193"/>
      <c r="E11" s="193"/>
      <c r="F11" s="193"/>
      <c r="G11" s="193"/>
      <c r="H11" s="193"/>
      <c r="I11" s="193"/>
      <c r="J11" s="199"/>
      <c r="K11" s="203" t="s">
        <v>12</v>
      </c>
      <c r="L11" s="193"/>
      <c r="M11" s="193"/>
      <c r="N11" s="193"/>
      <c r="O11" s="199"/>
      <c r="P11" s="14"/>
      <c r="Q11" s="204" t="s">
        <v>13</v>
      </c>
      <c r="R11" s="205"/>
      <c r="S11" s="205"/>
      <c r="T11" s="205"/>
      <c r="U11" s="205"/>
      <c r="V11" s="205"/>
      <c r="W11" s="205"/>
      <c r="X11" s="205"/>
      <c r="Y11" s="205"/>
      <c r="Z11" s="205"/>
      <c r="AA11" s="206"/>
      <c r="AB11" s="190" t="s">
        <v>14</v>
      </c>
      <c r="AC11" s="173"/>
      <c r="AD11" s="173"/>
      <c r="AE11" s="173"/>
      <c r="AF11" s="173"/>
      <c r="AG11" s="174"/>
      <c r="AH11" s="191" t="s">
        <v>15</v>
      </c>
      <c r="AI11" s="173"/>
      <c r="AJ11" s="12"/>
    </row>
    <row r="12" spans="1:36" ht="30.75" customHeight="1" x14ac:dyDescent="0.35">
      <c r="A12" s="196"/>
      <c r="B12" s="197"/>
      <c r="C12" s="197"/>
      <c r="D12" s="197"/>
      <c r="E12" s="197"/>
      <c r="F12" s="197"/>
      <c r="G12" s="197"/>
      <c r="H12" s="197"/>
      <c r="I12" s="197"/>
      <c r="J12" s="200"/>
      <c r="K12" s="196"/>
      <c r="L12" s="197"/>
      <c r="M12" s="197"/>
      <c r="N12" s="197"/>
      <c r="O12" s="200"/>
      <c r="P12" s="15"/>
      <c r="Q12" s="208" t="s">
        <v>16</v>
      </c>
      <c r="R12" s="189" t="s">
        <v>17</v>
      </c>
      <c r="S12" s="189" t="s">
        <v>18</v>
      </c>
      <c r="T12" s="207" t="s">
        <v>19</v>
      </c>
      <c r="U12" s="173"/>
      <c r="V12" s="173"/>
      <c r="W12" s="173"/>
      <c r="X12" s="173"/>
      <c r="Y12" s="173"/>
      <c r="Z12" s="173"/>
      <c r="AA12" s="174"/>
      <c r="AB12" s="185" t="s">
        <v>20</v>
      </c>
      <c r="AC12" s="185" t="s">
        <v>21</v>
      </c>
      <c r="AD12" s="185" t="s">
        <v>22</v>
      </c>
      <c r="AE12" s="185" t="s">
        <v>23</v>
      </c>
      <c r="AF12" s="185" t="s">
        <v>24</v>
      </c>
      <c r="AG12" s="186" t="s">
        <v>25</v>
      </c>
      <c r="AH12" s="189" t="s">
        <v>26</v>
      </c>
      <c r="AI12" s="189" t="s">
        <v>27</v>
      </c>
      <c r="AJ12" s="12"/>
    </row>
    <row r="13" spans="1:36" ht="144" customHeight="1" x14ac:dyDescent="0.35">
      <c r="A13" s="16" t="s">
        <v>28</v>
      </c>
      <c r="B13" s="16" t="s">
        <v>29</v>
      </c>
      <c r="C13" s="16" t="s">
        <v>30</v>
      </c>
      <c r="D13" s="16" t="s">
        <v>31</v>
      </c>
      <c r="E13" s="16" t="s">
        <v>32</v>
      </c>
      <c r="F13" s="16" t="s">
        <v>33</v>
      </c>
      <c r="G13" s="16" t="s">
        <v>34</v>
      </c>
      <c r="H13" s="16" t="s">
        <v>35</v>
      </c>
      <c r="I13" s="16" t="s">
        <v>36</v>
      </c>
      <c r="J13" s="16" t="s">
        <v>37</v>
      </c>
      <c r="K13" s="17" t="s">
        <v>38</v>
      </c>
      <c r="L13" s="16" t="s">
        <v>39</v>
      </c>
      <c r="M13" s="17" t="s">
        <v>40</v>
      </c>
      <c r="N13" s="17" t="s">
        <v>41</v>
      </c>
      <c r="O13" s="17" t="s">
        <v>39</v>
      </c>
      <c r="P13" s="17" t="s">
        <v>42</v>
      </c>
      <c r="Q13" s="177"/>
      <c r="R13" s="177"/>
      <c r="S13" s="177"/>
      <c r="T13" s="17" t="s">
        <v>43</v>
      </c>
      <c r="U13" s="16" t="s">
        <v>44</v>
      </c>
      <c r="V13" s="17" t="s">
        <v>45</v>
      </c>
      <c r="W13" s="16" t="s">
        <v>44</v>
      </c>
      <c r="X13" s="17" t="s">
        <v>44</v>
      </c>
      <c r="Y13" s="17" t="s">
        <v>46</v>
      </c>
      <c r="Z13" s="17" t="s">
        <v>47</v>
      </c>
      <c r="AA13" s="17" t="s">
        <v>48</v>
      </c>
      <c r="AB13" s="177"/>
      <c r="AC13" s="177"/>
      <c r="AD13" s="177"/>
      <c r="AE13" s="177"/>
      <c r="AF13" s="177"/>
      <c r="AG13" s="187"/>
      <c r="AH13" s="177"/>
      <c r="AI13" s="177"/>
      <c r="AJ13" s="18"/>
    </row>
    <row r="14" spans="1:36" ht="395.25" customHeight="1" x14ac:dyDescent="0.35">
      <c r="A14" s="209">
        <v>1</v>
      </c>
      <c r="B14" s="209" t="s">
        <v>214</v>
      </c>
      <c r="C14" s="209" t="s">
        <v>215</v>
      </c>
      <c r="D14" s="209" t="s">
        <v>216</v>
      </c>
      <c r="E14" s="212" t="s">
        <v>52</v>
      </c>
      <c r="F14" s="209" t="s">
        <v>217</v>
      </c>
      <c r="G14" s="209" t="s">
        <v>218</v>
      </c>
      <c r="H14" s="209" t="s">
        <v>219</v>
      </c>
      <c r="I14" s="212" t="s">
        <v>56</v>
      </c>
      <c r="J14" s="209" t="s">
        <v>220</v>
      </c>
      <c r="K14" s="219" t="str">
        <f>IF(J14="Máximo 2 veces por año","Muy Baja", IF(J14="De 3 a 24 veces por año","Baja", IF(J14="De 24 a 500 veces por año","Media", IF(J14="De 500 veces al año y máximo 5000 veces por año","Alta",IF(J14="Más de 5000 veces por año","Muy Alta",";")))))</f>
        <v>Muy Baja</v>
      </c>
      <c r="L14" s="223">
        <f>IF(K14="Muy Baja", 20%, IF(K14="Baja",40%, IF(K14="Media",60%, IF(K14="Alta",80%,IF(K14="Muy Alta",100%,"")))))</f>
        <v>0.2</v>
      </c>
      <c r="M14" s="209" t="s">
        <v>58</v>
      </c>
      <c r="N14" s="216" t="str">
        <f>IF(O14=20%,"Leve",IF(O14=40%,"Menor",IF(O14=60%,"Moderado",IF(O14=80%,"Mayor","Catastrófico"))))</f>
        <v>Catastrófico</v>
      </c>
      <c r="O14" s="216">
        <f>IF(M14="     Afectación menor a 10 SMLMV",20%,IF(M14="     El riesgo afecta la imagen de alguna área de la organización",20%,IF(M14="     Entre 10 y 50 SMLMV",40%,IF(M14="     El riesgo afecta la imagen de la entidad internamente, de conocimiento general, nivel interno, de junta dircetiva y accionistas y/o de provedores",40%,IF(M14="     Entre 50 y 100 SMLMV",60%,IF(M14="     El riesgo afecta la imagen de la entidad con algunos usuarios de relevancia frente al logro de los objetivos",60%,IF(M14="     Entre 100 y 500 SMLMV",80%,IF(M14="     El riesgo afecta la imagen de de la entidad con efecto publicitario sostenido a nivel de sector administrativo, nivel departamental o municipal",80%,IF(M14="     Mayor a 500 SMLMV",100%,IF(M14="     El riesgo afecta la imagen de la entidad a nivel nacional, con efecto publicitarios sostenible a nivel país",100%,""))))))))))</f>
        <v>1</v>
      </c>
      <c r="P14" s="220" t="str">
        <f>IF(AND(K14&lt;&gt;"",N14&lt;&gt;""),VLOOKUP(K14&amp;N14,'No Eliminar'!$N$3:$O$27,2,FALSE),"")</f>
        <v>Extrema</v>
      </c>
      <c r="Q14" s="53">
        <v>1</v>
      </c>
      <c r="R14" s="5" t="s">
        <v>221</v>
      </c>
      <c r="S14" s="54" t="str">
        <f t="shared" ref="S14:S44" si="0">IF(T14="Preventivo","Probabilidad",IF(T14="Detectivo","Probabilidad","Impacto"))</f>
        <v>Probabilidad</v>
      </c>
      <c r="T14" s="39" t="s">
        <v>72</v>
      </c>
      <c r="U14" s="55">
        <f t="shared" ref="U14:U44" si="1">IF(T14="Preventivo", 25%, IF(T14="Detectivo",15%, IF(T14="Correctivo",10%,IF(T14="No se tienen controles para aplicar al impacto","No Aplica",""))))</f>
        <v>0.25</v>
      </c>
      <c r="V14" s="39" t="s">
        <v>61</v>
      </c>
      <c r="W14" s="55">
        <f t="shared" ref="W14:W44" si="2">IF(V14="Automático", 25%, IF(V14="Manual",15%,IF(V14="No Aplica", "No Aplica","")))</f>
        <v>0.15</v>
      </c>
      <c r="X14" s="56">
        <f t="shared" ref="X14:X44" si="3">U14+W14</f>
        <v>0.4</v>
      </c>
      <c r="Y14" s="39" t="s">
        <v>62</v>
      </c>
      <c r="Z14" s="39" t="s">
        <v>77</v>
      </c>
      <c r="AA14" s="39" t="s">
        <v>64</v>
      </c>
      <c r="AB14" s="56">
        <f>IFERROR(IF(S14="Probabilidad",(L14-(+L14*X14)),IF(S14="Impacto",L14,"")),"")</f>
        <v>0.12</v>
      </c>
      <c r="AC14" s="57" t="str">
        <f t="shared" ref="AC14:AC44" si="4">IF(AB14&lt;=20%, "Muy Baja", IF(AB14&lt;=40%,"Baja", IF(AB14&lt;=60%,"Media",IF(AB14&lt;=80%,"Alta","Muy Alta"))))</f>
        <v>Muy Baja</v>
      </c>
      <c r="AD14" s="56">
        <f>IF(S14="Impacto",(O14-(+O14*X14)),O14)</f>
        <v>1</v>
      </c>
      <c r="AE14" s="57" t="str">
        <f t="shared" ref="AE14:AE44" si="5">IF(AD14&lt;=20%, "Leve", IF(AD14&lt;=40%,"Menor", IF(AD14&lt;=60%,"Moderado",IF(AD14&lt;=80%,"Mayor","Catastrófico"))))</f>
        <v>Catastrófico</v>
      </c>
      <c r="AF14" s="28" t="str">
        <f>IF(AND(AC14&lt;&gt;"",AE14&lt;&gt;""),VLOOKUP(AC14&amp;AE14,'No Eliminar'!$N$3:$O$27,2,FALSE),"")</f>
        <v>Extrema</v>
      </c>
      <c r="AG14" s="39" t="s">
        <v>66</v>
      </c>
      <c r="AH14" s="209" t="s">
        <v>222</v>
      </c>
      <c r="AI14" s="209" t="s">
        <v>223</v>
      </c>
    </row>
    <row r="15" spans="1:36" ht="152.25" customHeight="1" x14ac:dyDescent="0.35">
      <c r="A15" s="176"/>
      <c r="B15" s="176"/>
      <c r="C15" s="176"/>
      <c r="D15" s="176"/>
      <c r="E15" s="176"/>
      <c r="F15" s="176"/>
      <c r="G15" s="176"/>
      <c r="H15" s="176"/>
      <c r="I15" s="176"/>
      <c r="J15" s="176"/>
      <c r="K15" s="176"/>
      <c r="L15" s="176"/>
      <c r="M15" s="176"/>
      <c r="N15" s="176"/>
      <c r="O15" s="176"/>
      <c r="P15" s="176"/>
      <c r="Q15" s="53">
        <v>2</v>
      </c>
      <c r="R15" s="5" t="s">
        <v>224</v>
      </c>
      <c r="S15" s="54" t="str">
        <f t="shared" si="0"/>
        <v>Probabilidad</v>
      </c>
      <c r="T15" s="39" t="s">
        <v>72</v>
      </c>
      <c r="U15" s="55">
        <f t="shared" si="1"/>
        <v>0.25</v>
      </c>
      <c r="V15" s="39" t="s">
        <v>61</v>
      </c>
      <c r="W15" s="55">
        <f t="shared" si="2"/>
        <v>0.15</v>
      </c>
      <c r="X15" s="56">
        <f t="shared" si="3"/>
        <v>0.4</v>
      </c>
      <c r="Y15" s="39" t="s">
        <v>62</v>
      </c>
      <c r="Z15" s="39" t="s">
        <v>63</v>
      </c>
      <c r="AA15" s="39" t="s">
        <v>64</v>
      </c>
      <c r="AB15" s="56">
        <f t="shared" ref="AB15:AB16" si="6">IFERROR(IF(AND(S14="Impacto",S15="Impacto"),(AB14),IF(AND(S14="Impacto",S15="Probabilidad"),(AB14-(+AB14*X15)),IF(AND(S14="Probabilidad",S15="Impacto"),(AB14),IF(AND(S14="Probabilidad",S15="Probabilidad"),(AB14-(+AB14*X15))))))," ")</f>
        <v>7.1999999999999995E-2</v>
      </c>
      <c r="AC15" s="57" t="str">
        <f t="shared" si="4"/>
        <v>Muy Baja</v>
      </c>
      <c r="AD15" s="56">
        <f t="shared" ref="AD15:AD16" si="7">IFERROR(IF(AND(S14="Impacto",S15="Impacto"),(AD14-(+AD14*X15)),IF(AND(S14="Impacto",S15="Probabilidad"),(AD14),IF(AND(S14="Probabilidad",S15="Impacto"),(AD14-(+AD14*X15)),IF(AND(S14="Probabilidad",S15="Probabilidad"),(AD14))))),"")</f>
        <v>1</v>
      </c>
      <c r="AE15" s="57" t="str">
        <f t="shared" si="5"/>
        <v>Catastrófico</v>
      </c>
      <c r="AF15" s="28" t="str">
        <f>IF(AND(AC15&lt;&gt;"",AE15&lt;&gt;""),VLOOKUP(AC15&amp;AE15,'No Eliminar'!$N$3:$O$27,2,FALSE),"")</f>
        <v>Extrema</v>
      </c>
      <c r="AG15" s="39" t="s">
        <v>66</v>
      </c>
      <c r="AH15" s="176"/>
      <c r="AI15" s="176"/>
    </row>
    <row r="16" spans="1:36" ht="141" customHeight="1" x14ac:dyDescent="0.35">
      <c r="A16" s="177"/>
      <c r="B16" s="177"/>
      <c r="C16" s="177"/>
      <c r="D16" s="177"/>
      <c r="E16" s="177"/>
      <c r="F16" s="177"/>
      <c r="G16" s="177"/>
      <c r="H16" s="177"/>
      <c r="I16" s="177"/>
      <c r="J16" s="177"/>
      <c r="K16" s="177"/>
      <c r="L16" s="177"/>
      <c r="M16" s="177"/>
      <c r="N16" s="177"/>
      <c r="O16" s="177"/>
      <c r="P16" s="177"/>
      <c r="Q16" s="53">
        <v>3</v>
      </c>
      <c r="R16" s="58" t="s">
        <v>225</v>
      </c>
      <c r="S16" s="54" t="str">
        <f t="shared" si="0"/>
        <v>Impacto</v>
      </c>
      <c r="T16" s="39" t="s">
        <v>60</v>
      </c>
      <c r="U16" s="55">
        <f t="shared" si="1"/>
        <v>0.1</v>
      </c>
      <c r="V16" s="39" t="s">
        <v>61</v>
      </c>
      <c r="W16" s="55">
        <f t="shared" si="2"/>
        <v>0.15</v>
      </c>
      <c r="X16" s="56">
        <f t="shared" si="3"/>
        <v>0.25</v>
      </c>
      <c r="Y16" s="39" t="s">
        <v>62</v>
      </c>
      <c r="Z16" s="39" t="s">
        <v>63</v>
      </c>
      <c r="AA16" s="39" t="s">
        <v>64</v>
      </c>
      <c r="AB16" s="56">
        <f t="shared" si="6"/>
        <v>7.1999999999999995E-2</v>
      </c>
      <c r="AC16" s="57" t="str">
        <f t="shared" si="4"/>
        <v>Muy Baja</v>
      </c>
      <c r="AD16" s="56">
        <f t="shared" si="7"/>
        <v>0.75</v>
      </c>
      <c r="AE16" s="57" t="str">
        <f t="shared" si="5"/>
        <v>Mayor</v>
      </c>
      <c r="AF16" s="28" t="str">
        <f>IF(AND(AC16&lt;&gt;"",AE16&lt;&gt;""),VLOOKUP(AC16&amp;AE16,'No Eliminar'!$N$3:$O$27,2,FALSE),"")</f>
        <v>Alta</v>
      </c>
      <c r="AG16" s="39" t="s">
        <v>66</v>
      </c>
      <c r="AH16" s="177"/>
      <c r="AI16" s="184"/>
    </row>
    <row r="17" spans="1:35" ht="260.25" customHeight="1" x14ac:dyDescent="0.35">
      <c r="A17" s="209">
        <v>2</v>
      </c>
      <c r="B17" s="209" t="s">
        <v>214</v>
      </c>
      <c r="C17" s="209" t="s">
        <v>226</v>
      </c>
      <c r="D17" s="209" t="s">
        <v>227</v>
      </c>
      <c r="E17" s="212" t="s">
        <v>74</v>
      </c>
      <c r="F17" s="209" t="s">
        <v>228</v>
      </c>
      <c r="G17" s="209" t="s">
        <v>229</v>
      </c>
      <c r="H17" s="222" t="s">
        <v>230</v>
      </c>
      <c r="I17" s="212" t="s">
        <v>56</v>
      </c>
      <c r="J17" s="209" t="s">
        <v>132</v>
      </c>
      <c r="K17" s="219" t="str">
        <f>IF(J17="Máximo 2 veces por año","Muy Baja", IF(J17="De 3 a 24 veces por año","Baja", IF(J17="De 24 a 500 veces por año","Media", IF(J17="De 500 veces al año y máximo 5000 veces por año","Alta",IF(J17="Más de 5000 veces por año","Muy Alta",";")))))</f>
        <v>Muy Alta</v>
      </c>
      <c r="L17" s="223">
        <f>IF(K17="Muy Baja", 20%, IF(K17="Baja",40%, IF(K17="Media",60%, IF(K17="Alta",80%,IF(K17="Muy Alta",100%,"")))))</f>
        <v>1</v>
      </c>
      <c r="M17" s="209" t="s">
        <v>58</v>
      </c>
      <c r="N17" s="216" t="str">
        <f>IF(O17=20%,"Leve",IF(O17=40%,"Menor",IF(O17=60%,"Moderado",IF(O17=80%,"Mayor","Catastrófico"))))</f>
        <v>Catastrófico</v>
      </c>
      <c r="O17" s="59">
        <f>IF(M17="     Afectación menor a 10 SMLMV",20%,IF(M17="     El riesgo afecta la imagen de alguna área de la organización",20%,IF(M17="     Entre 10 y 50 SMLMV",40%,IF(M17="     El riesgo afecta la imagen de la entidad internamente, de conocimiento general, nivel interno, de junta dircetiva y accionistas y/o de provedores",40%,IF(M17="     Entre 50 y 100 SMLMV",60%,IF(M17="     El riesgo afecta la imagen de la entidad con algunos usuarios de relevancia frente al logro de los objetivos",60%,IF(M17="     Entre 100 y 500 SMLMV",80%,IF(M17="     El riesgo afecta la imagen de de la entidad con efecto publicitario sostenido a nivel de sector administrativo, nivel departamental o municipal",80%,IF(M17="     Mayor a 500 SMLMV",100%,IF(M17="     El riesgo afecta la imagen de la entidad a nivel nacional, con efecto publicitarios sostenible a nivel país",100%,""))))))))))</f>
        <v>1</v>
      </c>
      <c r="P17" s="220" t="str">
        <f>IF(AND(K17&lt;&gt;"",N17&lt;&gt;""),VLOOKUP(K17&amp;N17,'No Eliminar'!$N$3:$O$27,2,FALSE),"")</f>
        <v>Extrema</v>
      </c>
      <c r="Q17" s="53">
        <v>1</v>
      </c>
      <c r="R17" s="5" t="s">
        <v>231</v>
      </c>
      <c r="S17" s="54" t="str">
        <f t="shared" si="0"/>
        <v>Probabilidad</v>
      </c>
      <c r="T17" s="39" t="s">
        <v>72</v>
      </c>
      <c r="U17" s="55">
        <f t="shared" si="1"/>
        <v>0.25</v>
      </c>
      <c r="V17" s="39" t="s">
        <v>61</v>
      </c>
      <c r="W17" s="55">
        <f t="shared" si="2"/>
        <v>0.15</v>
      </c>
      <c r="X17" s="56">
        <f t="shared" si="3"/>
        <v>0.4</v>
      </c>
      <c r="Y17" s="39" t="s">
        <v>62</v>
      </c>
      <c r="Z17" s="39" t="s">
        <v>77</v>
      </c>
      <c r="AA17" s="39" t="s">
        <v>64</v>
      </c>
      <c r="AB17" s="56">
        <f>IFERROR(IF(S17="Probabilidad",(L17-(+L17*X17)),IF(S17="Impacto",L17,"")),"")</f>
        <v>0.6</v>
      </c>
      <c r="AC17" s="57" t="str">
        <f t="shared" si="4"/>
        <v>Media</v>
      </c>
      <c r="AD17" s="56">
        <f>IF(S17="Impacto",(O17-(+O17*X17)),O17)</f>
        <v>1</v>
      </c>
      <c r="AE17" s="57" t="str">
        <f t="shared" si="5"/>
        <v>Catastrófico</v>
      </c>
      <c r="AF17" s="28" t="str">
        <f>IF(AND(AC17&lt;&gt;"",AE17&lt;&gt;""),VLOOKUP(AC17&amp;AE17,'No Eliminar'!$N$3:$O$27,2,FALSE),"")</f>
        <v>Extrema</v>
      </c>
      <c r="AG17" s="39" t="s">
        <v>66</v>
      </c>
      <c r="AH17" s="60" t="s">
        <v>232</v>
      </c>
      <c r="AI17" s="222" t="s">
        <v>223</v>
      </c>
    </row>
    <row r="18" spans="1:35" ht="122.25" customHeight="1" x14ac:dyDescent="0.35">
      <c r="A18" s="176"/>
      <c r="B18" s="176"/>
      <c r="C18" s="176"/>
      <c r="D18" s="176"/>
      <c r="E18" s="176"/>
      <c r="F18" s="176"/>
      <c r="G18" s="176"/>
      <c r="H18" s="176"/>
      <c r="I18" s="176"/>
      <c r="J18" s="176"/>
      <c r="K18" s="176"/>
      <c r="L18" s="176"/>
      <c r="M18" s="176"/>
      <c r="N18" s="176"/>
      <c r="O18" s="61"/>
      <c r="P18" s="176"/>
      <c r="Q18" s="53">
        <v>2</v>
      </c>
      <c r="R18" s="5" t="s">
        <v>233</v>
      </c>
      <c r="S18" s="54" t="str">
        <f t="shared" si="0"/>
        <v>Probabilidad</v>
      </c>
      <c r="T18" s="39" t="s">
        <v>92</v>
      </c>
      <c r="U18" s="55">
        <f t="shared" si="1"/>
        <v>0.15</v>
      </c>
      <c r="V18" s="39" t="s">
        <v>61</v>
      </c>
      <c r="W18" s="55">
        <f t="shared" si="2"/>
        <v>0.15</v>
      </c>
      <c r="X18" s="56">
        <f t="shared" si="3"/>
        <v>0.3</v>
      </c>
      <c r="Y18" s="39" t="s">
        <v>62</v>
      </c>
      <c r="Z18" s="39" t="s">
        <v>77</v>
      </c>
      <c r="AA18" s="39" t="s">
        <v>64</v>
      </c>
      <c r="AB18" s="56">
        <f t="shared" ref="AB18:AB19" si="8">IFERROR(IF(AND(S17="Impacto",S18="Impacto"),(AB17),IF(AND(S17="Impacto",S18="Probabilidad"),(AB17-(+AB17*X18)),IF(AND(S17="Probabilidad",S18="Impacto"),(AB17),IF(AND(S17="Probabilidad",S18="Probabilidad"),(AB17-(+AB17*X18))))))," ")</f>
        <v>0.42</v>
      </c>
      <c r="AC18" s="57" t="str">
        <f t="shared" si="4"/>
        <v>Media</v>
      </c>
      <c r="AD18" s="56">
        <f t="shared" ref="AD18:AD19" si="9">IFERROR(IF(AND(S17="Impacto",S18="Impacto"),(AD17-(+AD17*X18)),IF(AND(S17="Impacto",S18="Probabilidad"),(AD17),IF(AND(S17="Probabilidad",S18="Impacto"),(AD17-(+AD17*X18)),IF(AND(S17="Probabilidad",S18="Probabilidad"),(AD17))))),"")</f>
        <v>1</v>
      </c>
      <c r="AE18" s="57" t="str">
        <f t="shared" si="5"/>
        <v>Catastrófico</v>
      </c>
      <c r="AF18" s="28" t="str">
        <f>IF(AND(AC18&lt;&gt;"",AE18&lt;&gt;""),VLOOKUP(AC18&amp;AE18,'No Eliminar'!$N$3:$O$27,2,FALSE),"")</f>
        <v>Extrema</v>
      </c>
      <c r="AG18" s="39" t="s">
        <v>66</v>
      </c>
      <c r="AH18" s="62"/>
      <c r="AI18" s="176"/>
    </row>
    <row r="19" spans="1:35" ht="129" customHeight="1" x14ac:dyDescent="0.35">
      <c r="A19" s="177"/>
      <c r="B19" s="177"/>
      <c r="C19" s="177"/>
      <c r="D19" s="177"/>
      <c r="E19" s="177"/>
      <c r="F19" s="177"/>
      <c r="G19" s="177"/>
      <c r="H19" s="177"/>
      <c r="I19" s="177"/>
      <c r="J19" s="177"/>
      <c r="K19" s="177"/>
      <c r="L19" s="177"/>
      <c r="M19" s="177"/>
      <c r="N19" s="177"/>
      <c r="O19" s="61"/>
      <c r="P19" s="177"/>
      <c r="Q19" s="53">
        <v>3</v>
      </c>
      <c r="R19" s="58" t="s">
        <v>234</v>
      </c>
      <c r="S19" s="54" t="str">
        <f t="shared" si="0"/>
        <v>Impacto</v>
      </c>
      <c r="T19" s="39" t="s">
        <v>60</v>
      </c>
      <c r="U19" s="55">
        <f t="shared" si="1"/>
        <v>0.1</v>
      </c>
      <c r="V19" s="39" t="s">
        <v>61</v>
      </c>
      <c r="W19" s="55">
        <f t="shared" si="2"/>
        <v>0.15</v>
      </c>
      <c r="X19" s="56">
        <f t="shared" si="3"/>
        <v>0.25</v>
      </c>
      <c r="Y19" s="39" t="s">
        <v>62</v>
      </c>
      <c r="Z19" s="39" t="s">
        <v>77</v>
      </c>
      <c r="AA19" s="39" t="s">
        <v>64</v>
      </c>
      <c r="AB19" s="56">
        <f t="shared" si="8"/>
        <v>0.42</v>
      </c>
      <c r="AC19" s="57" t="str">
        <f t="shared" si="4"/>
        <v>Media</v>
      </c>
      <c r="AD19" s="56">
        <f t="shared" si="9"/>
        <v>0.75</v>
      </c>
      <c r="AE19" s="57" t="str">
        <f t="shared" si="5"/>
        <v>Mayor</v>
      </c>
      <c r="AF19" s="28" t="str">
        <f>IF(AND(AC19&lt;&gt;"",AE19&lt;&gt;""),VLOOKUP(AC19&amp;AE19,'No Eliminar'!$N$3:$O$27,2,FALSE),"")</f>
        <v>Alta</v>
      </c>
      <c r="AG19" s="39" t="s">
        <v>66</v>
      </c>
      <c r="AH19" s="62"/>
      <c r="AI19" s="184"/>
    </row>
    <row r="20" spans="1:35" ht="291.75" customHeight="1" x14ac:dyDescent="0.35">
      <c r="A20" s="60">
        <v>3</v>
      </c>
      <c r="B20" s="60" t="s">
        <v>214</v>
      </c>
      <c r="C20" s="60" t="s">
        <v>226</v>
      </c>
      <c r="D20" s="60" t="s">
        <v>235</v>
      </c>
      <c r="E20" s="51" t="s">
        <v>52</v>
      </c>
      <c r="F20" s="60" t="s">
        <v>236</v>
      </c>
      <c r="G20" s="60" t="s">
        <v>237</v>
      </c>
      <c r="H20" s="63" t="s">
        <v>238</v>
      </c>
      <c r="I20" s="51" t="s">
        <v>56</v>
      </c>
      <c r="J20" s="60" t="s">
        <v>57</v>
      </c>
      <c r="K20" s="64" t="str">
        <f t="shared" ref="K20:K21" si="10">IF(J20="Máximo 2 veces por año","Muy Baja", IF(J20="De 3 a 24 veces por año","Baja", IF(J20="De 24 a 500 veces por año","Media", IF(J20="De 500 veces al año y máximo 5000 veces por año","Alta",IF(J20="Más de 5000 veces por año","Muy Alta",";")))))</f>
        <v>Media</v>
      </c>
      <c r="L20" s="52">
        <f t="shared" ref="L20:L21" si="11">IF(K20="Muy Baja", 20%, IF(K20="Baja",40%, IF(K20="Media",60%, IF(K20="Alta",80%,IF(K20="Muy Alta",100%,"")))))</f>
        <v>0.6</v>
      </c>
      <c r="M20" s="60" t="s">
        <v>58</v>
      </c>
      <c r="N20" s="59" t="str">
        <f t="shared" ref="N20:N21" si="12">IF(O20=20%,"Leve",IF(O20=40%,"Menor",IF(O20=60%,"Moderado",IF(O20=80%,"Mayor","Catastrófico"))))</f>
        <v>Catastrófico</v>
      </c>
      <c r="O20" s="59">
        <f t="shared" ref="O20:O21" si="13">IF(M20="     Afectación menor a 10 SMLMV",20%,IF(M20="     El riesgo afecta la imagen de alguna área de la organización",20%,IF(M20="     Entre 10 y 50 SMLMV",40%,IF(M20="     El riesgo afecta la imagen de la entidad internamente, de conocimiento general, nivel interno, de junta dircetiva y accionistas y/o de provedores",40%,IF(M20="     Entre 50 y 100 SMLMV",60%,IF(M20="     El riesgo afecta la imagen de la entidad con algunos usuarios de relevancia frente al logro de los objetivos",60%,IF(M20="     Entre 100 y 500 SMLMV",80%,IF(M20="     El riesgo afecta la imagen de de la entidad con efecto publicitario sostenido a nivel de sector administrativo, nivel departamental o municipal",80%,IF(M20="     Mayor a 500 SMLMV",100%,IF(M20="     El riesgo afecta la imagen de la entidad a nivel nacional, con efecto publicitarios sostenible a nivel país",100%,""))))))))))</f>
        <v>1</v>
      </c>
      <c r="P20" s="65" t="str">
        <f>IF(AND(K20&lt;&gt;"",N20&lt;&gt;""),VLOOKUP(K20&amp;N20,'No Eliminar'!$N$3:$O$27,2,FALSE),"")</f>
        <v>Extrema</v>
      </c>
      <c r="Q20" s="53">
        <v>1</v>
      </c>
      <c r="R20" s="5" t="s">
        <v>239</v>
      </c>
      <c r="S20" s="54" t="str">
        <f t="shared" si="0"/>
        <v>Probabilidad</v>
      </c>
      <c r="T20" s="39" t="s">
        <v>92</v>
      </c>
      <c r="U20" s="55">
        <f t="shared" si="1"/>
        <v>0.15</v>
      </c>
      <c r="V20" s="39" t="s">
        <v>61</v>
      </c>
      <c r="W20" s="55">
        <f t="shared" si="2"/>
        <v>0.15</v>
      </c>
      <c r="X20" s="56">
        <f t="shared" si="3"/>
        <v>0.3</v>
      </c>
      <c r="Y20" s="39" t="s">
        <v>62</v>
      </c>
      <c r="Z20" s="39" t="s">
        <v>77</v>
      </c>
      <c r="AA20" s="39" t="s">
        <v>64</v>
      </c>
      <c r="AB20" s="56">
        <f t="shared" ref="AB20:AB21" si="14">IFERROR(IF(S20="Probabilidad",(L20-(+L20*X20)),IF(S20="Impacto",L20,"")),"")</f>
        <v>0.42</v>
      </c>
      <c r="AC20" s="57" t="str">
        <f t="shared" si="4"/>
        <v>Media</v>
      </c>
      <c r="AD20" s="56">
        <f t="shared" ref="AD20:AD21" si="15">IF(S20="Impacto",(O20-(+O20*X20)),O20)</f>
        <v>1</v>
      </c>
      <c r="AE20" s="57" t="str">
        <f t="shared" si="5"/>
        <v>Catastrófico</v>
      </c>
      <c r="AF20" s="28" t="str">
        <f>IF(AND(AC20&lt;&gt;"",AE20&lt;&gt;""),VLOOKUP(AC20&amp;AE20,'No Eliminar'!$N$3:$O$27,2,FALSE),"")</f>
        <v>Extrema</v>
      </c>
      <c r="AG20" s="39" t="s">
        <v>66</v>
      </c>
      <c r="AH20" s="60" t="s">
        <v>240</v>
      </c>
      <c r="AI20" s="63" t="s">
        <v>223</v>
      </c>
    </row>
    <row r="21" spans="1:35" ht="296.25" customHeight="1" x14ac:dyDescent="0.35">
      <c r="A21" s="209">
        <v>4</v>
      </c>
      <c r="B21" s="209" t="s">
        <v>241</v>
      </c>
      <c r="C21" s="209" t="s">
        <v>215</v>
      </c>
      <c r="D21" s="209" t="s">
        <v>242</v>
      </c>
      <c r="E21" s="209" t="s">
        <v>52</v>
      </c>
      <c r="F21" s="209" t="s">
        <v>243</v>
      </c>
      <c r="G21" s="209" t="s">
        <v>244</v>
      </c>
      <c r="H21" s="222" t="s">
        <v>238</v>
      </c>
      <c r="I21" s="212" t="s">
        <v>56</v>
      </c>
      <c r="J21" s="209" t="s">
        <v>57</v>
      </c>
      <c r="K21" s="219" t="str">
        <f t="shared" si="10"/>
        <v>Media</v>
      </c>
      <c r="L21" s="223">
        <f t="shared" si="11"/>
        <v>0.6</v>
      </c>
      <c r="M21" s="209" t="s">
        <v>58</v>
      </c>
      <c r="N21" s="216" t="str">
        <f t="shared" si="12"/>
        <v>Catastrófico</v>
      </c>
      <c r="O21" s="59">
        <f t="shared" si="13"/>
        <v>1</v>
      </c>
      <c r="P21" s="220" t="str">
        <f>IF(AND(K21&lt;&gt;"",N21&lt;&gt;""),VLOOKUP(K21&amp;N21,'No Eliminar'!$N$3:$O$27,2,FALSE),"")</f>
        <v>Extrema</v>
      </c>
      <c r="Q21" s="53">
        <v>1</v>
      </c>
      <c r="R21" s="5" t="s">
        <v>245</v>
      </c>
      <c r="S21" s="54" t="str">
        <f t="shared" si="0"/>
        <v>Probabilidad</v>
      </c>
      <c r="T21" s="39" t="s">
        <v>92</v>
      </c>
      <c r="U21" s="55">
        <f t="shared" si="1"/>
        <v>0.15</v>
      </c>
      <c r="V21" s="39" t="s">
        <v>61</v>
      </c>
      <c r="W21" s="55">
        <f t="shared" si="2"/>
        <v>0.15</v>
      </c>
      <c r="X21" s="56">
        <f t="shared" si="3"/>
        <v>0.3</v>
      </c>
      <c r="Y21" s="39" t="s">
        <v>62</v>
      </c>
      <c r="Z21" s="39" t="s">
        <v>77</v>
      </c>
      <c r="AA21" s="39" t="s">
        <v>64</v>
      </c>
      <c r="AB21" s="56">
        <f t="shared" si="14"/>
        <v>0.42</v>
      </c>
      <c r="AC21" s="57" t="str">
        <f t="shared" si="4"/>
        <v>Media</v>
      </c>
      <c r="AD21" s="56">
        <f t="shared" si="15"/>
        <v>1</v>
      </c>
      <c r="AE21" s="57" t="str">
        <f t="shared" si="5"/>
        <v>Catastrófico</v>
      </c>
      <c r="AF21" s="28" t="str">
        <f>IF(AND(AC21&lt;&gt;"",AE21&lt;&gt;""),VLOOKUP(AC21&amp;AE21,'No Eliminar'!$N$3:$O$27,2,FALSE),"")</f>
        <v>Extrema</v>
      </c>
      <c r="AG21" s="39" t="s">
        <v>66</v>
      </c>
      <c r="AH21" s="60" t="s">
        <v>246</v>
      </c>
      <c r="AI21" s="222" t="s">
        <v>223</v>
      </c>
    </row>
    <row r="22" spans="1:35" ht="204.75" customHeight="1" x14ac:dyDescent="0.35">
      <c r="A22" s="176"/>
      <c r="B22" s="176"/>
      <c r="C22" s="176"/>
      <c r="D22" s="176"/>
      <c r="E22" s="176"/>
      <c r="F22" s="176"/>
      <c r="G22" s="176"/>
      <c r="H22" s="176"/>
      <c r="I22" s="176"/>
      <c r="J22" s="176"/>
      <c r="K22" s="176"/>
      <c r="L22" s="176"/>
      <c r="M22" s="176"/>
      <c r="N22" s="176"/>
      <c r="O22" s="61"/>
      <c r="P22" s="176"/>
      <c r="Q22" s="53">
        <v>2</v>
      </c>
      <c r="R22" s="5" t="s">
        <v>247</v>
      </c>
      <c r="S22" s="54" t="str">
        <f t="shared" si="0"/>
        <v>Probabilidad</v>
      </c>
      <c r="T22" s="39" t="s">
        <v>72</v>
      </c>
      <c r="U22" s="55">
        <f t="shared" si="1"/>
        <v>0.25</v>
      </c>
      <c r="V22" s="39" t="s">
        <v>61</v>
      </c>
      <c r="W22" s="55">
        <f t="shared" si="2"/>
        <v>0.15</v>
      </c>
      <c r="X22" s="56">
        <f t="shared" si="3"/>
        <v>0.4</v>
      </c>
      <c r="Y22" s="39" t="s">
        <v>62</v>
      </c>
      <c r="Z22" s="39" t="s">
        <v>77</v>
      </c>
      <c r="AA22" s="39" t="s">
        <v>64</v>
      </c>
      <c r="AB22" s="56">
        <f>IFERROR(IF(AND(S21="Impacto",S22="Impacto"),(AB21),IF(AND(S21="Impacto",S22="Probabilidad"),(AB21-(+AB21*X22)),IF(AND(S21="Probabilidad",S22="Impacto"),(AB21),IF(AND(S21="Probabilidad",S22="Probabilidad"),(AB21-(+AB21*X22)))))),"")</f>
        <v>0.252</v>
      </c>
      <c r="AC22" s="57" t="str">
        <f t="shared" si="4"/>
        <v>Baja</v>
      </c>
      <c r="AD22" s="56">
        <f t="shared" ref="AD22:AD23" si="16">IFERROR(IF(AND(S21="Impacto",S22="Impacto"),(AD21-(+AD21*X22)),IF(AND(S21="Impacto",S22="Probabilidad"),(AD21),IF(AND(S21="Probabilidad",S22="Impacto"),(AD21-(+AD21*X22)),IF(AND(S21="Probabilidad",S22="Probabilidad"),(AD21))))),"")</f>
        <v>1</v>
      </c>
      <c r="AE22" s="57" t="str">
        <f t="shared" si="5"/>
        <v>Catastrófico</v>
      </c>
      <c r="AF22" s="28" t="str">
        <f>IF(AND(AC22&lt;&gt;"",AE22&lt;&gt;""),VLOOKUP(AC22&amp;AE22,'No Eliminar'!$N$3:$O$27,2,FALSE),"")</f>
        <v>Extrema</v>
      </c>
      <c r="AG22" s="39" t="s">
        <v>66</v>
      </c>
      <c r="AH22" s="62"/>
      <c r="AI22" s="176"/>
    </row>
    <row r="23" spans="1:35" ht="196.5" customHeight="1" x14ac:dyDescent="0.35">
      <c r="A23" s="177"/>
      <c r="B23" s="177"/>
      <c r="C23" s="177"/>
      <c r="D23" s="177"/>
      <c r="E23" s="177"/>
      <c r="F23" s="177"/>
      <c r="G23" s="177"/>
      <c r="H23" s="177"/>
      <c r="I23" s="177"/>
      <c r="J23" s="177"/>
      <c r="K23" s="177"/>
      <c r="L23" s="177"/>
      <c r="M23" s="177"/>
      <c r="N23" s="177"/>
      <c r="O23" s="66"/>
      <c r="P23" s="177"/>
      <c r="Q23" s="53">
        <v>3</v>
      </c>
      <c r="R23" s="58" t="s">
        <v>248</v>
      </c>
      <c r="S23" s="54" t="str">
        <f t="shared" si="0"/>
        <v>Impacto</v>
      </c>
      <c r="T23" s="39" t="s">
        <v>60</v>
      </c>
      <c r="U23" s="55">
        <f t="shared" si="1"/>
        <v>0.1</v>
      </c>
      <c r="V23" s="39" t="s">
        <v>61</v>
      </c>
      <c r="W23" s="55">
        <f t="shared" si="2"/>
        <v>0.15</v>
      </c>
      <c r="X23" s="56">
        <f t="shared" si="3"/>
        <v>0.25</v>
      </c>
      <c r="Y23" s="39" t="s">
        <v>62</v>
      </c>
      <c r="Z23" s="39" t="s">
        <v>77</v>
      </c>
      <c r="AA23" s="39" t="s">
        <v>64</v>
      </c>
      <c r="AB23" s="56">
        <f>IFERROR(IF(AND(S22="Impacto",S23="Impacto"),(AB22),IF(AND(S22="Impacto",S23="Probabilidad"),(AB22-(+AB22*X23)),IF(AND(S22="Probabilidad",S23="Impacto"),(AB22),IF(AND(S22="Probabilidad",S23="Probabilidad"),(AB22-(+AB22*X23))))))," ")</f>
        <v>0.252</v>
      </c>
      <c r="AC23" s="57" t="str">
        <f t="shared" si="4"/>
        <v>Baja</v>
      </c>
      <c r="AD23" s="56">
        <f t="shared" si="16"/>
        <v>0.75</v>
      </c>
      <c r="AE23" s="57" t="str">
        <f t="shared" si="5"/>
        <v>Mayor</v>
      </c>
      <c r="AF23" s="28" t="str">
        <f>IF(AND(AC23&lt;&gt;"",AE23&lt;&gt;""),VLOOKUP(AC23&amp;AE23,'No Eliminar'!$N$3:$O$27,2,FALSE),"")</f>
        <v>Alta</v>
      </c>
      <c r="AG23" s="39" t="s">
        <v>66</v>
      </c>
      <c r="AH23" s="67"/>
      <c r="AI23" s="177"/>
    </row>
    <row r="24" spans="1:35" ht="272.25" customHeight="1" x14ac:dyDescent="0.35">
      <c r="A24" s="209">
        <v>5</v>
      </c>
      <c r="B24" s="209" t="s">
        <v>249</v>
      </c>
      <c r="C24" s="209" t="s">
        <v>215</v>
      </c>
      <c r="D24" s="209" t="s">
        <v>250</v>
      </c>
      <c r="E24" s="212" t="s">
        <v>52</v>
      </c>
      <c r="F24" s="209" t="s">
        <v>251</v>
      </c>
      <c r="G24" s="209" t="s">
        <v>252</v>
      </c>
      <c r="H24" s="222" t="s">
        <v>238</v>
      </c>
      <c r="I24" s="212" t="s">
        <v>56</v>
      </c>
      <c r="J24" s="209" t="s">
        <v>57</v>
      </c>
      <c r="K24" s="219" t="str">
        <f>IF(J24="Máximo 2 veces por año","Muy Baja", IF(J24="De 3 a 24 veces por año","Baja", IF(J24="De 24 a 500 veces por año","Media", IF(J24="De 500 veces al año y máximo 5000 veces por año","Alta",IF(J24="Más de 5000 veces por año","Muy Alta",";")))))</f>
        <v>Media</v>
      </c>
      <c r="L24" s="223">
        <f>IF(K24="Muy Baja", 20%, IF(K24="Baja",40%, IF(K24="Media",60%, IF(K24="Alta",80%,IF(K24="Muy Alta",100%,"")))))</f>
        <v>0.6</v>
      </c>
      <c r="M24" s="209" t="s">
        <v>58</v>
      </c>
      <c r="N24" s="216" t="str">
        <f>IF(O24=20%,"Leve",IF(O24=40%,"Menor",IF(O24=60%,"Moderado",IF(O24=80%,"Mayor","Catastrófico"))))</f>
        <v>Catastrófico</v>
      </c>
      <c r="O24" s="216">
        <f>IF(M24="     Afectación menor a 10 SMLMV",20%,IF(M24="     El riesgo afecta la imagen de alguna área de la organización",20%,IF(M24="     Entre 10 y 50 SMLMV",40%,IF(M24="     El riesgo afecta la imagen de la entidad internamente, de conocimiento general, nivel interno, de junta dircetiva y accionistas y/o de provedores",40%,IF(M24="     Entre 50 y 100 SMLMV",60%,IF(M24="     El riesgo afecta la imagen de la entidad con algunos usuarios de relevancia frente al logro de los objetivos",60%,IF(M24="     Entre 100 y 500 SMLMV",80%,IF(M24="     El riesgo afecta la imagen de de la entidad con efecto publicitario sostenido a nivel de sector administrativo, nivel departamental o municipal",80%,IF(M24="     Mayor a 500 SMLMV",100%,IF(M24="     El riesgo afecta la imagen de la entidad a nivel nacional, con efecto publicitarios sostenible a nivel país",100%,""))))))))))</f>
        <v>1</v>
      </c>
      <c r="P24" s="220" t="str">
        <f>IF(AND(K24&lt;&gt;"",N24&lt;&gt;""),VLOOKUP(K24&amp;N24,'No Eliminar'!$N$3:$O$27,2,FALSE),"")</f>
        <v>Extrema</v>
      </c>
      <c r="Q24" s="53">
        <v>1</v>
      </c>
      <c r="R24" s="5" t="s">
        <v>253</v>
      </c>
      <c r="S24" s="54" t="str">
        <f t="shared" si="0"/>
        <v>Probabilidad</v>
      </c>
      <c r="T24" s="39" t="s">
        <v>92</v>
      </c>
      <c r="U24" s="55">
        <f t="shared" si="1"/>
        <v>0.15</v>
      </c>
      <c r="V24" s="39" t="s">
        <v>61</v>
      </c>
      <c r="W24" s="55">
        <f t="shared" si="2"/>
        <v>0.15</v>
      </c>
      <c r="X24" s="56">
        <f t="shared" si="3"/>
        <v>0.3</v>
      </c>
      <c r="Y24" s="39" t="s">
        <v>62</v>
      </c>
      <c r="Z24" s="39" t="s">
        <v>77</v>
      </c>
      <c r="AA24" s="39" t="s">
        <v>64</v>
      </c>
      <c r="AB24" s="56">
        <f>IFERROR(IF(S24="Probabilidad",(L24-(+L24*X24)),IF(S24="Impacto",L24,"")),"")</f>
        <v>0.42</v>
      </c>
      <c r="AC24" s="57" t="str">
        <f t="shared" si="4"/>
        <v>Media</v>
      </c>
      <c r="AD24" s="56">
        <f>IF(S24="Impacto",(O24-(+O24*X24)),O24)</f>
        <v>1</v>
      </c>
      <c r="AE24" s="57" t="str">
        <f t="shared" si="5"/>
        <v>Catastrófico</v>
      </c>
      <c r="AF24" s="28" t="str">
        <f>IF(AND(AC24&lt;&gt;"",AE24&lt;&gt;""),VLOOKUP(AC24&amp;AE24,'No Eliminar'!$N$3:$O$27,2,FALSE),"")</f>
        <v>Extrema</v>
      </c>
      <c r="AG24" s="39" t="s">
        <v>66</v>
      </c>
      <c r="AH24" s="209" t="s">
        <v>246</v>
      </c>
      <c r="AI24" s="222" t="s">
        <v>223</v>
      </c>
    </row>
    <row r="25" spans="1:35" ht="227.25" customHeight="1" x14ac:dyDescent="0.35">
      <c r="A25" s="176"/>
      <c r="B25" s="176"/>
      <c r="C25" s="176"/>
      <c r="D25" s="176"/>
      <c r="E25" s="177"/>
      <c r="F25" s="177"/>
      <c r="G25" s="176"/>
      <c r="H25" s="176"/>
      <c r="I25" s="176"/>
      <c r="J25" s="176"/>
      <c r="K25" s="176"/>
      <c r="L25" s="176"/>
      <c r="M25" s="176"/>
      <c r="N25" s="176"/>
      <c r="O25" s="176"/>
      <c r="P25" s="176"/>
      <c r="Q25" s="53">
        <v>2</v>
      </c>
      <c r="R25" s="5" t="s">
        <v>254</v>
      </c>
      <c r="S25" s="54" t="str">
        <f t="shared" si="0"/>
        <v>Impacto</v>
      </c>
      <c r="T25" s="39" t="s">
        <v>60</v>
      </c>
      <c r="U25" s="55">
        <f t="shared" si="1"/>
        <v>0.1</v>
      </c>
      <c r="V25" s="39" t="s">
        <v>61</v>
      </c>
      <c r="W25" s="55">
        <f t="shared" si="2"/>
        <v>0.15</v>
      </c>
      <c r="X25" s="56">
        <f t="shared" si="3"/>
        <v>0.25</v>
      </c>
      <c r="Y25" s="39" t="s">
        <v>62</v>
      </c>
      <c r="Z25" s="39" t="s">
        <v>77</v>
      </c>
      <c r="AA25" s="39" t="s">
        <v>64</v>
      </c>
      <c r="AB25" s="56">
        <f>IFERROR(IF(AND(S24="Impacto",S25="Impacto"),(AB24),IF(AND(S24="Impacto",S25="Probabilidad"),(AB24-(+AB24*X25)),IF(AND(S24="Probabilidad",S25="Impacto"),(AB24),IF(AND(S24="Probabilidad",S25="Probabilidad"),(AB24-(+AB24*X25)))))),"")</f>
        <v>0.42</v>
      </c>
      <c r="AC25" s="57" t="str">
        <f t="shared" si="4"/>
        <v>Media</v>
      </c>
      <c r="AD25" s="56">
        <f t="shared" ref="AD25:AD26" si="17">IFERROR(IF(AND(S24="Impacto",S25="Impacto"),(AD24-(+AD24*X25)),IF(AND(S24="Impacto",S25="Probabilidad"),(AD24),IF(AND(S24="Probabilidad",S25="Impacto"),(AD24-(+AD24*X25)),IF(AND(S24="Probabilidad",S25="Probabilidad"),(AD24))))),"")</f>
        <v>0.75</v>
      </c>
      <c r="AE25" s="57" t="str">
        <f t="shared" si="5"/>
        <v>Mayor</v>
      </c>
      <c r="AF25" s="28" t="str">
        <f>IF(AND(AC25&lt;&gt;"",AE25&lt;&gt;""),VLOOKUP(AC25&amp;AE25,'No Eliminar'!$N$3:$O$27,2,FALSE),"")</f>
        <v>Alta</v>
      </c>
      <c r="AG25" s="39" t="s">
        <v>66</v>
      </c>
      <c r="AH25" s="176"/>
      <c r="AI25" s="176"/>
    </row>
    <row r="26" spans="1:35" ht="390" customHeight="1" x14ac:dyDescent="0.35">
      <c r="A26" s="177"/>
      <c r="B26" s="177"/>
      <c r="C26" s="177"/>
      <c r="D26" s="177"/>
      <c r="E26" s="68" t="s">
        <v>69</v>
      </c>
      <c r="F26" s="69" t="s">
        <v>255</v>
      </c>
      <c r="G26" s="177"/>
      <c r="H26" s="177"/>
      <c r="I26" s="177"/>
      <c r="J26" s="177"/>
      <c r="K26" s="177"/>
      <c r="L26" s="177"/>
      <c r="M26" s="177"/>
      <c r="N26" s="177"/>
      <c r="O26" s="177"/>
      <c r="P26" s="177"/>
      <c r="Q26" s="53">
        <v>3</v>
      </c>
      <c r="R26" s="5" t="s">
        <v>256</v>
      </c>
      <c r="S26" s="54" t="str">
        <f t="shared" si="0"/>
        <v>Probabilidad</v>
      </c>
      <c r="T26" s="39" t="s">
        <v>72</v>
      </c>
      <c r="U26" s="55">
        <f t="shared" si="1"/>
        <v>0.25</v>
      </c>
      <c r="V26" s="39" t="s">
        <v>61</v>
      </c>
      <c r="W26" s="55">
        <f t="shared" si="2"/>
        <v>0.15</v>
      </c>
      <c r="X26" s="56">
        <f t="shared" si="3"/>
        <v>0.4</v>
      </c>
      <c r="Y26" s="39" t="s">
        <v>62</v>
      </c>
      <c r="Z26" s="39" t="s">
        <v>77</v>
      </c>
      <c r="AA26" s="39" t="s">
        <v>64</v>
      </c>
      <c r="AB26" s="56">
        <f>IFERROR(IF(AND(S25="Impacto",S26="Impacto"),(AB25),IF(AND(S25="Impacto",S26="Probabilidad"),(AB25-(+AB25*X26)),IF(AND(S25="Probabilidad",S26="Impacto"),(AB25),IF(AND(S25="Probabilidad",S26="Probabilidad"),(AB25-(+AB25*X26))))))," ")</f>
        <v>0.252</v>
      </c>
      <c r="AC26" s="57" t="str">
        <f t="shared" si="4"/>
        <v>Baja</v>
      </c>
      <c r="AD26" s="56">
        <f t="shared" si="17"/>
        <v>0.75</v>
      </c>
      <c r="AE26" s="57" t="str">
        <f t="shared" si="5"/>
        <v>Mayor</v>
      </c>
      <c r="AF26" s="28" t="str">
        <f>IF(AND(AC26&lt;&gt;"",AE26&lt;&gt;""),VLOOKUP(AC26&amp;AE26,'No Eliminar'!$N$3:$O$27,2,FALSE),"")</f>
        <v>Alta</v>
      </c>
      <c r="AG26" s="39" t="s">
        <v>66</v>
      </c>
      <c r="AH26" s="177"/>
      <c r="AI26" s="177"/>
    </row>
    <row r="27" spans="1:35" ht="162.75" customHeight="1" x14ac:dyDescent="0.35">
      <c r="A27" s="209">
        <v>6</v>
      </c>
      <c r="B27" s="209" t="s">
        <v>257</v>
      </c>
      <c r="C27" s="209" t="s">
        <v>226</v>
      </c>
      <c r="D27" s="209" t="s">
        <v>258</v>
      </c>
      <c r="E27" s="68" t="s">
        <v>171</v>
      </c>
      <c r="F27" s="209" t="s">
        <v>259</v>
      </c>
      <c r="G27" s="209" t="s">
        <v>260</v>
      </c>
      <c r="H27" s="209" t="s">
        <v>261</v>
      </c>
      <c r="I27" s="212" t="s">
        <v>148</v>
      </c>
      <c r="J27" s="209" t="s">
        <v>57</v>
      </c>
      <c r="K27" s="219" t="str">
        <f>IF(J27="Máximo 2 veces por año","Muy Baja", IF(J27="De 3 a 24 veces por año","Baja", IF(J27="De 24 a 500 veces por año","Media", IF(J27="De 500 veces al año y máximo 5000 veces por año","Alta",IF(J27="Más de 5000 veces por año","Muy Alta",";")))))</f>
        <v>Media</v>
      </c>
      <c r="L27" s="220">
        <f>IF(K27="Muy Baja", 20%, IF(K27="Baja",40%, IF(K27="Media",60%, IF(K27="Alta",80%,IF(K27="Muy Alta",100%,"")))))</f>
        <v>0.6</v>
      </c>
      <c r="M27" s="209" t="s">
        <v>58</v>
      </c>
      <c r="N27" s="216" t="str">
        <f>IF(O27=20%,"Leve",IF(O27=40%,"Menor",IF(O27=60%,"Moderado",IF(O27=80%,"Mayor","Catastrófico"))))</f>
        <v>Catastrófico</v>
      </c>
      <c r="O27" s="216">
        <f>IF(M27="     Afectación menor a 10 SMLMV",20%,IF(M27="     El riesgo afecta la imagen de alguna área de la organización",20%,IF(M27="     Entre 10 y 50 SMLMV",40%,IF(M27="     El riesgo afecta la imagen de la entidad internamente, de conocimiento general, nivel interno, de junta dircetiva y accionistas y/o de provedores",40%,IF(M27="     Entre 50 y 100 SMLMV",60%,IF(M27="     El riesgo afecta la imagen de la entidad con algunos usuarios de relevancia frente al logro de los objetivos",60%,IF(M27="     Entre 100 y 500 SMLMV",80%,IF(M27="     El riesgo afecta la imagen de de la entidad con efecto publicitario sostenido a nivel de sector administrativo, nivel departamental o municipal",80%,IF(M27="     Mayor a 500 SMLMV",100%,IF(M27="     El riesgo afecta la imagen de la entidad a nivel nacional, con efecto publicitarios sostenible a nivel país",100%,""))))))))))</f>
        <v>1</v>
      </c>
      <c r="P27" s="220" t="str">
        <f>IF(AND(K27&lt;&gt;"",N27&lt;&gt;""),VLOOKUP(K27&amp;N27,'No Eliminar'!$N$3:$O$27,2,FALSE),"")</f>
        <v>Extrema</v>
      </c>
      <c r="Q27" s="53">
        <v>1</v>
      </c>
      <c r="R27" s="5" t="s">
        <v>262</v>
      </c>
      <c r="S27" s="54" t="str">
        <f t="shared" si="0"/>
        <v>Probabilidad</v>
      </c>
      <c r="T27" s="39" t="s">
        <v>72</v>
      </c>
      <c r="U27" s="55">
        <f t="shared" si="1"/>
        <v>0.25</v>
      </c>
      <c r="V27" s="39" t="s">
        <v>61</v>
      </c>
      <c r="W27" s="55">
        <f t="shared" si="2"/>
        <v>0.15</v>
      </c>
      <c r="X27" s="56">
        <f t="shared" si="3"/>
        <v>0.4</v>
      </c>
      <c r="Y27" s="39" t="s">
        <v>62</v>
      </c>
      <c r="Z27" s="39" t="s">
        <v>63</v>
      </c>
      <c r="AA27" s="39" t="s">
        <v>64</v>
      </c>
      <c r="AB27" s="56">
        <f>IFERROR(IF(S27="Probabilidad",(L27-(+L27*X27)),IF(S27="Impacto",L27,"")),"")</f>
        <v>0.36</v>
      </c>
      <c r="AC27" s="57" t="str">
        <f t="shared" si="4"/>
        <v>Baja</v>
      </c>
      <c r="AD27" s="56">
        <f>IF(S27="Impacto",(O27-(+O27*X27)),O27)</f>
        <v>1</v>
      </c>
      <c r="AE27" s="57" t="str">
        <f t="shared" si="5"/>
        <v>Catastrófico</v>
      </c>
      <c r="AF27" s="28" t="str">
        <f>IF(AND(AC27&lt;&gt;"",AE27&lt;&gt;""),VLOOKUP(AC27&amp;AE27,'No Eliminar'!$N$3:$O$27,2,FALSE),"")</f>
        <v>Extrema</v>
      </c>
      <c r="AG27" s="28" t="s">
        <v>263</v>
      </c>
      <c r="AH27" s="209" t="s">
        <v>264</v>
      </c>
      <c r="AI27" s="209" t="s">
        <v>265</v>
      </c>
    </row>
    <row r="28" spans="1:35" ht="225.75" customHeight="1" x14ac:dyDescent="0.35">
      <c r="A28" s="176"/>
      <c r="B28" s="176"/>
      <c r="C28" s="176"/>
      <c r="D28" s="176"/>
      <c r="E28" s="209" t="s">
        <v>69</v>
      </c>
      <c r="F28" s="176"/>
      <c r="G28" s="176"/>
      <c r="H28" s="176"/>
      <c r="I28" s="176"/>
      <c r="J28" s="176"/>
      <c r="K28" s="176"/>
      <c r="L28" s="176"/>
      <c r="M28" s="176"/>
      <c r="N28" s="176"/>
      <c r="O28" s="176"/>
      <c r="P28" s="176"/>
      <c r="Q28" s="53">
        <v>2</v>
      </c>
      <c r="R28" s="5" t="s">
        <v>266</v>
      </c>
      <c r="S28" s="54" t="str">
        <f t="shared" si="0"/>
        <v>Probabilidad</v>
      </c>
      <c r="T28" s="39" t="s">
        <v>92</v>
      </c>
      <c r="U28" s="55">
        <f t="shared" si="1"/>
        <v>0.15</v>
      </c>
      <c r="V28" s="39" t="s">
        <v>61</v>
      </c>
      <c r="W28" s="55">
        <f t="shared" si="2"/>
        <v>0.15</v>
      </c>
      <c r="X28" s="56">
        <f t="shared" si="3"/>
        <v>0.3</v>
      </c>
      <c r="Y28" s="39" t="s">
        <v>62</v>
      </c>
      <c r="Z28" s="39" t="s">
        <v>77</v>
      </c>
      <c r="AA28" s="39" t="s">
        <v>164</v>
      </c>
      <c r="AB28" s="56">
        <f>IFERROR(IF(AND(S27="Probabilidad",S28="Probabilidad"),(AB27-(+AB27*X28)),IF(S28="Probabilidad",(L27-(+L27*X28)),IF(S28="Impacto",AB27,""))),"")</f>
        <v>0.252</v>
      </c>
      <c r="AC28" s="57" t="str">
        <f t="shared" si="4"/>
        <v>Baja</v>
      </c>
      <c r="AD28" s="56">
        <f>IF(S28="Impacto",(AD27-(+AD27*X28)),AD27)</f>
        <v>1</v>
      </c>
      <c r="AE28" s="57" t="str">
        <f t="shared" si="5"/>
        <v>Catastrófico</v>
      </c>
      <c r="AF28" s="28" t="str">
        <f>IF(AND(AC28&lt;&gt;"",AE28&lt;&gt;""),VLOOKUP(AC28&amp;AE28,'No Eliminar'!$N$3:$O$27,2,FALSE),"")</f>
        <v>Extrema</v>
      </c>
      <c r="AG28" s="28" t="s">
        <v>263</v>
      </c>
      <c r="AH28" s="176"/>
      <c r="AI28" s="176"/>
    </row>
    <row r="29" spans="1:35" ht="225.75" customHeight="1" x14ac:dyDescent="0.35">
      <c r="A29" s="176"/>
      <c r="B29" s="176"/>
      <c r="C29" s="176"/>
      <c r="D29" s="176"/>
      <c r="E29" s="177"/>
      <c r="F29" s="176"/>
      <c r="G29" s="176"/>
      <c r="H29" s="176"/>
      <c r="I29" s="176"/>
      <c r="J29" s="176"/>
      <c r="K29" s="176"/>
      <c r="L29" s="176"/>
      <c r="M29" s="176"/>
      <c r="N29" s="176"/>
      <c r="O29" s="176"/>
      <c r="P29" s="176"/>
      <c r="Q29" s="53">
        <v>3</v>
      </c>
      <c r="R29" s="5" t="s">
        <v>267</v>
      </c>
      <c r="S29" s="54" t="str">
        <f t="shared" si="0"/>
        <v>Probabilidad</v>
      </c>
      <c r="T29" s="39" t="s">
        <v>72</v>
      </c>
      <c r="U29" s="55">
        <f t="shared" si="1"/>
        <v>0.25</v>
      </c>
      <c r="V29" s="39" t="s">
        <v>61</v>
      </c>
      <c r="W29" s="55">
        <f t="shared" si="2"/>
        <v>0.15</v>
      </c>
      <c r="X29" s="56">
        <f t="shared" si="3"/>
        <v>0.4</v>
      </c>
      <c r="Y29" s="39" t="s">
        <v>62</v>
      </c>
      <c r="Z29" s="39" t="s">
        <v>63</v>
      </c>
      <c r="AA29" s="39" t="s">
        <v>64</v>
      </c>
      <c r="AB29" s="56">
        <f t="shared" ref="AB29:AB31" si="18">IFERROR(IF(AND(S28="Probabilidad",S29="Probabilidad"),(AB28-(+AB28*X29)),IF(AND(S28="Impacto",S29="Probabilidad"),(AB27-(+AB27*X29)),IF(S29="Impacto",AB28,""))),"")</f>
        <v>0.1512</v>
      </c>
      <c r="AC29" s="70" t="str">
        <f t="shared" si="4"/>
        <v>Muy Baja</v>
      </c>
      <c r="AD29" s="55">
        <f t="shared" ref="AD29:AD31" si="19">IFERROR(IF(AND(S28="Impacto",S29="Impacto"),(AD28-(+AD28*X29)),IF(AND(S28="Impacto",S29="Probabilidad"),(AD27-(+AD27*X29)),IF(S29="Probabilidad",AD28,""))),"")</f>
        <v>1</v>
      </c>
      <c r="AE29" s="70" t="str">
        <f t="shared" si="5"/>
        <v>Catastrófico</v>
      </c>
      <c r="AF29" s="28" t="str">
        <f>IF(AND(AC29&lt;&gt;"",AE29&lt;&gt;""),VLOOKUP(AC29&amp;AE29,'No Eliminar'!$N$3:$O$27,2,FALSE),"")</f>
        <v>Extrema</v>
      </c>
      <c r="AG29" s="28" t="s">
        <v>263</v>
      </c>
      <c r="AH29" s="176"/>
      <c r="AI29" s="176"/>
    </row>
    <row r="30" spans="1:35" ht="180.75" customHeight="1" x14ac:dyDescent="0.35">
      <c r="A30" s="176"/>
      <c r="B30" s="176"/>
      <c r="C30" s="176"/>
      <c r="D30" s="176"/>
      <c r="E30" s="209" t="s">
        <v>52</v>
      </c>
      <c r="F30" s="176"/>
      <c r="G30" s="176"/>
      <c r="H30" s="176"/>
      <c r="I30" s="176"/>
      <c r="J30" s="176"/>
      <c r="K30" s="176"/>
      <c r="L30" s="176"/>
      <c r="M30" s="176"/>
      <c r="N30" s="176"/>
      <c r="O30" s="176"/>
      <c r="P30" s="176"/>
      <c r="Q30" s="53">
        <v>4</v>
      </c>
      <c r="R30" s="71" t="s">
        <v>268</v>
      </c>
      <c r="S30" s="54" t="str">
        <f t="shared" si="0"/>
        <v>Probabilidad</v>
      </c>
      <c r="T30" s="39" t="s">
        <v>72</v>
      </c>
      <c r="U30" s="55">
        <f t="shared" si="1"/>
        <v>0.25</v>
      </c>
      <c r="V30" s="39" t="s">
        <v>61</v>
      </c>
      <c r="W30" s="55">
        <f t="shared" si="2"/>
        <v>0.15</v>
      </c>
      <c r="X30" s="56">
        <f t="shared" si="3"/>
        <v>0.4</v>
      </c>
      <c r="Y30" s="39" t="s">
        <v>62</v>
      </c>
      <c r="Z30" s="39" t="s">
        <v>63</v>
      </c>
      <c r="AA30" s="39" t="s">
        <v>64</v>
      </c>
      <c r="AB30" s="56">
        <f t="shared" si="18"/>
        <v>9.0719999999999995E-2</v>
      </c>
      <c r="AC30" s="70" t="str">
        <f t="shared" si="4"/>
        <v>Muy Baja</v>
      </c>
      <c r="AD30" s="55">
        <f t="shared" si="19"/>
        <v>1</v>
      </c>
      <c r="AE30" s="70" t="str">
        <f t="shared" si="5"/>
        <v>Catastrófico</v>
      </c>
      <c r="AF30" s="28" t="str">
        <f>IF(AND(AC30&lt;&gt;"",AE30&lt;&gt;""),VLOOKUP(AC30&amp;AE30,'No Eliminar'!$N$3:$O$27,2,FALSE),"")</f>
        <v>Extrema</v>
      </c>
      <c r="AG30" s="28" t="s">
        <v>263</v>
      </c>
      <c r="AH30" s="176"/>
      <c r="AI30" s="176"/>
    </row>
    <row r="31" spans="1:35" ht="233.25" customHeight="1" x14ac:dyDescent="0.35">
      <c r="A31" s="177"/>
      <c r="B31" s="184"/>
      <c r="C31" s="177"/>
      <c r="D31" s="177"/>
      <c r="E31" s="177"/>
      <c r="F31" s="177"/>
      <c r="G31" s="184"/>
      <c r="H31" s="184"/>
      <c r="I31" s="176"/>
      <c r="J31" s="177"/>
      <c r="K31" s="177"/>
      <c r="L31" s="176"/>
      <c r="M31" s="177"/>
      <c r="N31" s="177"/>
      <c r="O31" s="184"/>
      <c r="P31" s="177"/>
      <c r="Q31" s="72">
        <v>5</v>
      </c>
      <c r="R31" s="71" t="s">
        <v>268</v>
      </c>
      <c r="S31" s="54" t="str">
        <f t="shared" si="0"/>
        <v>Probabilidad</v>
      </c>
      <c r="T31" s="39" t="s">
        <v>92</v>
      </c>
      <c r="U31" s="55">
        <f t="shared" si="1"/>
        <v>0.15</v>
      </c>
      <c r="V31" s="39" t="s">
        <v>93</v>
      </c>
      <c r="W31" s="55">
        <f t="shared" si="2"/>
        <v>0.25</v>
      </c>
      <c r="X31" s="56">
        <f t="shared" si="3"/>
        <v>0.4</v>
      </c>
      <c r="Y31" s="39" t="s">
        <v>62</v>
      </c>
      <c r="Z31" s="39" t="s">
        <v>63</v>
      </c>
      <c r="AA31" s="39" t="s">
        <v>64</v>
      </c>
      <c r="AB31" s="56">
        <f t="shared" si="18"/>
        <v>5.4431999999999994E-2</v>
      </c>
      <c r="AC31" s="70" t="str">
        <f t="shared" si="4"/>
        <v>Muy Baja</v>
      </c>
      <c r="AD31" s="55">
        <f t="shared" si="19"/>
        <v>1</v>
      </c>
      <c r="AE31" s="70" t="str">
        <f t="shared" si="5"/>
        <v>Catastrófico</v>
      </c>
      <c r="AF31" s="28" t="str">
        <f>IF(AND(AC31&lt;&gt;"",AE31&lt;&gt;""),VLOOKUP(AC31&amp;AE31,'No Eliminar'!$N$3:$O$27,2,FALSE),"")</f>
        <v>Extrema</v>
      </c>
      <c r="AG31" s="28" t="s">
        <v>263</v>
      </c>
      <c r="AH31" s="177"/>
      <c r="AI31" s="184"/>
    </row>
    <row r="32" spans="1:35" ht="408.75" customHeight="1" x14ac:dyDescent="0.35">
      <c r="A32" s="209">
        <v>7</v>
      </c>
      <c r="B32" s="209" t="s">
        <v>269</v>
      </c>
      <c r="C32" s="209" t="s">
        <v>226</v>
      </c>
      <c r="D32" s="209" t="s">
        <v>270</v>
      </c>
      <c r="E32" s="209" t="s">
        <v>52</v>
      </c>
      <c r="F32" s="209" t="s">
        <v>271</v>
      </c>
      <c r="G32" s="209" t="s">
        <v>272</v>
      </c>
      <c r="H32" s="209" t="s">
        <v>273</v>
      </c>
      <c r="I32" s="212" t="s">
        <v>148</v>
      </c>
      <c r="J32" s="209" t="s">
        <v>183</v>
      </c>
      <c r="K32" s="219" t="str">
        <f>IF(J32="Máximo 2 veces por año","Muy Baja", IF(J32="De 3 a 24 veces por año","Baja", IF(J32="De 24 a 500 veces por año","Media", IF(J32="De 500 veces al año y máximo 5000 veces por año","Alta",IF(J32="Más de 5000 veces por año","Muy Alta",";")))))</f>
        <v>Baja</v>
      </c>
      <c r="L32" s="220">
        <f>IF(K32="Muy Baja", 20%, IF(K32="Baja",40%, IF(K32="Media",60%, IF(K32="Alta",80%,IF(K32="Muy Alta",100%,"")))))</f>
        <v>0.4</v>
      </c>
      <c r="M32" s="209" t="s">
        <v>58</v>
      </c>
      <c r="N32" s="216" t="str">
        <f>IF(O32=20%,"Leve",IF(O32=40%,"Menor",IF(O32=60%,"Moderado",IF(O32=80%,"Mayor","Catastrófico"))))</f>
        <v>Catastrófico</v>
      </c>
      <c r="O32" s="216">
        <f>IF(M32="     Afectación menor a 10 SMLMV",20%,IF(M32="     El riesgo afecta la imagen de alguna área de la organización",20%,IF(M32="     Entre 10 y 50 SMLMV",40%,IF(M32="     El riesgo afecta la imagen de la entidad internamente, de conocimiento general, nivel interno, de junta dircetiva y accionistas y/o de provedores",40%,IF(M32="     Entre 50 y 100 SMLMV",60%,IF(M32="     El riesgo afecta la imagen de la entidad con algunos usuarios de relevancia frente al logro de los objetivos",60%,IF(M32="     Entre 100 y 500 SMLMV",80%,IF(M32="     El riesgo afecta la imagen de de la entidad con efecto publicitario sostenido a nivel de sector administrativo, nivel departamental o municipal",80%,IF(M32="     Mayor a 500 SMLMV",100%,IF(M32="     El riesgo afecta la imagen de la entidad a nivel nacional, con efecto publicitarios sostenible a nivel país",100%,""))))))))))</f>
        <v>1</v>
      </c>
      <c r="P32" s="220" t="str">
        <f>IF(AND(K32&lt;&gt;"",N32&lt;&gt;""),VLOOKUP(K32&amp;N32,'No Eliminar'!$N$3:$O$27,2,FALSE),"")</f>
        <v>Extrema</v>
      </c>
      <c r="Q32" s="53">
        <v>1</v>
      </c>
      <c r="R32" s="73" t="s">
        <v>274</v>
      </c>
      <c r="S32" s="54" t="str">
        <f t="shared" si="0"/>
        <v>Probabilidad</v>
      </c>
      <c r="T32" s="39" t="s">
        <v>72</v>
      </c>
      <c r="U32" s="55">
        <f t="shared" si="1"/>
        <v>0.25</v>
      </c>
      <c r="V32" s="39" t="s">
        <v>61</v>
      </c>
      <c r="W32" s="55">
        <f t="shared" si="2"/>
        <v>0.15</v>
      </c>
      <c r="X32" s="56">
        <f t="shared" si="3"/>
        <v>0.4</v>
      </c>
      <c r="Y32" s="39" t="s">
        <v>62</v>
      </c>
      <c r="Z32" s="39" t="s">
        <v>63</v>
      </c>
      <c r="AA32" s="39" t="s">
        <v>64</v>
      </c>
      <c r="AB32" s="56">
        <f>IFERROR(IF(S32="Probabilidad",(L32-(+L32*X32)),IF(S32="Impacto",L32,"")),"")</f>
        <v>0.24</v>
      </c>
      <c r="AC32" s="57" t="str">
        <f t="shared" si="4"/>
        <v>Baja</v>
      </c>
      <c r="AD32" s="56">
        <f>IF(S32="Impacto",(O32-(+O32*X32)),O32)</f>
        <v>1</v>
      </c>
      <c r="AE32" s="57" t="str">
        <f t="shared" si="5"/>
        <v>Catastrófico</v>
      </c>
      <c r="AF32" s="28" t="str">
        <f>IF(AND(AC32&lt;&gt;"",AE32&lt;&gt;""),VLOOKUP(AC32&amp;AE32,'No Eliminar'!$N$3:$O$27,2,FALSE),"")</f>
        <v>Extrema</v>
      </c>
      <c r="AG32" s="28" t="s">
        <v>263</v>
      </c>
      <c r="AH32" s="209" t="s">
        <v>275</v>
      </c>
      <c r="AI32" s="209" t="s">
        <v>276</v>
      </c>
    </row>
    <row r="33" spans="1:35" ht="132.75" customHeight="1" x14ac:dyDescent="0.35">
      <c r="A33" s="176"/>
      <c r="B33" s="176"/>
      <c r="C33" s="176"/>
      <c r="D33" s="176"/>
      <c r="E33" s="176"/>
      <c r="F33" s="176"/>
      <c r="G33" s="176"/>
      <c r="H33" s="176"/>
      <c r="I33" s="176"/>
      <c r="J33" s="176"/>
      <c r="K33" s="176"/>
      <c r="L33" s="176"/>
      <c r="M33" s="176"/>
      <c r="N33" s="176"/>
      <c r="O33" s="176"/>
      <c r="P33" s="176"/>
      <c r="Q33" s="53">
        <v>2</v>
      </c>
      <c r="R33" s="73" t="s">
        <v>277</v>
      </c>
      <c r="S33" s="54" t="str">
        <f t="shared" si="0"/>
        <v>Probabilidad</v>
      </c>
      <c r="T33" s="39" t="s">
        <v>72</v>
      </c>
      <c r="U33" s="55">
        <f t="shared" si="1"/>
        <v>0.25</v>
      </c>
      <c r="V33" s="39" t="s">
        <v>61</v>
      </c>
      <c r="W33" s="55">
        <f t="shared" si="2"/>
        <v>0.15</v>
      </c>
      <c r="X33" s="56">
        <f t="shared" si="3"/>
        <v>0.4</v>
      </c>
      <c r="Y33" s="39" t="s">
        <v>62</v>
      </c>
      <c r="Z33" s="39" t="s">
        <v>63</v>
      </c>
      <c r="AA33" s="39" t="s">
        <v>64</v>
      </c>
      <c r="AB33" s="56">
        <f t="shared" ref="AB33:AB34" si="20">IFERROR(IF(AND(S32="Probabilidad",S33="Probabilidad"),(AB32-(+AB32*X33)),IF(S33="Probabilidad",(L32-(+L32*X33)),IF(S33="Impacto",AB32,""))),"")</f>
        <v>0.14399999999999999</v>
      </c>
      <c r="AC33" s="57" t="str">
        <f t="shared" si="4"/>
        <v>Muy Baja</v>
      </c>
      <c r="AD33" s="56">
        <f t="shared" ref="AD33:AD34" si="21">IF(S33="Impacto",(AD32-(+AD32*X33)),AD32)</f>
        <v>1</v>
      </c>
      <c r="AE33" s="57" t="str">
        <f t="shared" si="5"/>
        <v>Catastrófico</v>
      </c>
      <c r="AF33" s="28" t="str">
        <f>IF(AND(AC33&lt;&gt;"",AE33&lt;&gt;""),VLOOKUP(AC33&amp;AE33,'No Eliminar'!$N$3:$O$27,2,FALSE),"")</f>
        <v>Extrema</v>
      </c>
      <c r="AG33" s="28" t="s">
        <v>263</v>
      </c>
      <c r="AH33" s="176"/>
      <c r="AI33" s="176"/>
    </row>
    <row r="34" spans="1:35" ht="132.75" customHeight="1" x14ac:dyDescent="0.35">
      <c r="A34" s="177"/>
      <c r="B34" s="177"/>
      <c r="C34" s="177"/>
      <c r="D34" s="177"/>
      <c r="E34" s="177"/>
      <c r="F34" s="177"/>
      <c r="G34" s="177"/>
      <c r="H34" s="184"/>
      <c r="I34" s="177"/>
      <c r="J34" s="177"/>
      <c r="K34" s="177"/>
      <c r="L34" s="177"/>
      <c r="M34" s="184"/>
      <c r="N34" s="177"/>
      <c r="O34" s="184"/>
      <c r="P34" s="177"/>
      <c r="Q34" s="72">
        <v>3</v>
      </c>
      <c r="R34" s="74" t="s">
        <v>278</v>
      </c>
      <c r="S34" s="54" t="str">
        <f t="shared" si="0"/>
        <v>Probabilidad</v>
      </c>
      <c r="T34" s="39" t="s">
        <v>92</v>
      </c>
      <c r="U34" s="55">
        <f t="shared" si="1"/>
        <v>0.15</v>
      </c>
      <c r="V34" s="39" t="s">
        <v>61</v>
      </c>
      <c r="W34" s="55">
        <f t="shared" si="2"/>
        <v>0.15</v>
      </c>
      <c r="X34" s="56">
        <f t="shared" si="3"/>
        <v>0.3</v>
      </c>
      <c r="Y34" s="39" t="s">
        <v>279</v>
      </c>
      <c r="Z34" s="39" t="s">
        <v>63</v>
      </c>
      <c r="AA34" s="39" t="s">
        <v>64</v>
      </c>
      <c r="AB34" s="56">
        <f t="shared" si="20"/>
        <v>0.1008</v>
      </c>
      <c r="AC34" s="57" t="str">
        <f t="shared" si="4"/>
        <v>Muy Baja</v>
      </c>
      <c r="AD34" s="56">
        <f t="shared" si="21"/>
        <v>1</v>
      </c>
      <c r="AE34" s="57" t="str">
        <f t="shared" si="5"/>
        <v>Catastrófico</v>
      </c>
      <c r="AF34" s="28" t="str">
        <f>IF(AND(AC34&lt;&gt;"",AE34&lt;&gt;""),VLOOKUP(AC34&amp;AE34,'No Eliminar'!$N$3:$O$27,2,FALSE),"")</f>
        <v>Extrema</v>
      </c>
      <c r="AG34" s="28" t="s">
        <v>263</v>
      </c>
      <c r="AH34" s="184"/>
      <c r="AI34" s="184"/>
    </row>
    <row r="35" spans="1:35" ht="265.5" customHeight="1" x14ac:dyDescent="0.35">
      <c r="A35" s="209">
        <v>8</v>
      </c>
      <c r="B35" s="209" t="s">
        <v>280</v>
      </c>
      <c r="C35" s="209" t="s">
        <v>226</v>
      </c>
      <c r="D35" s="209" t="s">
        <v>281</v>
      </c>
      <c r="E35" s="209" t="s">
        <v>52</v>
      </c>
      <c r="F35" s="68" t="s">
        <v>282</v>
      </c>
      <c r="G35" s="209" t="s">
        <v>283</v>
      </c>
      <c r="H35" s="209" t="s">
        <v>284</v>
      </c>
      <c r="I35" s="221" t="s">
        <v>148</v>
      </c>
      <c r="J35" s="209" t="s">
        <v>175</v>
      </c>
      <c r="K35" s="219" t="str">
        <f>IF(J35="Máximo 2 veces por año","Muy Baja", IF(J35="De 3 a 24 veces por año","Baja", IF(J35="De 24 a 500 veces por año","Media", IF(J35="De 500 veces al año y máximo 5000 veces por año","Alta",IF(J35="Más de 5000 veces por año","Muy Alta",";")))))</f>
        <v>Alta</v>
      </c>
      <c r="L35" s="220">
        <f>IF(K35="Muy Baja", 20%, IF(K35="Baja",40%, IF(K35="Media",60%, IF(K35="Alta",80%,IF(K35="Muy Alta",100%,"")))))</f>
        <v>0.8</v>
      </c>
      <c r="M35" s="209" t="s">
        <v>197</v>
      </c>
      <c r="N35" s="216" t="str">
        <f>IF(O35=20%,"Leve",IF(O35=40%,"Menor",IF(O35=60%,"Moderado",IF(O35=80%,"Mayor","Catastrófico"))))</f>
        <v>Mayor</v>
      </c>
      <c r="O35" s="216">
        <f>IF(M35="     Afectación menor a 10 SMLMV",20%,IF(M35="     El riesgo afecta la imagen de alguna área de la organización",20%,IF(M35="     Entre 10 y 50 SMLMV",40%,IF(M35="     El riesgo afecta la imagen de la entidad internamente, de conocimiento general, nivel interno, de junta dircetiva y accionistas y/o de provedores",40%,IF(M35="     Entre 50 y 100 SMLMV",60%,IF(M35="     El riesgo afecta la imagen de la entidad con algunos usuarios de relevancia frente al logro de los objetivos",60%,IF(M35="     Entre 100 y 500 SMLMV",80%,IF(M35="     El riesgo afecta la imagen de de la entidad con efecto publicitario sostenido a nivel de sector administrativo, nivel departamental o municipal",80%,IF(M35="     Mayor a 500 SMLMV",100%,IF(M35="     El riesgo afecta la imagen de la entidad a nivel nacional, con efecto publicitarios sostenible a nivel país",100%,""))))))))))</f>
        <v>0.8</v>
      </c>
      <c r="P35" s="220" t="str">
        <f>IF(AND(K35&lt;&gt;"",N35&lt;&gt;""),VLOOKUP(K35&amp;N35,'No Eliminar'!$N$3:$O$27,2,FALSE),"")</f>
        <v>Alta</v>
      </c>
      <c r="Q35" s="53">
        <v>1</v>
      </c>
      <c r="R35" s="5" t="s">
        <v>285</v>
      </c>
      <c r="S35" s="75" t="str">
        <f t="shared" si="0"/>
        <v>Impacto</v>
      </c>
      <c r="T35" s="39" t="s">
        <v>60</v>
      </c>
      <c r="U35" s="55">
        <f t="shared" si="1"/>
        <v>0.1</v>
      </c>
      <c r="V35" s="39" t="s">
        <v>61</v>
      </c>
      <c r="W35" s="55">
        <f t="shared" si="2"/>
        <v>0.15</v>
      </c>
      <c r="X35" s="56">
        <f t="shared" si="3"/>
        <v>0.25</v>
      </c>
      <c r="Y35" s="39" t="s">
        <v>62</v>
      </c>
      <c r="Z35" s="39" t="s">
        <v>77</v>
      </c>
      <c r="AA35" s="39" t="s">
        <v>64</v>
      </c>
      <c r="AB35" s="56">
        <f>IFERROR(IF(S35="Probabilidad",(L35-(+L35*X35)),IF(S35="Impacto",L35,"")),"")</f>
        <v>0.8</v>
      </c>
      <c r="AC35" s="57" t="str">
        <f t="shared" si="4"/>
        <v>Alta</v>
      </c>
      <c r="AD35" s="56">
        <f>IF(S35="Impacto",(O35-(+O35*X35)),O35)</f>
        <v>0.60000000000000009</v>
      </c>
      <c r="AE35" s="57" t="str">
        <f t="shared" si="5"/>
        <v>Moderado</v>
      </c>
      <c r="AF35" s="28" t="str">
        <f>IF(AND(AC35&lt;&gt;"",AE35&lt;&gt;""),VLOOKUP(AC35&amp;AE35,'No Eliminar'!$N$3:$O$27,2,FALSE),"")</f>
        <v>Alta</v>
      </c>
      <c r="AG35" s="28" t="s">
        <v>263</v>
      </c>
      <c r="AH35" s="209" t="s">
        <v>286</v>
      </c>
      <c r="AI35" s="209" t="s">
        <v>287</v>
      </c>
    </row>
    <row r="36" spans="1:35" ht="105.75" customHeight="1" x14ac:dyDescent="0.35">
      <c r="A36" s="176"/>
      <c r="B36" s="176"/>
      <c r="C36" s="176"/>
      <c r="D36" s="176"/>
      <c r="E36" s="176"/>
      <c r="F36" s="68" t="s">
        <v>288</v>
      </c>
      <c r="G36" s="176"/>
      <c r="H36" s="176"/>
      <c r="I36" s="194"/>
      <c r="J36" s="176"/>
      <c r="K36" s="176"/>
      <c r="L36" s="176"/>
      <c r="M36" s="176"/>
      <c r="N36" s="176"/>
      <c r="O36" s="176"/>
      <c r="P36" s="176"/>
      <c r="Q36" s="53">
        <v>2</v>
      </c>
      <c r="R36" s="5" t="s">
        <v>289</v>
      </c>
      <c r="S36" s="75" t="str">
        <f t="shared" si="0"/>
        <v>Probabilidad</v>
      </c>
      <c r="T36" s="39" t="s">
        <v>72</v>
      </c>
      <c r="U36" s="55">
        <f t="shared" si="1"/>
        <v>0.25</v>
      </c>
      <c r="V36" s="39" t="s">
        <v>61</v>
      </c>
      <c r="W36" s="55">
        <f t="shared" si="2"/>
        <v>0.15</v>
      </c>
      <c r="X36" s="56">
        <f t="shared" si="3"/>
        <v>0.4</v>
      </c>
      <c r="Y36" s="39" t="s">
        <v>62</v>
      </c>
      <c r="Z36" s="39" t="s">
        <v>63</v>
      </c>
      <c r="AA36" s="39" t="s">
        <v>64</v>
      </c>
      <c r="AB36" s="56">
        <f>IFERROR(IF(AND(S35="Probabilidad",S36="Probabilidad"),(AB35-(+AB35*X36)),IF(S36="Probabilidad",(L35-(+L35*X36)),IF(S36="Impacto",AB35,""))),"")</f>
        <v>0.48</v>
      </c>
      <c r="AC36" s="57" t="str">
        <f t="shared" si="4"/>
        <v>Media</v>
      </c>
      <c r="AD36" s="56">
        <f>IF(S36="Impacto",(AD35-(+AD35*X36)),AD35)</f>
        <v>0.60000000000000009</v>
      </c>
      <c r="AE36" s="57" t="str">
        <f t="shared" si="5"/>
        <v>Moderado</v>
      </c>
      <c r="AF36" s="28" t="str">
        <f>IF(AND(AC36&lt;&gt;"",AE36&lt;&gt;""),VLOOKUP(AC36&amp;AE36,'No Eliminar'!$N$3:$O$27,2,FALSE),"")</f>
        <v>Moderada</v>
      </c>
      <c r="AG36" s="28" t="s">
        <v>263</v>
      </c>
      <c r="AH36" s="176"/>
      <c r="AI36" s="176"/>
    </row>
    <row r="37" spans="1:35" ht="105.75" customHeight="1" x14ac:dyDescent="0.35">
      <c r="A37" s="176"/>
      <c r="B37" s="176"/>
      <c r="C37" s="176"/>
      <c r="D37" s="176"/>
      <c r="E37" s="176"/>
      <c r="F37" s="68" t="s">
        <v>290</v>
      </c>
      <c r="G37" s="176"/>
      <c r="H37" s="176"/>
      <c r="I37" s="194"/>
      <c r="J37" s="176"/>
      <c r="K37" s="176"/>
      <c r="L37" s="176"/>
      <c r="M37" s="176"/>
      <c r="N37" s="176"/>
      <c r="O37" s="176"/>
      <c r="P37" s="176"/>
      <c r="Q37" s="53">
        <v>3</v>
      </c>
      <c r="R37" s="5" t="s">
        <v>291</v>
      </c>
      <c r="S37" s="75" t="str">
        <f t="shared" si="0"/>
        <v>Probabilidad</v>
      </c>
      <c r="T37" s="39" t="s">
        <v>72</v>
      </c>
      <c r="U37" s="55">
        <f t="shared" si="1"/>
        <v>0.25</v>
      </c>
      <c r="V37" s="39" t="s">
        <v>61</v>
      </c>
      <c r="W37" s="55">
        <f t="shared" si="2"/>
        <v>0.15</v>
      </c>
      <c r="X37" s="56">
        <f t="shared" si="3"/>
        <v>0.4</v>
      </c>
      <c r="Y37" s="39" t="s">
        <v>62</v>
      </c>
      <c r="Z37" s="39" t="s">
        <v>63</v>
      </c>
      <c r="AA37" s="39" t="s">
        <v>64</v>
      </c>
      <c r="AB37" s="56">
        <f t="shared" ref="AB37:AB41" si="22">IFERROR(IF(AND(S36="Probabilidad",S37="Probabilidad"),(AB36-(+AB36*X37)),IF(AND(S36="Impacto",S37="Probabilidad"),(AB35-(+AB35*X37)),IF(S37="Impacto",AB36,""))),"")</f>
        <v>0.28799999999999998</v>
      </c>
      <c r="AC37" s="70" t="str">
        <f t="shared" si="4"/>
        <v>Baja</v>
      </c>
      <c r="AD37" s="55">
        <f t="shared" ref="AD37:AD38" si="23">IFERROR(IF(AND(S36="Impacto",S37="Impacto"),(AD36-(+AD36*X37)),IF(AND(S36="Impacto",S37="Probabilidad"),(AD35-(+AD35*X37)),IF(S37="Probabilidad",AD36,""))),"")</f>
        <v>0.60000000000000009</v>
      </c>
      <c r="AE37" s="70" t="str">
        <f t="shared" si="5"/>
        <v>Moderado</v>
      </c>
      <c r="AF37" s="28" t="str">
        <f>IF(AND(AC37&lt;&gt;"",AE37&lt;&gt;""),VLOOKUP(AC37&amp;AE37,'No Eliminar'!$N$3:$O$27,2,FALSE),"")</f>
        <v>Moderada</v>
      </c>
      <c r="AG37" s="28" t="s">
        <v>263</v>
      </c>
      <c r="AH37" s="176"/>
      <c r="AI37" s="176"/>
    </row>
    <row r="38" spans="1:35" ht="105.75" customHeight="1" x14ac:dyDescent="0.35">
      <c r="A38" s="176"/>
      <c r="B38" s="176"/>
      <c r="C38" s="176"/>
      <c r="D38" s="176"/>
      <c r="E38" s="176"/>
      <c r="F38" s="71" t="s">
        <v>292</v>
      </c>
      <c r="G38" s="176"/>
      <c r="H38" s="176"/>
      <c r="I38" s="194"/>
      <c r="J38" s="176"/>
      <c r="K38" s="176"/>
      <c r="L38" s="176"/>
      <c r="M38" s="176"/>
      <c r="N38" s="176"/>
      <c r="O38" s="176"/>
      <c r="P38" s="176"/>
      <c r="Q38" s="53">
        <v>4</v>
      </c>
      <c r="R38" s="76" t="s">
        <v>293</v>
      </c>
      <c r="S38" s="75" t="str">
        <f t="shared" si="0"/>
        <v>Probabilidad</v>
      </c>
      <c r="T38" s="39" t="s">
        <v>72</v>
      </c>
      <c r="U38" s="55">
        <f t="shared" si="1"/>
        <v>0.25</v>
      </c>
      <c r="V38" s="39" t="s">
        <v>61</v>
      </c>
      <c r="W38" s="55">
        <f t="shared" si="2"/>
        <v>0.15</v>
      </c>
      <c r="X38" s="56">
        <f t="shared" si="3"/>
        <v>0.4</v>
      </c>
      <c r="Y38" s="39" t="s">
        <v>62</v>
      </c>
      <c r="Z38" s="39" t="s">
        <v>63</v>
      </c>
      <c r="AA38" s="39" t="s">
        <v>64</v>
      </c>
      <c r="AB38" s="56">
        <f t="shared" si="22"/>
        <v>0.17279999999999998</v>
      </c>
      <c r="AC38" s="70" t="str">
        <f t="shared" si="4"/>
        <v>Muy Baja</v>
      </c>
      <c r="AD38" s="55">
        <f t="shared" si="23"/>
        <v>0.60000000000000009</v>
      </c>
      <c r="AE38" s="70" t="str">
        <f t="shared" si="5"/>
        <v>Moderado</v>
      </c>
      <c r="AF38" s="28" t="str">
        <f>IF(AND(AC38&lt;&gt;"",AE38&lt;&gt;""),VLOOKUP(AC38&amp;AE38,'No Eliminar'!$N$3:$O$27,2,FALSE),"")</f>
        <v>Moderada</v>
      </c>
      <c r="AG38" s="28" t="s">
        <v>263</v>
      </c>
      <c r="AH38" s="176"/>
      <c r="AI38" s="176"/>
    </row>
    <row r="39" spans="1:35" ht="105.75" customHeight="1" x14ac:dyDescent="0.35">
      <c r="A39" s="176"/>
      <c r="B39" s="176"/>
      <c r="C39" s="176"/>
      <c r="D39" s="176"/>
      <c r="E39" s="176"/>
      <c r="F39" s="212" t="s">
        <v>294</v>
      </c>
      <c r="G39" s="176"/>
      <c r="H39" s="176"/>
      <c r="I39" s="194"/>
      <c r="J39" s="176"/>
      <c r="K39" s="176"/>
      <c r="L39" s="176"/>
      <c r="M39" s="176"/>
      <c r="N39" s="176"/>
      <c r="O39" s="176"/>
      <c r="P39" s="176"/>
      <c r="Q39" s="53">
        <v>5</v>
      </c>
      <c r="R39" s="76" t="s">
        <v>295</v>
      </c>
      <c r="S39" s="75" t="str">
        <f t="shared" si="0"/>
        <v>Probabilidad</v>
      </c>
      <c r="T39" s="39" t="s">
        <v>72</v>
      </c>
      <c r="U39" s="55">
        <f t="shared" si="1"/>
        <v>0.25</v>
      </c>
      <c r="V39" s="39" t="s">
        <v>93</v>
      </c>
      <c r="W39" s="55">
        <f t="shared" si="2"/>
        <v>0.25</v>
      </c>
      <c r="X39" s="56">
        <f t="shared" si="3"/>
        <v>0.5</v>
      </c>
      <c r="Y39" s="39" t="s">
        <v>62</v>
      </c>
      <c r="Z39" s="39" t="s">
        <v>77</v>
      </c>
      <c r="AA39" s="39" t="s">
        <v>64</v>
      </c>
      <c r="AB39" s="56">
        <f t="shared" si="22"/>
        <v>8.6399999999999991E-2</v>
      </c>
      <c r="AC39" s="70" t="str">
        <f t="shared" si="4"/>
        <v>Muy Baja</v>
      </c>
      <c r="AD39" s="55">
        <f t="shared" ref="AD39:AD41" si="24">IFERROR(IF(AND(S37="Impacto",S39="Impacto"),(AD37-(+AD37*X39)),IF(AND(S37="Impacto",S39="Probabilidad"),(AD36-(+AD36*X39)),IF(S39="Probabilidad",AD37,""))),"")</f>
        <v>0.60000000000000009</v>
      </c>
      <c r="AE39" s="70" t="str">
        <f t="shared" si="5"/>
        <v>Moderado</v>
      </c>
      <c r="AF39" s="28" t="str">
        <f>IF(AND(AC39&lt;&gt;"",AE39&lt;&gt;""),VLOOKUP(AC39&amp;AE39,'No Eliminar'!$N$3:$O$27,2,FALSE),"")</f>
        <v>Moderada</v>
      </c>
      <c r="AG39" s="28" t="s">
        <v>263</v>
      </c>
      <c r="AH39" s="176"/>
      <c r="AI39" s="176"/>
    </row>
    <row r="40" spans="1:35" ht="105.75" customHeight="1" x14ac:dyDescent="0.35">
      <c r="A40" s="176"/>
      <c r="B40" s="176"/>
      <c r="C40" s="176"/>
      <c r="D40" s="176"/>
      <c r="E40" s="176"/>
      <c r="F40" s="177"/>
      <c r="G40" s="176"/>
      <c r="H40" s="176"/>
      <c r="I40" s="194"/>
      <c r="J40" s="176"/>
      <c r="K40" s="176"/>
      <c r="L40" s="176"/>
      <c r="M40" s="176"/>
      <c r="N40" s="176"/>
      <c r="O40" s="176"/>
      <c r="P40" s="176"/>
      <c r="Q40" s="72">
        <v>6</v>
      </c>
      <c r="R40" s="76" t="s">
        <v>296</v>
      </c>
      <c r="S40" s="75" t="str">
        <f t="shared" si="0"/>
        <v>Probabilidad</v>
      </c>
      <c r="T40" s="39" t="s">
        <v>72</v>
      </c>
      <c r="U40" s="55">
        <f t="shared" si="1"/>
        <v>0.25</v>
      </c>
      <c r="V40" s="39" t="s">
        <v>93</v>
      </c>
      <c r="W40" s="55">
        <f t="shared" si="2"/>
        <v>0.25</v>
      </c>
      <c r="X40" s="56">
        <f t="shared" si="3"/>
        <v>0.5</v>
      </c>
      <c r="Y40" s="39" t="s">
        <v>62</v>
      </c>
      <c r="Z40" s="39" t="s">
        <v>77</v>
      </c>
      <c r="AA40" s="39" t="s">
        <v>64</v>
      </c>
      <c r="AB40" s="56">
        <f t="shared" si="22"/>
        <v>4.3199999999999995E-2</v>
      </c>
      <c r="AC40" s="70" t="str">
        <f t="shared" si="4"/>
        <v>Muy Baja</v>
      </c>
      <c r="AD40" s="55">
        <f t="shared" si="24"/>
        <v>0.60000000000000009</v>
      </c>
      <c r="AE40" s="70" t="str">
        <f t="shared" si="5"/>
        <v>Moderado</v>
      </c>
      <c r="AF40" s="28" t="str">
        <f>IF(AND(AC40&lt;&gt;"",AE40&lt;&gt;""),VLOOKUP(AC40&amp;AE40,'No Eliminar'!$N$3:$O$27,2,FALSE),"")</f>
        <v>Moderada</v>
      </c>
      <c r="AG40" s="28" t="s">
        <v>263</v>
      </c>
      <c r="AH40" s="176"/>
      <c r="AI40" s="176"/>
    </row>
    <row r="41" spans="1:35" ht="105.75" customHeight="1" x14ac:dyDescent="0.35">
      <c r="A41" s="176"/>
      <c r="B41" s="176"/>
      <c r="C41" s="176"/>
      <c r="D41" s="176"/>
      <c r="E41" s="176"/>
      <c r="F41" s="6" t="s">
        <v>297</v>
      </c>
      <c r="G41" s="176"/>
      <c r="H41" s="176"/>
      <c r="I41" s="194"/>
      <c r="J41" s="176"/>
      <c r="K41" s="176"/>
      <c r="L41" s="176"/>
      <c r="M41" s="176"/>
      <c r="N41" s="176"/>
      <c r="O41" s="176"/>
      <c r="P41" s="176"/>
      <c r="Q41" s="72">
        <v>7</v>
      </c>
      <c r="R41" s="71" t="s">
        <v>298</v>
      </c>
      <c r="S41" s="75" t="str">
        <f t="shared" si="0"/>
        <v>Probabilidad</v>
      </c>
      <c r="T41" s="39" t="s">
        <v>72</v>
      </c>
      <c r="U41" s="55">
        <f t="shared" si="1"/>
        <v>0.25</v>
      </c>
      <c r="V41" s="39" t="s">
        <v>93</v>
      </c>
      <c r="W41" s="55">
        <f t="shared" si="2"/>
        <v>0.25</v>
      </c>
      <c r="X41" s="56">
        <f t="shared" si="3"/>
        <v>0.5</v>
      </c>
      <c r="Y41" s="39" t="s">
        <v>62</v>
      </c>
      <c r="Z41" s="39" t="s">
        <v>77</v>
      </c>
      <c r="AA41" s="39" t="s">
        <v>64</v>
      </c>
      <c r="AB41" s="56">
        <f t="shared" si="22"/>
        <v>2.1599999999999998E-2</v>
      </c>
      <c r="AC41" s="70" t="str">
        <f t="shared" si="4"/>
        <v>Muy Baja</v>
      </c>
      <c r="AD41" s="55">
        <f t="shared" si="24"/>
        <v>0.60000000000000009</v>
      </c>
      <c r="AE41" s="70" t="str">
        <f t="shared" si="5"/>
        <v>Moderado</v>
      </c>
      <c r="AF41" s="28" t="str">
        <f>IF(AND(AC41&lt;&gt;"",AE41&lt;&gt;""),VLOOKUP(AC41&amp;AE41,'No Eliminar'!$N$3:$O$27,2,FALSE),"")</f>
        <v>Moderada</v>
      </c>
      <c r="AG41" s="28" t="s">
        <v>263</v>
      </c>
      <c r="AH41" s="176"/>
      <c r="AI41" s="176"/>
    </row>
    <row r="42" spans="1:35" ht="105.75" customHeight="1" x14ac:dyDescent="0.35">
      <c r="A42" s="177"/>
      <c r="B42" s="177"/>
      <c r="C42" s="177"/>
      <c r="D42" s="177"/>
      <c r="E42" s="184"/>
      <c r="F42" s="51" t="s">
        <v>297</v>
      </c>
      <c r="G42" s="184"/>
      <c r="H42" s="184"/>
      <c r="I42" s="196"/>
      <c r="J42" s="177"/>
      <c r="K42" s="177"/>
      <c r="L42" s="177"/>
      <c r="M42" s="184"/>
      <c r="N42" s="177"/>
      <c r="O42" s="184"/>
      <c r="P42" s="177"/>
      <c r="Q42" s="72">
        <v>8</v>
      </c>
      <c r="R42" s="71" t="s">
        <v>299</v>
      </c>
      <c r="S42" s="77" t="str">
        <f t="shared" si="0"/>
        <v>Probabilidad</v>
      </c>
      <c r="T42" s="39" t="s">
        <v>92</v>
      </c>
      <c r="U42" s="55">
        <f t="shared" si="1"/>
        <v>0.15</v>
      </c>
      <c r="V42" s="39" t="s">
        <v>61</v>
      </c>
      <c r="W42" s="55">
        <f t="shared" si="2"/>
        <v>0.15</v>
      </c>
      <c r="X42" s="56">
        <f t="shared" si="3"/>
        <v>0.3</v>
      </c>
      <c r="Y42" s="78" t="s">
        <v>279</v>
      </c>
      <c r="Z42" s="39" t="s">
        <v>77</v>
      </c>
      <c r="AA42" s="39" t="s">
        <v>64</v>
      </c>
      <c r="AB42" s="56">
        <f>IFERROR(IF(AND(S39="Probabilidad",S42="Probabilidad"),(AB39-(+AB39*X42)),IF(AND(S39="Impacto",S42="Probabilidad"),(AB38-(+AB38*X42)),IF(S42="Impacto",AB39,""))),"")</f>
        <v>6.0479999999999992E-2</v>
      </c>
      <c r="AC42" s="70" t="str">
        <f t="shared" si="4"/>
        <v>Muy Baja</v>
      </c>
      <c r="AD42" s="55">
        <f>IFERROR(IF(AND(S39="Impacto",S42="Impacto"),(AD39-(+AD39*X42)),IF(AND(S39="Impacto",S42="Probabilidad"),(AD37-(+AD37*X42)),IF(S42="Probabilidad",AD39,""))),"")</f>
        <v>0.60000000000000009</v>
      </c>
      <c r="AE42" s="70" t="str">
        <f t="shared" si="5"/>
        <v>Moderado</v>
      </c>
      <c r="AF42" s="28" t="str">
        <f>IF(AND(AC42&lt;&gt;"",AE42&lt;&gt;""),VLOOKUP(AC42&amp;AE42,'No Eliminar'!$N$3:$O$27,2,FALSE),"")</f>
        <v>Moderada</v>
      </c>
      <c r="AG42" s="28" t="s">
        <v>263</v>
      </c>
      <c r="AH42" s="184"/>
      <c r="AI42" s="184"/>
    </row>
    <row r="43" spans="1:35" ht="149.25" customHeight="1" x14ac:dyDescent="0.35">
      <c r="A43" s="209">
        <v>9</v>
      </c>
      <c r="B43" s="242" t="s">
        <v>300</v>
      </c>
      <c r="C43" s="209" t="s">
        <v>226</v>
      </c>
      <c r="D43" s="233" t="s">
        <v>301</v>
      </c>
      <c r="E43" s="68" t="s">
        <v>52</v>
      </c>
      <c r="F43" s="68" t="s">
        <v>302</v>
      </c>
      <c r="G43" s="209" t="s">
        <v>303</v>
      </c>
      <c r="H43" s="209" t="s">
        <v>304</v>
      </c>
      <c r="I43" s="238" t="s">
        <v>148</v>
      </c>
      <c r="J43" s="209" t="s">
        <v>57</v>
      </c>
      <c r="K43" s="219" t="str">
        <f>IF(J43="Máximo 2 veces por año","Muy Baja", IF(J43="De 3 a 24 veces por año","Baja", IF(J43="De 24 a 500 veces por año","Media", IF(J43="De 500 veces al año y máximo 5000 veces por año","Alta",IF(J43="Más de 5000 veces por año","Muy Alta",";")))))</f>
        <v>Media</v>
      </c>
      <c r="L43" s="220">
        <f>IF(K43="Muy Baja", 20%, IF(K43="Baja",40%, IF(K43="Media",60%, IF(K43="Alta",80%,IF(K43="Muy Alta",100%,"")))))</f>
        <v>0.6</v>
      </c>
      <c r="M43" s="209" t="s">
        <v>176</v>
      </c>
      <c r="N43" s="216" t="str">
        <f>IF(O43=20%,"Leve",IF(O43=40%,"Menor",IF(O43=60%,"Moderado",IF(O43=80%,"Mayor","Catastrófico"))))</f>
        <v>Moderado</v>
      </c>
      <c r="O43" s="216">
        <f>IF(M43="     Afectación menor a 10 SMLMV",20%,IF(M43="     El riesgo afecta la imagen de alguna área de la organización",20%,IF(M43="     Entre 10 y 50 SMLMV",40%,IF(M43="     El riesgo afecta la imagen de la entidad internamente, de conocimiento general, nivel interno, de junta dircetiva y accionistas y/o de provedores",40%,IF(M43="     Entre 50 y 100 SMLMV",60%,IF(M43="     El riesgo afecta la imagen de la entidad con algunos usuarios de relevancia frente al logro de los objetivos",60%,IF(M43="     Entre 100 y 500 SMLMV",80%,IF(M43="     El riesgo afecta la imagen de de la entidad con efecto publicitario sostenido a nivel de sector administrativo, nivel departamental o municipal",80%,IF(M43="     Mayor a 500 SMLMV",100%,IF(M43="     El riesgo afecta la imagen de la entidad a nivel nacional, con efecto publicitarios sostenible a nivel país",100%,""))))))))))</f>
        <v>0.6</v>
      </c>
      <c r="P43" s="220" t="str">
        <f>IF(AND(K43&lt;&gt;"",N43&lt;&gt;""),VLOOKUP(K43&amp;N43,'No Eliminar'!$N$3:$O$27,2,FALSE),"")</f>
        <v>Moderada</v>
      </c>
      <c r="Q43" s="53">
        <v>1</v>
      </c>
      <c r="R43" s="5" t="s">
        <v>305</v>
      </c>
      <c r="S43" s="54" t="str">
        <f t="shared" si="0"/>
        <v>Probabilidad</v>
      </c>
      <c r="T43" s="79" t="s">
        <v>72</v>
      </c>
      <c r="U43" s="55">
        <f t="shared" si="1"/>
        <v>0.25</v>
      </c>
      <c r="V43" s="39" t="s">
        <v>61</v>
      </c>
      <c r="W43" s="55">
        <f t="shared" si="2"/>
        <v>0.15</v>
      </c>
      <c r="X43" s="56">
        <f t="shared" si="3"/>
        <v>0.4</v>
      </c>
      <c r="Y43" s="39" t="s">
        <v>62</v>
      </c>
      <c r="Z43" s="39" t="s">
        <v>63</v>
      </c>
      <c r="AA43" s="39" t="s">
        <v>64</v>
      </c>
      <c r="AB43" s="56">
        <f>IFERROR(IF(S43="Probabilidad",(L43-(+L43*X43)),IF(S43="Impacto",L43,"")),"")</f>
        <v>0.36</v>
      </c>
      <c r="AC43" s="57" t="str">
        <f t="shared" si="4"/>
        <v>Baja</v>
      </c>
      <c r="AD43" s="56">
        <f>IF(S43="Impacto",(O43-(+O43*X43)),O43)</f>
        <v>0.6</v>
      </c>
      <c r="AE43" s="57" t="str">
        <f t="shared" si="5"/>
        <v>Moderado</v>
      </c>
      <c r="AF43" s="28" t="str">
        <f>IF(AND(AC43&lt;&gt;"",AE43&lt;&gt;""),VLOOKUP(AC43&amp;AE43,'No Eliminar'!$N$3:$O$27,2,FALSE),"")</f>
        <v>Moderada</v>
      </c>
      <c r="AG43" s="28" t="s">
        <v>263</v>
      </c>
      <c r="AH43" s="209" t="s">
        <v>306</v>
      </c>
      <c r="AI43" s="209" t="s">
        <v>307</v>
      </c>
    </row>
    <row r="44" spans="1:35" ht="28" x14ac:dyDescent="0.35">
      <c r="A44" s="176"/>
      <c r="B44" s="176"/>
      <c r="C44" s="176"/>
      <c r="D44" s="234"/>
      <c r="E44" s="209" t="s">
        <v>88</v>
      </c>
      <c r="F44" s="68" t="s">
        <v>308</v>
      </c>
      <c r="G44" s="176"/>
      <c r="H44" s="176"/>
      <c r="I44" s="194"/>
      <c r="J44" s="176"/>
      <c r="K44" s="176"/>
      <c r="L44" s="176"/>
      <c r="M44" s="176"/>
      <c r="N44" s="176"/>
      <c r="O44" s="176"/>
      <c r="P44" s="176"/>
      <c r="Q44" s="213">
        <v>2</v>
      </c>
      <c r="R44" s="212" t="s">
        <v>309</v>
      </c>
      <c r="S44" s="214" t="str">
        <f t="shared" si="0"/>
        <v>Probabilidad</v>
      </c>
      <c r="T44" s="215" t="s">
        <v>92</v>
      </c>
      <c r="U44" s="216">
        <f t="shared" si="1"/>
        <v>0.15</v>
      </c>
      <c r="V44" s="215" t="s">
        <v>61</v>
      </c>
      <c r="W44" s="216">
        <f t="shared" si="2"/>
        <v>0.15</v>
      </c>
      <c r="X44" s="218">
        <f t="shared" si="3"/>
        <v>0.3</v>
      </c>
      <c r="Y44" s="215" t="s">
        <v>62</v>
      </c>
      <c r="Z44" s="215" t="s">
        <v>63</v>
      </c>
      <c r="AA44" s="215" t="s">
        <v>64</v>
      </c>
      <c r="AB44" s="218">
        <f>IFERROR(IF(AND(S43="Probabilidad",S44="Probabilidad"),(AB43-(+AB43*X44)),IF(S44="Probabilidad",(L43-(+L43*X44)),IF(S44="Impacto",AB43,""))),"")</f>
        <v>0.252</v>
      </c>
      <c r="AC44" s="217" t="str">
        <f t="shared" si="4"/>
        <v>Baja</v>
      </c>
      <c r="AD44" s="218">
        <f>IF(S44="Impacto",(AD43-(+AD43*X44)),AD43)</f>
        <v>0.6</v>
      </c>
      <c r="AE44" s="217" t="str">
        <f t="shared" si="5"/>
        <v>Moderado</v>
      </c>
      <c r="AF44" s="215" t="str">
        <f>IF(AND(AC44&lt;&gt;"",AE44&lt;&gt;""),VLOOKUP(AC44&amp;AE44,'No Eliminar'!$N$3:$O$27,2,FALSE),"")</f>
        <v>Moderada</v>
      </c>
      <c r="AG44" s="215" t="s">
        <v>263</v>
      </c>
      <c r="AH44" s="176"/>
      <c r="AI44" s="176"/>
    </row>
    <row r="45" spans="1:35" ht="56" x14ac:dyDescent="0.35">
      <c r="A45" s="184"/>
      <c r="B45" s="184"/>
      <c r="C45" s="184"/>
      <c r="D45" s="236"/>
      <c r="E45" s="177"/>
      <c r="F45" s="68" t="s">
        <v>310</v>
      </c>
      <c r="G45" s="184"/>
      <c r="H45" s="184"/>
      <c r="I45" s="194"/>
      <c r="J45" s="184"/>
      <c r="K45" s="184"/>
      <c r="L45" s="176"/>
      <c r="M45" s="184"/>
      <c r="N45" s="184"/>
      <c r="O45" s="184"/>
      <c r="P45" s="176"/>
      <c r="Q45" s="177"/>
      <c r="R45" s="177"/>
      <c r="S45" s="177"/>
      <c r="T45" s="177"/>
      <c r="U45" s="177"/>
      <c r="V45" s="177"/>
      <c r="W45" s="177"/>
      <c r="X45" s="177"/>
      <c r="Y45" s="177"/>
      <c r="Z45" s="177"/>
      <c r="AA45" s="177"/>
      <c r="AB45" s="177"/>
      <c r="AC45" s="177"/>
      <c r="AD45" s="177"/>
      <c r="AE45" s="177"/>
      <c r="AF45" s="177"/>
      <c r="AG45" s="177"/>
      <c r="AH45" s="177"/>
      <c r="AI45" s="177"/>
    </row>
    <row r="46" spans="1:35" ht="147" customHeight="1" x14ac:dyDescent="0.35">
      <c r="A46" s="209">
        <v>10</v>
      </c>
      <c r="B46" s="209" t="s">
        <v>300</v>
      </c>
      <c r="C46" s="209" t="s">
        <v>226</v>
      </c>
      <c r="D46" s="209" t="s">
        <v>311</v>
      </c>
      <c r="E46" s="67" t="s">
        <v>69</v>
      </c>
      <c r="F46" s="80" t="s">
        <v>312</v>
      </c>
      <c r="G46" s="209" t="s">
        <v>313</v>
      </c>
      <c r="H46" s="209" t="s">
        <v>314</v>
      </c>
      <c r="I46" s="238" t="s">
        <v>148</v>
      </c>
      <c r="J46" s="209" t="s">
        <v>57</v>
      </c>
      <c r="K46" s="219" t="str">
        <f>IF(J46="Máximo 2 veces por año","Muy Baja", IF(J46="De 3 a 24 veces por año","Baja", IF(J46="De 24 a 500 veces por año","Media", IF(J46="De 500 veces al año y máximo 5000 veces por año","Alta",IF(J46="Más de 5000 veces por año","Muy Alta",";")))))</f>
        <v>Media</v>
      </c>
      <c r="L46" s="220">
        <f>IF(K46="Muy Baja", 20%, IF(K46="Baja",40%, IF(K46="Media",60%, IF(K46="Alta",80%,IF(K46="Muy Alta",100%,"")))))</f>
        <v>0.6</v>
      </c>
      <c r="M46" s="209" t="s">
        <v>58</v>
      </c>
      <c r="N46" s="216" t="str">
        <f>IF(O46=20%,"Leve",IF(O46=40%,"Menor",IF(O46=60%,"Moderado",IF(O46=80%,"Mayor","Catastrófico"))))</f>
        <v>Catastrófico</v>
      </c>
      <c r="O46" s="216">
        <f>IF(M46="     Afectación menor a 10 SMLMV",20%,IF(M46="     El riesgo afecta la imagen de alguna área de la organización",20%,IF(M46="     Entre 10 y 50 SMLMV",40%,IF(M46="     El riesgo afecta la imagen de la entidad internamente, de conocimiento general, nivel interno, de junta dircetiva y accionistas y/o de provedores",40%,IF(M46="     Entre 50 y 100 SMLMV",60%,IF(M46="     El riesgo afecta la imagen de la entidad con algunos usuarios de relevancia frente al logro de los objetivos",60%,IF(M46="     Entre 100 y 500 SMLMV",80%,IF(M46="     El riesgo afecta la imagen de de la entidad con efecto publicitario sostenido a nivel de sector administrativo, nivel departamental o municipal",80%,IF(M46="     Mayor a 500 SMLMV",100%,IF(M46="     El riesgo afecta la imagen de la entidad a nivel nacional, con efecto publicitarios sostenible a nivel país",100%,""))))))))))</f>
        <v>1</v>
      </c>
      <c r="P46" s="220" t="str">
        <f>IF(AND(K46&lt;&gt;"",N46&lt;&gt;""),VLOOKUP(K46&amp;N46,'No Eliminar'!$N$3:$O$27,2,FALSE),"")</f>
        <v>Extrema</v>
      </c>
      <c r="Q46" s="53">
        <v>1</v>
      </c>
      <c r="R46" s="5" t="s">
        <v>315</v>
      </c>
      <c r="S46" s="81" t="str">
        <f t="shared" ref="S46:S70" si="25">IF(T46="Preventivo","Probabilidad",IF(T46="Detectivo","Probabilidad","Impacto"))</f>
        <v>Impacto</v>
      </c>
      <c r="T46" s="39" t="s">
        <v>60</v>
      </c>
      <c r="U46" s="55">
        <f t="shared" ref="U46:U70" si="26">IF(T46="Preventivo", 25%, IF(T46="Detectivo",15%, IF(T46="Correctivo",10%,IF(T46="No se tienen controles para aplicar al impacto","No Aplica",""))))</f>
        <v>0.1</v>
      </c>
      <c r="V46" s="39" t="s">
        <v>61</v>
      </c>
      <c r="W46" s="55">
        <f t="shared" ref="W46:W70" si="27">IF(V46="Automático", 25%, IF(V46="Manual",15%,IF(V46="No Aplica", "No Aplica","")))</f>
        <v>0.15</v>
      </c>
      <c r="X46" s="56">
        <f t="shared" ref="X46:X70" si="28">U46+W46</f>
        <v>0.25</v>
      </c>
      <c r="Y46" s="39" t="s">
        <v>279</v>
      </c>
      <c r="Z46" s="39" t="s">
        <v>77</v>
      </c>
      <c r="AA46" s="39" t="s">
        <v>64</v>
      </c>
      <c r="AB46" s="56">
        <f>IFERROR(IF(S46="Probabilidad",(L46-(+L46*X46)),IF(S46="Impacto",L46,"")),"")</f>
        <v>0.6</v>
      </c>
      <c r="AC46" s="57" t="str">
        <f t="shared" ref="AC46:AC70" si="29">IF(AB46&lt;=20%, "Muy Baja", IF(AB46&lt;=40%,"Baja", IF(AB46&lt;=60%,"Media",IF(AB46&lt;=80%,"Alta","Muy Alta"))))</f>
        <v>Media</v>
      </c>
      <c r="AD46" s="56">
        <f>IF(S46="Impacto",(O46-(+O46*X46)),O46)</f>
        <v>0.75</v>
      </c>
      <c r="AE46" s="57" t="str">
        <f t="shared" ref="AE46:AE70" si="30">IF(AD46&lt;=20%, "Leve", IF(AD46&lt;=40%,"Menor", IF(AD46&lt;=60%,"Moderado",IF(AD46&lt;=80%,"Mayor","Catastrófico"))))</f>
        <v>Mayor</v>
      </c>
      <c r="AF46" s="28" t="str">
        <f>IF(AND(AC46&lt;&gt;"",AE46&lt;&gt;""),VLOOKUP(AC46&amp;AE46,'No Eliminar'!$N$3:$O$27,2,FALSE),"")</f>
        <v>Alta</v>
      </c>
      <c r="AG46" s="215" t="s">
        <v>263</v>
      </c>
      <c r="AH46" s="209" t="s">
        <v>316</v>
      </c>
      <c r="AI46" s="209" t="s">
        <v>317</v>
      </c>
    </row>
    <row r="47" spans="1:35" ht="105.75" customHeight="1" x14ac:dyDescent="0.35">
      <c r="A47" s="176"/>
      <c r="B47" s="176"/>
      <c r="C47" s="176"/>
      <c r="D47" s="176"/>
      <c r="E47" s="68" t="s">
        <v>52</v>
      </c>
      <c r="F47" s="80" t="s">
        <v>318</v>
      </c>
      <c r="G47" s="176"/>
      <c r="H47" s="176"/>
      <c r="I47" s="194"/>
      <c r="J47" s="176"/>
      <c r="K47" s="176"/>
      <c r="L47" s="176"/>
      <c r="M47" s="176"/>
      <c r="N47" s="176"/>
      <c r="O47" s="176"/>
      <c r="P47" s="176"/>
      <c r="Q47" s="53">
        <v>2</v>
      </c>
      <c r="R47" s="5" t="s">
        <v>319</v>
      </c>
      <c r="S47" s="75" t="str">
        <f t="shared" si="25"/>
        <v>Probabilidad</v>
      </c>
      <c r="T47" s="39" t="s">
        <v>72</v>
      </c>
      <c r="U47" s="55">
        <f t="shared" si="26"/>
        <v>0.25</v>
      </c>
      <c r="V47" s="39" t="s">
        <v>61</v>
      </c>
      <c r="W47" s="55">
        <f t="shared" si="27"/>
        <v>0.15</v>
      </c>
      <c r="X47" s="56">
        <f t="shared" si="28"/>
        <v>0.4</v>
      </c>
      <c r="Y47" s="39" t="s">
        <v>62</v>
      </c>
      <c r="Z47" s="39" t="s">
        <v>63</v>
      </c>
      <c r="AA47" s="39" t="s">
        <v>64</v>
      </c>
      <c r="AB47" s="56">
        <f>IFERROR(IF(AND(S46="Probabilidad",S47="Probabilidad"),(AB46-(+AB46*X47)),IF(S47="Probabilidad",(L46-(+L46*X47)),IF(S47="Impacto",AB46,""))),"")</f>
        <v>0.36</v>
      </c>
      <c r="AC47" s="57" t="str">
        <f t="shared" si="29"/>
        <v>Baja</v>
      </c>
      <c r="AD47" s="56">
        <f>IF(S47="Impacto",(AD46-(+AD46*X47)),AD46)</f>
        <v>0.75</v>
      </c>
      <c r="AE47" s="57" t="str">
        <f t="shared" si="30"/>
        <v>Mayor</v>
      </c>
      <c r="AF47" s="28" t="str">
        <f>IF(AND(AC47&lt;&gt;"",AE47&lt;&gt;""),VLOOKUP(AC47&amp;AE47,'No Eliminar'!$N$3:$O$27,2,FALSE),"")</f>
        <v>Alta</v>
      </c>
      <c r="AG47" s="176"/>
      <c r="AH47" s="176"/>
      <c r="AI47" s="176"/>
    </row>
    <row r="48" spans="1:35" ht="105.75" customHeight="1" x14ac:dyDescent="0.35">
      <c r="A48" s="176"/>
      <c r="B48" s="176"/>
      <c r="C48" s="176"/>
      <c r="D48" s="176"/>
      <c r="E48" s="209" t="s">
        <v>52</v>
      </c>
      <c r="F48" s="212" t="s">
        <v>320</v>
      </c>
      <c r="G48" s="176"/>
      <c r="H48" s="176"/>
      <c r="I48" s="194"/>
      <c r="J48" s="176"/>
      <c r="K48" s="176"/>
      <c r="L48" s="176"/>
      <c r="M48" s="176"/>
      <c r="N48" s="176"/>
      <c r="O48" s="176"/>
      <c r="P48" s="176"/>
      <c r="Q48" s="53">
        <v>3</v>
      </c>
      <c r="R48" s="5" t="s">
        <v>321</v>
      </c>
      <c r="S48" s="75" t="str">
        <f t="shared" si="25"/>
        <v>Probabilidad</v>
      </c>
      <c r="T48" s="39" t="s">
        <v>72</v>
      </c>
      <c r="U48" s="55">
        <f t="shared" si="26"/>
        <v>0.25</v>
      </c>
      <c r="V48" s="39" t="s">
        <v>61</v>
      </c>
      <c r="W48" s="55">
        <f t="shared" si="27"/>
        <v>0.15</v>
      </c>
      <c r="X48" s="56">
        <f t="shared" si="28"/>
        <v>0.4</v>
      </c>
      <c r="Y48" s="39" t="s">
        <v>62</v>
      </c>
      <c r="Z48" s="39" t="s">
        <v>77</v>
      </c>
      <c r="AA48" s="39" t="s">
        <v>64</v>
      </c>
      <c r="AB48" s="56">
        <f t="shared" ref="AB48:AB49" si="31">IFERROR(IF(AND(S47="Probabilidad",S48="Probabilidad"),(AB47-(+AB47*X48)),IF(AND(S47="Impacto",S48="Probabilidad"),(AB46-(+AB46*X48)),IF(S48="Impacto",AB47,""))),"")</f>
        <v>0.216</v>
      </c>
      <c r="AC48" s="70" t="str">
        <f t="shared" si="29"/>
        <v>Baja</v>
      </c>
      <c r="AD48" s="55">
        <f t="shared" ref="AD48:AD49" si="32">IFERROR(IF(AND(S47="Impacto",S48="Impacto"),(AD47-(+AD47*X48)),IF(AND(S47="Impacto",S48="Probabilidad"),(AD46-(+AD46*X48)),IF(S48="Probabilidad",AD47,""))),"")</f>
        <v>0.75</v>
      </c>
      <c r="AE48" s="70" t="str">
        <f t="shared" si="30"/>
        <v>Mayor</v>
      </c>
      <c r="AF48" s="28" t="str">
        <f>IF(AND(AC48&lt;&gt;"",AE48&lt;&gt;""),VLOOKUP(AC48&amp;AE48,'No Eliminar'!$N$3:$O$27,2,FALSE),"")</f>
        <v>Alta</v>
      </c>
      <c r="AG48" s="176"/>
      <c r="AH48" s="176"/>
      <c r="AI48" s="176"/>
    </row>
    <row r="49" spans="1:35" ht="105.75" customHeight="1" x14ac:dyDescent="0.35">
      <c r="A49" s="177"/>
      <c r="B49" s="184"/>
      <c r="C49" s="177"/>
      <c r="D49" s="177"/>
      <c r="E49" s="177"/>
      <c r="F49" s="177"/>
      <c r="G49" s="177"/>
      <c r="H49" s="177"/>
      <c r="I49" s="196"/>
      <c r="J49" s="177"/>
      <c r="K49" s="177"/>
      <c r="L49" s="177"/>
      <c r="M49" s="177"/>
      <c r="N49" s="177"/>
      <c r="O49" s="177"/>
      <c r="P49" s="177"/>
      <c r="Q49" s="53">
        <v>4</v>
      </c>
      <c r="R49" s="71" t="s">
        <v>322</v>
      </c>
      <c r="S49" s="75" t="str">
        <f t="shared" si="25"/>
        <v>Probabilidad</v>
      </c>
      <c r="T49" s="39" t="s">
        <v>72</v>
      </c>
      <c r="U49" s="55">
        <f t="shared" si="26"/>
        <v>0.25</v>
      </c>
      <c r="V49" s="39" t="s">
        <v>61</v>
      </c>
      <c r="W49" s="55">
        <f t="shared" si="27"/>
        <v>0.15</v>
      </c>
      <c r="X49" s="56">
        <f t="shared" si="28"/>
        <v>0.4</v>
      </c>
      <c r="Y49" s="39" t="s">
        <v>62</v>
      </c>
      <c r="Z49" s="39" t="s">
        <v>63</v>
      </c>
      <c r="AA49" s="39" t="s">
        <v>64</v>
      </c>
      <c r="AB49" s="56">
        <f t="shared" si="31"/>
        <v>0.12959999999999999</v>
      </c>
      <c r="AC49" s="70" t="str">
        <f t="shared" si="29"/>
        <v>Muy Baja</v>
      </c>
      <c r="AD49" s="55">
        <f t="shared" si="32"/>
        <v>0.75</v>
      </c>
      <c r="AE49" s="70" t="str">
        <f t="shared" si="30"/>
        <v>Mayor</v>
      </c>
      <c r="AF49" s="28" t="str">
        <f>IF(AND(AC49&lt;&gt;"",AE49&lt;&gt;""),VLOOKUP(AC49&amp;AE49,'No Eliminar'!$N$3:$O$27,2,FALSE),"")</f>
        <v>Alta</v>
      </c>
      <c r="AG49" s="177"/>
      <c r="AH49" s="177"/>
      <c r="AI49" s="177"/>
    </row>
    <row r="50" spans="1:35" ht="197.25" customHeight="1" x14ac:dyDescent="0.35">
      <c r="A50" s="209">
        <v>11</v>
      </c>
      <c r="B50" s="209" t="s">
        <v>323</v>
      </c>
      <c r="C50" s="209" t="s">
        <v>226</v>
      </c>
      <c r="D50" s="68" t="s">
        <v>324</v>
      </c>
      <c r="E50" s="68" t="s">
        <v>325</v>
      </c>
      <c r="F50" s="5" t="s">
        <v>326</v>
      </c>
      <c r="G50" s="209" t="s">
        <v>327</v>
      </c>
      <c r="H50" s="209" t="s">
        <v>304</v>
      </c>
      <c r="I50" s="212" t="s">
        <v>148</v>
      </c>
      <c r="J50" s="209" t="s">
        <v>57</v>
      </c>
      <c r="K50" s="219" t="str">
        <f>IF(J50="Máximo 2 veces por año","Muy Baja", IF(J50="De 3 a 24 veces por año","Baja", IF(J50="De 24 a 500 veces por año","Media", IF(J50="De 500 veces al año y máximo 5000 veces por año","Alta",IF(J50="Más de 5000 veces por año","Muy Alta",";")))))</f>
        <v>Media</v>
      </c>
      <c r="L50" s="220">
        <f>IF(K50="Muy Baja", 20%, IF(K50="Baja",40%, IF(K50="Media",60%, IF(K50="Alta",80%,IF(K50="Muy Alta",100%,"")))))</f>
        <v>0.6</v>
      </c>
      <c r="M50" s="209" t="s">
        <v>328</v>
      </c>
      <c r="N50" s="216" t="str">
        <f>IF(O50=20%,"Leve",IF(O50=40%,"Menor",IF(O50=60%,"Moderado",IF(O50=80%,"Mayor","Catastrófico"))))</f>
        <v>Mayor</v>
      </c>
      <c r="O50" s="216">
        <f>IF(M50="     Afectación menor a 10 SMLMV",20%,IF(M50="     El riesgo afecta la imagen de alguna área de la organización",20%,IF(M50="     Entre 10 y 50 SMLMV",40%,IF(M50="     El riesgo afecta la imagen de la entidad internamente, de conocimiento general, nivel interno, de junta dircetiva y accionistas y/o de provedores",40%,IF(M50="     Entre 50 y 100 SMLMV",60%,IF(M50="     El riesgo afecta la imagen de la entidad con algunos usuarios de relevancia frente al logro de los objetivos",60%,IF(M50="     Entre 100 y 500 SMLMV",80%,IF(M50="     El riesgo afecta la imagen de  la entidad con efecto publicitario sostenido a nivel de sector administrativo, nivel departamental o municipal",80%,IF(M50="     Mayor a 500 SMLMV",100%,IF(M50="     El riesgo afecta la imagen de la entidad a nivel nacional, con efecto publicitarios sostenible a nivel país",100%,""))))))))))</f>
        <v>0.8</v>
      </c>
      <c r="P50" s="220" t="str">
        <f>IF(AND(K50&lt;&gt;"",N50&lt;&gt;""),VLOOKUP(K50&amp;N50,'No Eliminar'!$N$3:$O$27,2,FALSE),"")</f>
        <v>Alta</v>
      </c>
      <c r="Q50" s="82">
        <v>1</v>
      </c>
      <c r="R50" s="5" t="s">
        <v>329</v>
      </c>
      <c r="S50" s="54" t="str">
        <f t="shared" si="25"/>
        <v>Probabilidad</v>
      </c>
      <c r="T50" s="39" t="s">
        <v>92</v>
      </c>
      <c r="U50" s="55">
        <f t="shared" si="26"/>
        <v>0.15</v>
      </c>
      <c r="V50" s="39" t="s">
        <v>61</v>
      </c>
      <c r="W50" s="55">
        <f t="shared" si="27"/>
        <v>0.15</v>
      </c>
      <c r="X50" s="56">
        <f t="shared" si="28"/>
        <v>0.3</v>
      </c>
      <c r="Y50" s="39" t="s">
        <v>279</v>
      </c>
      <c r="Z50" s="39" t="s">
        <v>77</v>
      </c>
      <c r="AA50" s="39" t="s">
        <v>164</v>
      </c>
      <c r="AB50" s="56">
        <f>IFERROR(IF(S50="Probabilidad",(L50-(+L50*X50)),IF(S50="Impacto",L50,"")),"")</f>
        <v>0.42</v>
      </c>
      <c r="AC50" s="57" t="str">
        <f t="shared" si="29"/>
        <v>Media</v>
      </c>
      <c r="AD50" s="56">
        <f>IF(S50="Impacto",(O50-(+O50*X50)),O50)</f>
        <v>0.8</v>
      </c>
      <c r="AE50" s="57" t="str">
        <f t="shared" si="30"/>
        <v>Mayor</v>
      </c>
      <c r="AF50" s="28" t="str">
        <f>IF(AND(AC50&lt;&gt;"",AE50&lt;&gt;""),VLOOKUP(AC50&amp;AE50,'No Eliminar'!$N$3:$O$27,2,FALSE),"")</f>
        <v>Alta</v>
      </c>
      <c r="AG50" s="215" t="s">
        <v>66</v>
      </c>
      <c r="AH50" s="209" t="s">
        <v>330</v>
      </c>
      <c r="AI50" s="209" t="s">
        <v>331</v>
      </c>
    </row>
    <row r="51" spans="1:35" ht="105.75" customHeight="1" x14ac:dyDescent="0.35">
      <c r="A51" s="176"/>
      <c r="B51" s="176"/>
      <c r="C51" s="176"/>
      <c r="D51" s="209" t="s">
        <v>332</v>
      </c>
      <c r="E51" s="68" t="s">
        <v>52</v>
      </c>
      <c r="F51" s="5" t="s">
        <v>333</v>
      </c>
      <c r="G51" s="176"/>
      <c r="H51" s="176"/>
      <c r="I51" s="176"/>
      <c r="J51" s="176"/>
      <c r="K51" s="176"/>
      <c r="L51" s="176"/>
      <c r="M51" s="176"/>
      <c r="N51" s="176"/>
      <c r="O51" s="176"/>
      <c r="P51" s="176"/>
      <c r="Q51" s="53">
        <v>2</v>
      </c>
      <c r="R51" s="5" t="s">
        <v>334</v>
      </c>
      <c r="S51" s="54" t="str">
        <f t="shared" si="25"/>
        <v>Probabilidad</v>
      </c>
      <c r="T51" s="39" t="s">
        <v>72</v>
      </c>
      <c r="U51" s="55">
        <f t="shared" si="26"/>
        <v>0.25</v>
      </c>
      <c r="V51" s="39" t="s">
        <v>61</v>
      </c>
      <c r="W51" s="55">
        <f t="shared" si="27"/>
        <v>0.15</v>
      </c>
      <c r="X51" s="56">
        <f t="shared" si="28"/>
        <v>0.4</v>
      </c>
      <c r="Y51" s="39" t="s">
        <v>62</v>
      </c>
      <c r="Z51" s="39" t="s">
        <v>63</v>
      </c>
      <c r="AA51" s="39" t="s">
        <v>64</v>
      </c>
      <c r="AB51" s="56">
        <f>IFERROR(IF(AND(S50="Probabilidad",S51="Probabilidad"),(AB50-(+AB50*X51)),IF(S51="Probabilidad",(L50-(+L50*X51)),IF(S51="Impacto",AB50,""))),"")</f>
        <v>0.252</v>
      </c>
      <c r="AC51" s="57" t="str">
        <f t="shared" si="29"/>
        <v>Baja</v>
      </c>
      <c r="AD51" s="56">
        <f>IF(S51="Impacto",(AD50-(+AD50*X51)),AD50)</f>
        <v>0.8</v>
      </c>
      <c r="AE51" s="57" t="str">
        <f t="shared" si="30"/>
        <v>Mayor</v>
      </c>
      <c r="AF51" s="28" t="str">
        <f>IF(AND(AC51&lt;&gt;"",AE51&lt;&gt;""),VLOOKUP(AC51&amp;AE51,'No Eliminar'!$N$3:$O$27,2,FALSE),"")</f>
        <v>Alta</v>
      </c>
      <c r="AG51" s="176"/>
      <c r="AH51" s="176"/>
      <c r="AI51" s="176"/>
    </row>
    <row r="52" spans="1:35" ht="146.25" customHeight="1" x14ac:dyDescent="0.35">
      <c r="A52" s="176"/>
      <c r="B52" s="176"/>
      <c r="C52" s="176"/>
      <c r="D52" s="176"/>
      <c r="E52" s="68" t="s">
        <v>52</v>
      </c>
      <c r="F52" s="5" t="s">
        <v>335</v>
      </c>
      <c r="G52" s="176"/>
      <c r="H52" s="176"/>
      <c r="I52" s="176"/>
      <c r="J52" s="176"/>
      <c r="K52" s="176"/>
      <c r="L52" s="176"/>
      <c r="M52" s="176"/>
      <c r="N52" s="176"/>
      <c r="O52" s="176"/>
      <c r="P52" s="176"/>
      <c r="Q52" s="53">
        <v>3</v>
      </c>
      <c r="R52" s="5" t="s">
        <v>336</v>
      </c>
      <c r="S52" s="54" t="str">
        <f t="shared" si="25"/>
        <v>Probabilidad</v>
      </c>
      <c r="T52" s="39" t="s">
        <v>72</v>
      </c>
      <c r="U52" s="55">
        <f t="shared" si="26"/>
        <v>0.25</v>
      </c>
      <c r="V52" s="39" t="s">
        <v>61</v>
      </c>
      <c r="W52" s="55">
        <f t="shared" si="27"/>
        <v>0.15</v>
      </c>
      <c r="X52" s="56">
        <f t="shared" si="28"/>
        <v>0.4</v>
      </c>
      <c r="Y52" s="39" t="s">
        <v>62</v>
      </c>
      <c r="Z52" s="39" t="s">
        <v>63</v>
      </c>
      <c r="AA52" s="39" t="s">
        <v>64</v>
      </c>
      <c r="AB52" s="56">
        <f t="shared" ref="AB52:AB55" si="33">IFERROR(IF(AND(S51="Probabilidad",S52="Probabilidad"),(AB51-(+AB51*X52)),IF(AND(S51="Impacto",S52="Probabilidad"),(AB50-(+AB50*X52)),IF(S52="Impacto",AB51,""))),"")</f>
        <v>0.1512</v>
      </c>
      <c r="AC52" s="70" t="str">
        <f t="shared" si="29"/>
        <v>Muy Baja</v>
      </c>
      <c r="AD52" s="55">
        <f t="shared" ref="AD52:AD55" si="34">IFERROR(IF(AND(S51="Impacto",S52="Impacto"),(AD51-(+AD51*X52)),IF(AND(S51="Impacto",S52="Probabilidad"),(AD50-(+AD50*X52)),IF(S52="Probabilidad",AD51,""))),"")</f>
        <v>0.8</v>
      </c>
      <c r="AE52" s="70" t="str">
        <f t="shared" si="30"/>
        <v>Mayor</v>
      </c>
      <c r="AF52" s="28" t="str">
        <f>IF(AND(AC52&lt;&gt;"",AE52&lt;&gt;""),VLOOKUP(AC52&amp;AE52,'No Eliminar'!$N$3:$O$27,2,FALSE),"")</f>
        <v>Alta</v>
      </c>
      <c r="AG52" s="176"/>
      <c r="AH52" s="176"/>
      <c r="AI52" s="176"/>
    </row>
    <row r="53" spans="1:35" ht="105.75" customHeight="1" x14ac:dyDescent="0.35">
      <c r="A53" s="176"/>
      <c r="B53" s="176"/>
      <c r="C53" s="176"/>
      <c r="D53" s="176"/>
      <c r="E53" s="83" t="s">
        <v>88</v>
      </c>
      <c r="F53" s="5" t="s">
        <v>337</v>
      </c>
      <c r="G53" s="176"/>
      <c r="H53" s="176"/>
      <c r="I53" s="176"/>
      <c r="J53" s="176"/>
      <c r="K53" s="176"/>
      <c r="L53" s="176"/>
      <c r="M53" s="176"/>
      <c r="N53" s="176"/>
      <c r="O53" s="176"/>
      <c r="P53" s="176"/>
      <c r="Q53" s="53">
        <v>4</v>
      </c>
      <c r="R53" s="76" t="s">
        <v>338</v>
      </c>
      <c r="S53" s="54" t="str">
        <f t="shared" si="25"/>
        <v>Probabilidad</v>
      </c>
      <c r="T53" s="39" t="s">
        <v>92</v>
      </c>
      <c r="U53" s="55">
        <f t="shared" si="26"/>
        <v>0.15</v>
      </c>
      <c r="V53" s="39" t="s">
        <v>61</v>
      </c>
      <c r="W53" s="55">
        <f t="shared" si="27"/>
        <v>0.15</v>
      </c>
      <c r="X53" s="56">
        <f t="shared" si="28"/>
        <v>0.3</v>
      </c>
      <c r="Y53" s="39" t="s">
        <v>279</v>
      </c>
      <c r="Z53" s="39" t="s">
        <v>63</v>
      </c>
      <c r="AA53" s="39" t="s">
        <v>64</v>
      </c>
      <c r="AB53" s="56">
        <f t="shared" si="33"/>
        <v>0.10584</v>
      </c>
      <c r="AC53" s="70" t="str">
        <f t="shared" si="29"/>
        <v>Muy Baja</v>
      </c>
      <c r="AD53" s="55">
        <f t="shared" si="34"/>
        <v>0.8</v>
      </c>
      <c r="AE53" s="70" t="str">
        <f t="shared" si="30"/>
        <v>Mayor</v>
      </c>
      <c r="AF53" s="28" t="str">
        <f>IF(AND(AC53&lt;&gt;"",AE53&lt;&gt;""),VLOOKUP(AC53&amp;AE53,'No Eliminar'!$N$3:$O$27,2,FALSE),"")</f>
        <v>Alta</v>
      </c>
      <c r="AG53" s="176"/>
      <c r="AH53" s="176"/>
      <c r="AI53" s="176"/>
    </row>
    <row r="54" spans="1:35" ht="105.75" customHeight="1" x14ac:dyDescent="0.35">
      <c r="A54" s="176"/>
      <c r="B54" s="176"/>
      <c r="C54" s="176"/>
      <c r="D54" s="177"/>
      <c r="E54" s="10" t="s">
        <v>339</v>
      </c>
      <c r="F54" s="5" t="s">
        <v>340</v>
      </c>
      <c r="G54" s="176"/>
      <c r="H54" s="176"/>
      <c r="I54" s="176"/>
      <c r="J54" s="176"/>
      <c r="K54" s="176"/>
      <c r="L54" s="176"/>
      <c r="M54" s="176"/>
      <c r="N54" s="176"/>
      <c r="O54" s="176"/>
      <c r="P54" s="176"/>
      <c r="Q54" s="53">
        <v>5</v>
      </c>
      <c r="R54" s="76" t="s">
        <v>341</v>
      </c>
      <c r="S54" s="54" t="str">
        <f t="shared" si="25"/>
        <v>Probabilidad</v>
      </c>
      <c r="T54" s="39" t="s">
        <v>72</v>
      </c>
      <c r="U54" s="55">
        <f t="shared" si="26"/>
        <v>0.25</v>
      </c>
      <c r="V54" s="39" t="s">
        <v>61</v>
      </c>
      <c r="W54" s="55">
        <f t="shared" si="27"/>
        <v>0.15</v>
      </c>
      <c r="X54" s="56">
        <f t="shared" si="28"/>
        <v>0.4</v>
      </c>
      <c r="Y54" s="39" t="s">
        <v>62</v>
      </c>
      <c r="Z54" s="39" t="s">
        <v>63</v>
      </c>
      <c r="AA54" s="39" t="s">
        <v>64</v>
      </c>
      <c r="AB54" s="56">
        <f t="shared" si="33"/>
        <v>6.3504000000000005E-2</v>
      </c>
      <c r="AC54" s="70" t="str">
        <f t="shared" si="29"/>
        <v>Muy Baja</v>
      </c>
      <c r="AD54" s="55">
        <f t="shared" si="34"/>
        <v>0.8</v>
      </c>
      <c r="AE54" s="70" t="str">
        <f t="shared" si="30"/>
        <v>Mayor</v>
      </c>
      <c r="AF54" s="28" t="str">
        <f>IF(AND(AC54&lt;&gt;"",AE54&lt;&gt;""),VLOOKUP(AC54&amp;AE54,'No Eliminar'!$N$3:$O$27,2,FALSE),"")</f>
        <v>Alta</v>
      </c>
      <c r="AG54" s="176"/>
      <c r="AH54" s="176"/>
      <c r="AI54" s="176"/>
    </row>
    <row r="55" spans="1:35" ht="105.75" customHeight="1" x14ac:dyDescent="0.35">
      <c r="A55" s="177"/>
      <c r="B55" s="177"/>
      <c r="C55" s="177"/>
      <c r="D55" s="6" t="s">
        <v>342</v>
      </c>
      <c r="E55" s="10" t="s">
        <v>325</v>
      </c>
      <c r="F55" s="5" t="s">
        <v>343</v>
      </c>
      <c r="G55" s="184"/>
      <c r="H55" s="177"/>
      <c r="I55" s="176"/>
      <c r="J55" s="177"/>
      <c r="K55" s="177"/>
      <c r="L55" s="176"/>
      <c r="M55" s="184"/>
      <c r="N55" s="177"/>
      <c r="O55" s="184"/>
      <c r="P55" s="177"/>
      <c r="Q55" s="53">
        <v>6</v>
      </c>
      <c r="R55" s="76" t="s">
        <v>344</v>
      </c>
      <c r="S55" s="54" t="str">
        <f t="shared" si="25"/>
        <v>Probabilidad</v>
      </c>
      <c r="T55" s="39" t="s">
        <v>72</v>
      </c>
      <c r="U55" s="55">
        <f t="shared" si="26"/>
        <v>0.25</v>
      </c>
      <c r="V55" s="39" t="s">
        <v>61</v>
      </c>
      <c r="W55" s="55">
        <f t="shared" si="27"/>
        <v>0.15</v>
      </c>
      <c r="X55" s="56">
        <f t="shared" si="28"/>
        <v>0.4</v>
      </c>
      <c r="Y55" s="39" t="s">
        <v>62</v>
      </c>
      <c r="Z55" s="39" t="s">
        <v>63</v>
      </c>
      <c r="AA55" s="39" t="s">
        <v>64</v>
      </c>
      <c r="AB55" s="56">
        <f t="shared" si="33"/>
        <v>3.8102400000000002E-2</v>
      </c>
      <c r="AC55" s="70" t="str">
        <f t="shared" si="29"/>
        <v>Muy Baja</v>
      </c>
      <c r="AD55" s="55">
        <f t="shared" si="34"/>
        <v>0.8</v>
      </c>
      <c r="AE55" s="70" t="str">
        <f t="shared" si="30"/>
        <v>Mayor</v>
      </c>
      <c r="AF55" s="28" t="str">
        <f>IF(AND(AC55&lt;&gt;"",AE55&lt;&gt;""),VLOOKUP(AC55&amp;AE55,'No Eliminar'!$N$3:$O$27,2,FALSE),"")</f>
        <v>Alta</v>
      </c>
      <c r="AG55" s="177"/>
      <c r="AH55" s="184"/>
      <c r="AI55" s="184"/>
    </row>
    <row r="56" spans="1:35" ht="151.5" customHeight="1" x14ac:dyDescent="0.35">
      <c r="A56" s="209">
        <v>12</v>
      </c>
      <c r="B56" s="209" t="s">
        <v>345</v>
      </c>
      <c r="C56" s="209" t="s">
        <v>346</v>
      </c>
      <c r="D56" s="209" t="s">
        <v>347</v>
      </c>
      <c r="E56" s="209" t="s">
        <v>325</v>
      </c>
      <c r="F56" s="209" t="s">
        <v>348</v>
      </c>
      <c r="G56" s="209" t="s">
        <v>349</v>
      </c>
      <c r="H56" s="209" t="s">
        <v>261</v>
      </c>
      <c r="I56" s="212" t="s">
        <v>350</v>
      </c>
      <c r="J56" s="209" t="s">
        <v>57</v>
      </c>
      <c r="K56" s="219" t="str">
        <f>IF(J56="Máximo 2 veces por año","Muy Baja", IF(J56="De 3 a 24 veces por año","Baja", IF(J56="De 24 a 500 veces por año","Media", IF(J56="De 500 veces al año y máximo 5000 veces por año","Alta",IF(J56="Más de 5000 veces por año","Muy Alta",";")))))</f>
        <v>Media</v>
      </c>
      <c r="L56" s="220">
        <f>IF(K56="Muy Baja", 20%, IF(K56="Baja",40%, IF(K56="Media",60%, IF(K56="Alta",80%,IF(K56="Muy Alta",100%,"")))))</f>
        <v>0.6</v>
      </c>
      <c r="M56" s="209" t="s">
        <v>197</v>
      </c>
      <c r="N56" s="216" t="str">
        <f>IF(O56=20%,"Leve",IF(O56=40%,"Menor",IF(O56=60%,"Moderado",IF(O56=80%,"Mayor","Catastrófico"))))</f>
        <v>Mayor</v>
      </c>
      <c r="O56" s="216">
        <f>IF(M56="     Afectación menor a 10 SMLMV",20%,IF(M56="     El riesgo afecta la imagen de alguna área de la organización",20%,IF(M56="     Entre 10 y 50 SMLMV",40%,IF(M56="     El riesgo afecta la imagen de la entidad internamente, de conocimiento general, nivel interno, de junta dircetiva y accionistas y/o de provedores",40%,IF(M56="     Entre 50 y 100 SMLMV",60%,IF(M56="     El riesgo afecta la imagen de la entidad con algunos usuarios de relevancia frente al logro de los objetivos",60%,IF(M56="     Entre 100 y 500 SMLMV",80%,IF(M56="     El riesgo afecta la imagen de de la entidad con efecto publicitario sostenido a nivel de sector administrativo, nivel departamental o municipal",80%,IF(M56="     Mayor a 500 SMLMV",100%,IF(M56="     El riesgo afecta la imagen de la entidad a nivel nacional, con efecto publicitarios sostenible a nivel país",100%,""))))))))))</f>
        <v>0.8</v>
      </c>
      <c r="P56" s="220" t="str">
        <f>IF(AND(K56&lt;&gt;"",N56&lt;&gt;""),VLOOKUP(K56&amp;N56,'No Eliminar'!$N$3:$O$27,2,FALSE),"")</f>
        <v>Alta</v>
      </c>
      <c r="Q56" s="84">
        <v>1</v>
      </c>
      <c r="R56" s="5" t="s">
        <v>351</v>
      </c>
      <c r="S56" s="54" t="str">
        <f t="shared" si="25"/>
        <v>Impacto</v>
      </c>
      <c r="T56" s="39" t="s">
        <v>60</v>
      </c>
      <c r="U56" s="55">
        <f t="shared" si="26"/>
        <v>0.1</v>
      </c>
      <c r="V56" s="39" t="s">
        <v>61</v>
      </c>
      <c r="W56" s="55">
        <f t="shared" si="27"/>
        <v>0.15</v>
      </c>
      <c r="X56" s="56">
        <f t="shared" si="28"/>
        <v>0.25</v>
      </c>
      <c r="Y56" s="39" t="s">
        <v>279</v>
      </c>
      <c r="Z56" s="39" t="s">
        <v>77</v>
      </c>
      <c r="AA56" s="39" t="s">
        <v>64</v>
      </c>
      <c r="AB56" s="56">
        <f>IFERROR(IF(S56="Probabilidad",(L56-(+L56*X56)),IF(S56="Impacto",L56,"")),"")</f>
        <v>0.6</v>
      </c>
      <c r="AC56" s="57" t="str">
        <f t="shared" si="29"/>
        <v>Media</v>
      </c>
      <c r="AD56" s="56">
        <f>IF(S56="Impacto",(O56-(+O56*X56)),O56)</f>
        <v>0.60000000000000009</v>
      </c>
      <c r="AE56" s="57" t="str">
        <f t="shared" si="30"/>
        <v>Moderado</v>
      </c>
      <c r="AF56" s="28" t="str">
        <f>IF(AND(AC56&lt;&gt;"",AE56&lt;&gt;""),VLOOKUP(AC56&amp;AE56,'No Eliminar'!$N$3:$O$27,2,FALSE),"")</f>
        <v>Moderada</v>
      </c>
      <c r="AG56" s="215" t="s">
        <v>263</v>
      </c>
      <c r="AH56" s="209" t="s">
        <v>352</v>
      </c>
      <c r="AI56" s="209" t="s">
        <v>353</v>
      </c>
    </row>
    <row r="57" spans="1:35" ht="172.5" customHeight="1" x14ac:dyDescent="0.35">
      <c r="A57" s="176"/>
      <c r="B57" s="176"/>
      <c r="C57" s="176"/>
      <c r="D57" s="177"/>
      <c r="E57" s="176"/>
      <c r="F57" s="176"/>
      <c r="G57" s="176"/>
      <c r="H57" s="176"/>
      <c r="I57" s="176"/>
      <c r="J57" s="176"/>
      <c r="K57" s="176"/>
      <c r="L57" s="176"/>
      <c r="M57" s="176"/>
      <c r="N57" s="176"/>
      <c r="O57" s="176"/>
      <c r="P57" s="176"/>
      <c r="Q57" s="84">
        <v>2</v>
      </c>
      <c r="R57" s="5" t="s">
        <v>354</v>
      </c>
      <c r="S57" s="54" t="str">
        <f t="shared" si="25"/>
        <v>Probabilidad</v>
      </c>
      <c r="T57" s="39" t="s">
        <v>72</v>
      </c>
      <c r="U57" s="55">
        <f t="shared" si="26"/>
        <v>0.25</v>
      </c>
      <c r="V57" s="39" t="s">
        <v>61</v>
      </c>
      <c r="W57" s="55">
        <f t="shared" si="27"/>
        <v>0.15</v>
      </c>
      <c r="X57" s="56">
        <f t="shared" si="28"/>
        <v>0.4</v>
      </c>
      <c r="Y57" s="39" t="s">
        <v>62</v>
      </c>
      <c r="Z57" s="39" t="s">
        <v>63</v>
      </c>
      <c r="AA57" s="39" t="s">
        <v>64</v>
      </c>
      <c r="AB57" s="56">
        <f>IFERROR(IF(AND(S56="Probabilidad",S57="Probabilidad"),(AB56-(+AB56*X57)),IF(S57="Probabilidad",(L56-(+L56*X57)),IF(S57="Impacto",AB56,""))),"")</f>
        <v>0.36</v>
      </c>
      <c r="AC57" s="57" t="str">
        <f t="shared" si="29"/>
        <v>Baja</v>
      </c>
      <c r="AD57" s="56">
        <f>IF(S57="Impacto",(AD56-(+AD56*X57)),AD56)</f>
        <v>0.60000000000000009</v>
      </c>
      <c r="AE57" s="57" t="str">
        <f t="shared" si="30"/>
        <v>Moderado</v>
      </c>
      <c r="AF57" s="28" t="str">
        <f>IF(AND(AC57&lt;&gt;"",AE57&lt;&gt;""),VLOOKUP(AC57&amp;AE57,'No Eliminar'!$N$3:$O$27,2,FALSE),"")</f>
        <v>Moderada</v>
      </c>
      <c r="AG57" s="176"/>
      <c r="AH57" s="176"/>
      <c r="AI57" s="176"/>
    </row>
    <row r="58" spans="1:35" ht="183" customHeight="1" x14ac:dyDescent="0.35">
      <c r="A58" s="177"/>
      <c r="B58" s="177"/>
      <c r="C58" s="177"/>
      <c r="D58" s="68" t="s">
        <v>355</v>
      </c>
      <c r="E58" s="177"/>
      <c r="F58" s="177"/>
      <c r="G58" s="177"/>
      <c r="H58" s="177"/>
      <c r="I58" s="176"/>
      <c r="J58" s="177"/>
      <c r="K58" s="177"/>
      <c r="L58" s="176"/>
      <c r="M58" s="184"/>
      <c r="N58" s="177"/>
      <c r="O58" s="184"/>
      <c r="P58" s="177"/>
      <c r="Q58" s="85">
        <v>3</v>
      </c>
      <c r="R58" s="71" t="s">
        <v>356</v>
      </c>
      <c r="S58" s="54" t="str">
        <f t="shared" si="25"/>
        <v>Probabilidad</v>
      </c>
      <c r="T58" s="39" t="s">
        <v>72</v>
      </c>
      <c r="U58" s="55">
        <f t="shared" si="26"/>
        <v>0.25</v>
      </c>
      <c r="V58" s="39" t="s">
        <v>61</v>
      </c>
      <c r="W58" s="55">
        <f t="shared" si="27"/>
        <v>0.15</v>
      </c>
      <c r="X58" s="56">
        <f t="shared" si="28"/>
        <v>0.4</v>
      </c>
      <c r="Y58" s="39" t="s">
        <v>62</v>
      </c>
      <c r="Z58" s="39" t="s">
        <v>63</v>
      </c>
      <c r="AA58" s="39" t="s">
        <v>64</v>
      </c>
      <c r="AB58" s="56">
        <f>IFERROR(IF(AND(S57="Probabilidad",S58="Probabilidad"),(AB57-(+AB57*X58)),IF(AND(S57="Impacto",S58="Probabilidad"),(AB56-(+AB56*X58)),IF(S58="Impacto",AB57,""))),"")</f>
        <v>0.216</v>
      </c>
      <c r="AC58" s="70" t="str">
        <f t="shared" si="29"/>
        <v>Baja</v>
      </c>
      <c r="AD58" s="55">
        <f>IFERROR(IF(AND(S57="Impacto",S58="Impacto"),(AD57-(+AD57*X58)),IF(AND(S57="Impacto",S58="Probabilidad"),(AD56-(+AD56*X58)),IF(S58="Probabilidad",AD57,""))),"")</f>
        <v>0.60000000000000009</v>
      </c>
      <c r="AE58" s="70" t="str">
        <f t="shared" si="30"/>
        <v>Moderado</v>
      </c>
      <c r="AF58" s="28" t="str">
        <f>IF(AND(AC58&lt;&gt;"",AE58&lt;&gt;""),VLOOKUP(AC58&amp;AE58,'No Eliminar'!$N$3:$O$27,2,FALSE),"")</f>
        <v>Moderada</v>
      </c>
      <c r="AG58" s="177"/>
      <c r="AH58" s="177"/>
      <c r="AI58" s="177"/>
    </row>
    <row r="59" spans="1:35" ht="202.5" customHeight="1" x14ac:dyDescent="0.35">
      <c r="A59" s="209">
        <v>13</v>
      </c>
      <c r="B59" s="209" t="s">
        <v>345</v>
      </c>
      <c r="C59" s="209" t="s">
        <v>226</v>
      </c>
      <c r="D59" s="67" t="s">
        <v>357</v>
      </c>
      <c r="E59" s="68" t="s">
        <v>88</v>
      </c>
      <c r="F59" s="67" t="s">
        <v>358</v>
      </c>
      <c r="G59" s="209" t="s">
        <v>359</v>
      </c>
      <c r="H59" s="237" t="s">
        <v>360</v>
      </c>
      <c r="I59" s="212" t="s">
        <v>148</v>
      </c>
      <c r="J59" s="209" t="s">
        <v>57</v>
      </c>
      <c r="K59" s="219" t="str">
        <f>IF(J59="Máximo 2 veces por año","Muy Baja", IF(J59="De 3 a 24 veces por año","Baja", IF(J59="De 24 a 500 veces por año","Media", IF(J59="De 500 veces al año y máximo 5000 veces por año","Alta",IF(J59="Más de 5000 veces por año","Muy Alta",";")))))</f>
        <v>Media</v>
      </c>
      <c r="L59" s="220">
        <f>IF(K59="Muy Baja", 20%, IF(K59="Baja",40%, IF(K59="Media",60%, IF(K59="Alta",80%,IF(K59="Muy Alta",100%,"")))))</f>
        <v>0.6</v>
      </c>
      <c r="M59" s="209" t="s">
        <v>176</v>
      </c>
      <c r="N59" s="216" t="str">
        <f>IF(O59=20%,"Leve",IF(O59=40%,"Menor",IF(O59=60%,"Moderado",IF(O59=80%,"Mayor","Catastrófico"))))</f>
        <v>Moderado</v>
      </c>
      <c r="O59" s="216">
        <f>IF(M59="     Afectación menor a 10 SMLMV",20%,IF(M59="     El riesgo afecta la imagen de alguna área de la organización",20%,IF(M59="     Entre 10 y 50 SMLMV",40%,IF(M59="     El riesgo afecta la imagen de la entidad internamente, de conocimiento general, nivel interno, de junta dircetiva y accionistas y/o de provedores",40%,IF(M59="     Entre 50 y 100 SMLMV",60%,IF(M59="     El riesgo afecta la imagen de la entidad con algunos usuarios de relevancia frente al logro de los objetivos",60%,IF(M59="     Entre 100 y 500 SMLMV",80%,IF(M59="     El riesgo afecta la imagen de de la entidad con efecto publicitario sostenido a nivel de sector administrativo, nivel departamental o municipal",80%,IF(M59="     Mayor a 500 SMLMV",100%,IF(M59="     El riesgo afecta la imagen de la entidad a nivel nacional, con efecto publicitarios sostenible a nivel país",100%,""))))))))))</f>
        <v>0.6</v>
      </c>
      <c r="P59" s="220" t="str">
        <f>IF(AND(K59&lt;&gt;"",N59&lt;&gt;""),VLOOKUP(K59&amp;N59,'No Eliminar'!$N$3:$O$27,2,FALSE),"")</f>
        <v>Moderada</v>
      </c>
      <c r="Q59" s="53">
        <v>1</v>
      </c>
      <c r="R59" s="6" t="s">
        <v>361</v>
      </c>
      <c r="S59" s="75" t="str">
        <f t="shared" si="25"/>
        <v>Probabilidad</v>
      </c>
      <c r="T59" s="39" t="s">
        <v>72</v>
      </c>
      <c r="U59" s="55">
        <f t="shared" si="26"/>
        <v>0.25</v>
      </c>
      <c r="V59" s="39" t="s">
        <v>61</v>
      </c>
      <c r="W59" s="55">
        <f t="shared" si="27"/>
        <v>0.15</v>
      </c>
      <c r="X59" s="56">
        <f t="shared" si="28"/>
        <v>0.4</v>
      </c>
      <c r="Y59" s="39" t="s">
        <v>62</v>
      </c>
      <c r="Z59" s="39" t="s">
        <v>63</v>
      </c>
      <c r="AA59" s="39" t="s">
        <v>64</v>
      </c>
      <c r="AB59" s="56">
        <f>IFERROR(IF(S59="Probabilidad",(L59-(+L59*X59)),IF(S59="Impacto",L59,"")),"")</f>
        <v>0.36</v>
      </c>
      <c r="AC59" s="57" t="str">
        <f t="shared" si="29"/>
        <v>Baja</v>
      </c>
      <c r="AD59" s="56">
        <f>IF(S59="Impacto",(O59-(+O59*X59)),O59)</f>
        <v>0.6</v>
      </c>
      <c r="AE59" s="57" t="str">
        <f t="shared" si="30"/>
        <v>Moderado</v>
      </c>
      <c r="AF59" s="28" t="str">
        <f>IF(AND(AC59&lt;&gt;"",AE59&lt;&gt;""),VLOOKUP(AC59&amp;AE59,'No Eliminar'!$N$3:$O$27,2,FALSE),"")</f>
        <v>Moderada</v>
      </c>
      <c r="AG59" s="215" t="s">
        <v>263</v>
      </c>
      <c r="AH59" s="209" t="s">
        <v>362</v>
      </c>
      <c r="AI59" s="209" t="s">
        <v>363</v>
      </c>
    </row>
    <row r="60" spans="1:35" ht="206.25" customHeight="1" x14ac:dyDescent="0.35">
      <c r="A60" s="177"/>
      <c r="B60" s="177"/>
      <c r="C60" s="177"/>
      <c r="D60" s="71" t="s">
        <v>364</v>
      </c>
      <c r="E60" s="68" t="s">
        <v>325</v>
      </c>
      <c r="F60" s="86" t="s">
        <v>365</v>
      </c>
      <c r="G60" s="177"/>
      <c r="H60" s="236"/>
      <c r="I60" s="177"/>
      <c r="J60" s="177"/>
      <c r="K60" s="177"/>
      <c r="L60" s="177"/>
      <c r="M60" s="177"/>
      <c r="N60" s="177"/>
      <c r="O60" s="177"/>
      <c r="P60" s="177"/>
      <c r="Q60" s="53">
        <v>2</v>
      </c>
      <c r="R60" s="6" t="s">
        <v>366</v>
      </c>
      <c r="S60" s="75" t="str">
        <f t="shared" si="25"/>
        <v>Probabilidad</v>
      </c>
      <c r="T60" s="39" t="s">
        <v>92</v>
      </c>
      <c r="U60" s="55">
        <f t="shared" si="26"/>
        <v>0.15</v>
      </c>
      <c r="V60" s="39" t="s">
        <v>61</v>
      </c>
      <c r="W60" s="55">
        <f t="shared" si="27"/>
        <v>0.15</v>
      </c>
      <c r="X60" s="56">
        <f t="shared" si="28"/>
        <v>0.3</v>
      </c>
      <c r="Y60" s="39" t="s">
        <v>62</v>
      </c>
      <c r="Z60" s="39" t="s">
        <v>77</v>
      </c>
      <c r="AA60" s="39" t="s">
        <v>64</v>
      </c>
      <c r="AB60" s="56">
        <f>IFERROR(IF(AND(S59="Probabilidad",S60="Probabilidad"),(AB59-(+AB59*X60)),IF(S60="Probabilidad",(L59-(+L59*X60)),IF(S60="Impacto",AB59,""))),"")</f>
        <v>0.252</v>
      </c>
      <c r="AC60" s="57" t="str">
        <f t="shared" si="29"/>
        <v>Baja</v>
      </c>
      <c r="AD60" s="56">
        <f>IF(S60="Impacto",(AD59-(+AD59*X60)),AD59)</f>
        <v>0.6</v>
      </c>
      <c r="AE60" s="57" t="str">
        <f t="shared" si="30"/>
        <v>Moderado</v>
      </c>
      <c r="AF60" s="28" t="str">
        <f>IF(AND(AC60&lt;&gt;"",AE60&lt;&gt;""),VLOOKUP(AC60&amp;AE60,'No Eliminar'!$N$3:$O$27,2,FALSE),"")</f>
        <v>Moderada</v>
      </c>
      <c r="AG60" s="177"/>
      <c r="AH60" s="177"/>
      <c r="AI60" s="177"/>
    </row>
    <row r="61" spans="1:35" ht="239.25" customHeight="1" x14ac:dyDescent="0.35">
      <c r="A61" s="209">
        <v>14</v>
      </c>
      <c r="B61" s="209" t="s">
        <v>367</v>
      </c>
      <c r="C61" s="209" t="s">
        <v>368</v>
      </c>
      <c r="D61" s="233" t="s">
        <v>369</v>
      </c>
      <c r="E61" s="60" t="s">
        <v>325</v>
      </c>
      <c r="F61" s="80" t="s">
        <v>370</v>
      </c>
      <c r="G61" s="209" t="s">
        <v>371</v>
      </c>
      <c r="H61" s="233" t="s">
        <v>360</v>
      </c>
      <c r="I61" s="212" t="s">
        <v>148</v>
      </c>
      <c r="J61" s="209" t="s">
        <v>220</v>
      </c>
      <c r="K61" s="219" t="str">
        <f>IF(J61="Máximo 2 veces por año","Muy Baja", IF(J61="De 3 a 24 veces por año","Baja", IF(J61="De 24 a 500 veces por año","Media", IF(J61="De 500 veces al año y máximo 5000 veces por año","Alta",IF(J61="Más de 5000 veces por año","Muy Alta",";")))))</f>
        <v>Muy Baja</v>
      </c>
      <c r="L61" s="220">
        <f>IF(K61="Muy Baja", 20%, IF(K61="Baja",40%, IF(K61="Media",60%, IF(K61="Alta",80%,IF(K61="Muy Alta",100%,"")))))</f>
        <v>0.2</v>
      </c>
      <c r="M61" s="209" t="s">
        <v>58</v>
      </c>
      <c r="N61" s="216" t="str">
        <f>IF(O61=20%,"Leve",IF(O61=40%,"Menor",IF(O61=60%,"Moderado",IF(O61=80%,"Mayor","Catastrófico"))))</f>
        <v>Catastrófico</v>
      </c>
      <c r="O61" s="216">
        <f>IF(M61="     Afectación menor a 10 SMLMV",20%,IF(M61="     El riesgo afecta la imagen de alguna área de la organización",20%,IF(M61="     Entre 10 y 50 SMLMV",40%,IF(M61="     El riesgo afecta la imagen de la entidad internamente, de conocimiento general, nivel interno, de junta dircetiva y accionistas y/o de provedores",40%,IF(M61="     Entre 50 y 100 SMLMV",60%,IF(M61="     El riesgo afecta la imagen de la entidad con algunos usuarios de relevancia frente al logro de los objetivos",60%,IF(M61="     Entre 100 y 500 SMLMV",80%,IF(M61="     El riesgo afecta la imagen de de la entidad con efecto publicitario sostenido a nivel de sector administrativo, nivel departamental o municipal",80%,IF(M61="     Mayor a 500 SMLMV",100%,IF(M61="     El riesgo afecta la imagen de la entidad a nivel nacional, con efecto publicitarios sostenible a nivel país",100%,""))))))))))</f>
        <v>1</v>
      </c>
      <c r="P61" s="220" t="str">
        <f>IF(AND(K61&lt;&gt;"",N61&lt;&gt;""),VLOOKUP(K61&amp;N61,'No Eliminar'!$N$3:$O$27,2,FALSE),"")</f>
        <v>Extrema</v>
      </c>
      <c r="Q61" s="53">
        <v>1</v>
      </c>
      <c r="R61" s="5" t="s">
        <v>372</v>
      </c>
      <c r="S61" s="75" t="str">
        <f t="shared" si="25"/>
        <v>Probabilidad</v>
      </c>
      <c r="T61" s="39" t="s">
        <v>72</v>
      </c>
      <c r="U61" s="55">
        <f t="shared" si="26"/>
        <v>0.25</v>
      </c>
      <c r="V61" s="39" t="s">
        <v>61</v>
      </c>
      <c r="W61" s="55">
        <f t="shared" si="27"/>
        <v>0.15</v>
      </c>
      <c r="X61" s="56">
        <f t="shared" si="28"/>
        <v>0.4</v>
      </c>
      <c r="Y61" s="39" t="s">
        <v>62</v>
      </c>
      <c r="Z61" s="39" t="s">
        <v>63</v>
      </c>
      <c r="AA61" s="39" t="s">
        <v>64</v>
      </c>
      <c r="AB61" s="56">
        <f>IFERROR(IF(S61="Probabilidad",(L61-(+L61*X61)),IF(S61="Impacto",L61,"")),"")</f>
        <v>0.12</v>
      </c>
      <c r="AC61" s="57" t="str">
        <f t="shared" si="29"/>
        <v>Muy Baja</v>
      </c>
      <c r="AD61" s="56">
        <f>IF(S61="Impacto",(O61-(+O61*X61)),O61)</f>
        <v>1</v>
      </c>
      <c r="AE61" s="57" t="str">
        <f t="shared" si="30"/>
        <v>Catastrófico</v>
      </c>
      <c r="AF61" s="28" t="str">
        <f>IF(AND(AC61&lt;&gt;"",AE61&lt;&gt;""),VLOOKUP(AC61&amp;AE61,'No Eliminar'!$N$3:$O$27,2,FALSE),"")</f>
        <v>Extrema</v>
      </c>
      <c r="AG61" s="215" t="s">
        <v>263</v>
      </c>
      <c r="AH61" s="209" t="s">
        <v>373</v>
      </c>
      <c r="AI61" s="209" t="s">
        <v>374</v>
      </c>
    </row>
    <row r="62" spans="1:35" ht="105.75" customHeight="1" x14ac:dyDescent="0.35">
      <c r="A62" s="176"/>
      <c r="B62" s="176"/>
      <c r="C62" s="176"/>
      <c r="D62" s="187"/>
      <c r="E62" s="68" t="s">
        <v>325</v>
      </c>
      <c r="F62" s="80" t="s">
        <v>375</v>
      </c>
      <c r="G62" s="176"/>
      <c r="H62" s="234"/>
      <c r="I62" s="176"/>
      <c r="J62" s="176"/>
      <c r="K62" s="176"/>
      <c r="L62" s="176"/>
      <c r="M62" s="176"/>
      <c r="N62" s="176"/>
      <c r="O62" s="176"/>
      <c r="P62" s="176"/>
      <c r="Q62" s="53">
        <v>2</v>
      </c>
      <c r="R62" s="5" t="s">
        <v>376</v>
      </c>
      <c r="S62" s="75" t="str">
        <f t="shared" si="25"/>
        <v>Probabilidad</v>
      </c>
      <c r="T62" s="39" t="s">
        <v>72</v>
      </c>
      <c r="U62" s="55">
        <f t="shared" si="26"/>
        <v>0.25</v>
      </c>
      <c r="V62" s="39" t="s">
        <v>61</v>
      </c>
      <c r="W62" s="55">
        <f t="shared" si="27"/>
        <v>0.15</v>
      </c>
      <c r="X62" s="56">
        <f t="shared" si="28"/>
        <v>0.4</v>
      </c>
      <c r="Y62" s="39" t="s">
        <v>279</v>
      </c>
      <c r="Z62" s="39" t="s">
        <v>63</v>
      </c>
      <c r="AA62" s="39" t="s">
        <v>164</v>
      </c>
      <c r="AB62" s="56">
        <f>IFERROR(IF(AND(S61="Probabilidad",S62="Probabilidad"),(AB61-(+AB61*X62)),IF(S62="Probabilidad",(L61-(+L61*X62)),IF(S62="Impacto",AB61,""))),"")</f>
        <v>7.1999999999999995E-2</v>
      </c>
      <c r="AC62" s="57" t="str">
        <f t="shared" si="29"/>
        <v>Muy Baja</v>
      </c>
      <c r="AD62" s="56">
        <f>IF(S62="Impacto",(AD61-(+AD61*X62)),AD61)</f>
        <v>1</v>
      </c>
      <c r="AE62" s="57" t="str">
        <f t="shared" si="30"/>
        <v>Catastrófico</v>
      </c>
      <c r="AF62" s="28" t="str">
        <f>IF(AND(AC62&lt;&gt;"",AE62&lt;&gt;""),VLOOKUP(AC62&amp;AE62,'No Eliminar'!$N$3:$O$27,2,FALSE),"")</f>
        <v>Extrema</v>
      </c>
      <c r="AG62" s="176"/>
      <c r="AH62" s="176"/>
      <c r="AI62" s="176"/>
    </row>
    <row r="63" spans="1:35" ht="105.75" customHeight="1" x14ac:dyDescent="0.35">
      <c r="A63" s="177"/>
      <c r="B63" s="177"/>
      <c r="C63" s="177"/>
      <c r="D63" s="68" t="s">
        <v>377</v>
      </c>
      <c r="E63" s="68" t="s">
        <v>52</v>
      </c>
      <c r="F63" s="80" t="s">
        <v>378</v>
      </c>
      <c r="G63" s="177"/>
      <c r="H63" s="236"/>
      <c r="I63" s="177"/>
      <c r="J63" s="177"/>
      <c r="K63" s="177"/>
      <c r="L63" s="177"/>
      <c r="M63" s="177"/>
      <c r="N63" s="177"/>
      <c r="O63" s="177"/>
      <c r="P63" s="177"/>
      <c r="Q63" s="53">
        <v>3</v>
      </c>
      <c r="R63" s="5" t="s">
        <v>379</v>
      </c>
      <c r="S63" s="75" t="str">
        <f t="shared" si="25"/>
        <v>Probabilidad</v>
      </c>
      <c r="T63" s="39" t="s">
        <v>72</v>
      </c>
      <c r="U63" s="55">
        <f t="shared" si="26"/>
        <v>0.25</v>
      </c>
      <c r="V63" s="39" t="s">
        <v>61</v>
      </c>
      <c r="W63" s="55">
        <f t="shared" si="27"/>
        <v>0.15</v>
      </c>
      <c r="X63" s="56">
        <f t="shared" si="28"/>
        <v>0.4</v>
      </c>
      <c r="Y63" s="39" t="s">
        <v>279</v>
      </c>
      <c r="Z63" s="39" t="s">
        <v>63</v>
      </c>
      <c r="AA63" s="39" t="s">
        <v>64</v>
      </c>
      <c r="AB63" s="56">
        <f>IFERROR(IF(AND(S62="Probabilidad",S63="Probabilidad"),(AB62-(+AB62*X63)),IF(AND(S62="Impacto",S63="Probabilidad"),(AB61-(+AB61*X63)),IF(S63="Impacto",AB62,""))),"")</f>
        <v>4.3199999999999995E-2</v>
      </c>
      <c r="AC63" s="70" t="str">
        <f t="shared" si="29"/>
        <v>Muy Baja</v>
      </c>
      <c r="AD63" s="55">
        <f>IFERROR(IF(AND(S62="Impacto",S63="Impacto"),(AD62-(+AD62*X63)),IF(AND(S62="Impacto",S63="Probabilidad"),(AD61-(+AD61*X63)),IF(S63="Probabilidad",AD62,""))),"")</f>
        <v>1</v>
      </c>
      <c r="AE63" s="70" t="str">
        <f t="shared" si="30"/>
        <v>Catastrófico</v>
      </c>
      <c r="AF63" s="28" t="str">
        <f>IF(AND(AC63&lt;&gt;"",AE63&lt;&gt;""),VLOOKUP(AC63&amp;AE63,'No Eliminar'!$N$3:$O$27,2,FALSE),"")</f>
        <v>Extrema</v>
      </c>
      <c r="AG63" s="176"/>
      <c r="AH63" s="177"/>
      <c r="AI63" s="177"/>
    </row>
    <row r="64" spans="1:35" ht="237.75" customHeight="1" x14ac:dyDescent="0.35">
      <c r="A64" s="209">
        <v>15</v>
      </c>
      <c r="B64" s="209" t="s">
        <v>367</v>
      </c>
      <c r="C64" s="209" t="s">
        <v>380</v>
      </c>
      <c r="D64" s="178" t="s">
        <v>381</v>
      </c>
      <c r="E64" s="19" t="s">
        <v>52</v>
      </c>
      <c r="F64" s="87" t="s">
        <v>382</v>
      </c>
      <c r="G64" s="209" t="s">
        <v>383</v>
      </c>
      <c r="H64" s="209" t="s">
        <v>384</v>
      </c>
      <c r="I64" s="233" t="s">
        <v>148</v>
      </c>
      <c r="J64" s="209" t="s">
        <v>57</v>
      </c>
      <c r="K64" s="219" t="str">
        <f>IF(J64="Máximo 2 veces por año","Muy Baja", IF(J64="De 3 a 24 veces por año","Baja", IF(J64="De 24 a 500 veces por año","Media", IF(J64="De 500 veces al año y máximo 5000 veces por año","Alta",IF(J64="Más de 5000 veces por año","Muy Alta",";")))))</f>
        <v>Media</v>
      </c>
      <c r="L64" s="220">
        <f>IF(K64="Muy Baja", 20%, IF(K64="Baja",40%, IF(K64="Media",60%, IF(K64="Alta",80%,IF(K64="Muy Alta",100%,"")))))</f>
        <v>0.6</v>
      </c>
      <c r="M64" s="209" t="s">
        <v>197</v>
      </c>
      <c r="N64" s="216" t="str">
        <f>IF(O64=20%,"Leve",IF(O64=40%,"Menor",IF(O64=60%,"Moderado",IF(O64=80%,"Mayor","Catastrófico"))))</f>
        <v>Mayor</v>
      </c>
      <c r="O64" s="216">
        <f>IF(M64="     Afectación menor a 10 SMLMV",20%,IF(M64="     El riesgo afecta la imagen de alguna área de la organización",20%,IF(M64="     Entre 10 y 50 SMLMV",40%,IF(M64="     El riesgo afecta la imagen de la entidad internamente, de conocimiento general, nivel interno, de junta dircetiva y accionistas y/o de provedores",40%,IF(M64="     Entre 50 y 100 SMLMV",60%,IF(M64="     El riesgo afecta la imagen de la entidad con algunos usuarios de relevancia frente al logro de los objetivos",60%,IF(M64="     Entre 100 y 500 SMLMV",80%,IF(M64="     El riesgo afecta la imagen de de la entidad con efecto publicitario sostenido a nivel de sector administrativo, nivel departamental o municipal",80%,IF(M64="     Mayor a 500 SMLMV",100%,IF(M64="     El riesgo afecta la imagen de la entidad a nivel nacional, con efecto publicitarios sostenible a nivel país",100%,""))))))))))</f>
        <v>0.8</v>
      </c>
      <c r="P64" s="220" t="str">
        <f>IF(AND(K64&lt;&gt;"",N64&lt;&gt;""),VLOOKUP(K64&amp;N64,'No Eliminar'!$N$3:$O$27,2,FALSE),"")</f>
        <v>Alta</v>
      </c>
      <c r="Q64" s="53">
        <v>1</v>
      </c>
      <c r="R64" s="5" t="s">
        <v>385</v>
      </c>
      <c r="S64" s="75" t="str">
        <f t="shared" si="25"/>
        <v>Probabilidad</v>
      </c>
      <c r="T64" s="39" t="s">
        <v>72</v>
      </c>
      <c r="U64" s="55">
        <f t="shared" si="26"/>
        <v>0.25</v>
      </c>
      <c r="V64" s="39" t="s">
        <v>61</v>
      </c>
      <c r="W64" s="55">
        <f t="shared" si="27"/>
        <v>0.15</v>
      </c>
      <c r="X64" s="56">
        <f t="shared" si="28"/>
        <v>0.4</v>
      </c>
      <c r="Y64" s="39" t="s">
        <v>62</v>
      </c>
      <c r="Z64" s="39" t="s">
        <v>63</v>
      </c>
      <c r="AA64" s="39" t="s">
        <v>64</v>
      </c>
      <c r="AB64" s="56">
        <f>IFERROR(IF(S64="Probabilidad",(L64-(+L64*X64)),IF(S64="Impacto",L64,"")),"")</f>
        <v>0.36</v>
      </c>
      <c r="AC64" s="57" t="str">
        <f t="shared" si="29"/>
        <v>Baja</v>
      </c>
      <c r="AD64" s="56">
        <f>IF(S64="Impacto",(O64-(+O64*X64)),O64)</f>
        <v>0.8</v>
      </c>
      <c r="AE64" s="57" t="str">
        <f t="shared" si="30"/>
        <v>Mayor</v>
      </c>
      <c r="AF64" s="88" t="str">
        <f>IF(AND(AC64&lt;&gt;"",AE64&lt;&gt;""),VLOOKUP(AC64&amp;AE64,'No Eliminar'!$N$3:$O$27,2,FALSE),"")</f>
        <v>Alta</v>
      </c>
      <c r="AG64" s="215" t="s">
        <v>263</v>
      </c>
      <c r="AH64" s="209" t="s">
        <v>386</v>
      </c>
      <c r="AI64" s="209" t="s">
        <v>387</v>
      </c>
    </row>
    <row r="65" spans="1:35" ht="105.75" customHeight="1" x14ac:dyDescent="0.35">
      <c r="A65" s="176"/>
      <c r="B65" s="176"/>
      <c r="C65" s="176"/>
      <c r="D65" s="176"/>
      <c r="E65" s="19" t="s">
        <v>325</v>
      </c>
      <c r="F65" s="80" t="s">
        <v>388</v>
      </c>
      <c r="G65" s="176"/>
      <c r="H65" s="176"/>
      <c r="I65" s="234"/>
      <c r="J65" s="176"/>
      <c r="K65" s="176"/>
      <c r="L65" s="176"/>
      <c r="M65" s="176"/>
      <c r="N65" s="176"/>
      <c r="O65" s="176"/>
      <c r="P65" s="176"/>
      <c r="Q65" s="53">
        <v>2</v>
      </c>
      <c r="R65" s="5" t="s">
        <v>389</v>
      </c>
      <c r="S65" s="75" t="str">
        <f t="shared" si="25"/>
        <v>Probabilidad</v>
      </c>
      <c r="T65" s="39" t="s">
        <v>92</v>
      </c>
      <c r="U65" s="55">
        <f t="shared" si="26"/>
        <v>0.15</v>
      </c>
      <c r="V65" s="39" t="s">
        <v>61</v>
      </c>
      <c r="W65" s="55">
        <f t="shared" si="27"/>
        <v>0.15</v>
      </c>
      <c r="X65" s="56">
        <f t="shared" si="28"/>
        <v>0.3</v>
      </c>
      <c r="Y65" s="39" t="s">
        <v>62</v>
      </c>
      <c r="Z65" s="39" t="s">
        <v>63</v>
      </c>
      <c r="AA65" s="39" t="s">
        <v>64</v>
      </c>
      <c r="AB65" s="56">
        <f t="shared" ref="AB65:AB68" si="35">IFERROR(IF(AND(S64="Probabilidad",S65="Probabilidad"),(AB64-(+AB64*X65)),IF(S65="Probabilidad",(L64-(+L64*X65)),IF(S65="Impacto",AB64,""))),"")</f>
        <v>0.252</v>
      </c>
      <c r="AC65" s="57" t="str">
        <f t="shared" si="29"/>
        <v>Baja</v>
      </c>
      <c r="AD65" s="56">
        <f t="shared" ref="AD65:AD68" si="36">IF(S65="Impacto",(AD64-(+AD64*X65)),AD64)</f>
        <v>0.8</v>
      </c>
      <c r="AE65" s="57" t="str">
        <f t="shared" si="30"/>
        <v>Mayor</v>
      </c>
      <c r="AF65" s="88" t="str">
        <f>IF(AND(AC65&lt;&gt;"",AE65&lt;&gt;""),VLOOKUP(AC65&amp;AE65,'No Eliminar'!$N$3:$O$27,2,FALSE),"")</f>
        <v>Alta</v>
      </c>
      <c r="AG65" s="176"/>
      <c r="AH65" s="176"/>
      <c r="AI65" s="176"/>
    </row>
    <row r="66" spans="1:35" ht="105.75" customHeight="1" x14ac:dyDescent="0.35">
      <c r="A66" s="176"/>
      <c r="B66" s="176"/>
      <c r="C66" s="176"/>
      <c r="D66" s="176"/>
      <c r="E66" s="19" t="s">
        <v>325</v>
      </c>
      <c r="F66" s="87" t="s">
        <v>390</v>
      </c>
      <c r="G66" s="176"/>
      <c r="H66" s="176"/>
      <c r="I66" s="234"/>
      <c r="J66" s="176"/>
      <c r="K66" s="176"/>
      <c r="L66" s="176"/>
      <c r="M66" s="176"/>
      <c r="N66" s="176"/>
      <c r="O66" s="176"/>
      <c r="P66" s="176"/>
      <c r="Q66" s="53">
        <v>3</v>
      </c>
      <c r="R66" s="5" t="s">
        <v>391</v>
      </c>
      <c r="S66" s="75" t="str">
        <f t="shared" si="25"/>
        <v>Probabilidad</v>
      </c>
      <c r="T66" s="39" t="s">
        <v>92</v>
      </c>
      <c r="U66" s="55">
        <f t="shared" si="26"/>
        <v>0.15</v>
      </c>
      <c r="V66" s="39" t="s">
        <v>61</v>
      </c>
      <c r="W66" s="55">
        <f t="shared" si="27"/>
        <v>0.15</v>
      </c>
      <c r="X66" s="56">
        <f t="shared" si="28"/>
        <v>0.3</v>
      </c>
      <c r="Y66" s="39" t="s">
        <v>62</v>
      </c>
      <c r="Z66" s="39" t="s">
        <v>63</v>
      </c>
      <c r="AA66" s="39" t="s">
        <v>64</v>
      </c>
      <c r="AB66" s="56">
        <f t="shared" si="35"/>
        <v>0.1764</v>
      </c>
      <c r="AC66" s="57" t="str">
        <f t="shared" si="29"/>
        <v>Muy Baja</v>
      </c>
      <c r="AD66" s="56">
        <f t="shared" si="36"/>
        <v>0.8</v>
      </c>
      <c r="AE66" s="57" t="str">
        <f t="shared" si="30"/>
        <v>Mayor</v>
      </c>
      <c r="AF66" s="88" t="str">
        <f>IF(AND(AC66&lt;&gt;"",AE66&lt;&gt;""),VLOOKUP(AC66&amp;AE66,'No Eliminar'!$N$3:$O$27,2,FALSE),"")</f>
        <v>Alta</v>
      </c>
      <c r="AG66" s="176"/>
      <c r="AH66" s="176"/>
      <c r="AI66" s="176"/>
    </row>
    <row r="67" spans="1:35" ht="105.75" customHeight="1" x14ac:dyDescent="0.35">
      <c r="A67" s="176"/>
      <c r="B67" s="176"/>
      <c r="C67" s="176"/>
      <c r="D67" s="176"/>
      <c r="E67" s="19" t="s">
        <v>52</v>
      </c>
      <c r="F67" s="87" t="s">
        <v>392</v>
      </c>
      <c r="G67" s="176"/>
      <c r="H67" s="176"/>
      <c r="I67" s="234"/>
      <c r="J67" s="176"/>
      <c r="K67" s="176"/>
      <c r="L67" s="176"/>
      <c r="M67" s="176"/>
      <c r="N67" s="176"/>
      <c r="O67" s="176"/>
      <c r="P67" s="176"/>
      <c r="Q67" s="53">
        <v>4</v>
      </c>
      <c r="R67" s="5" t="s">
        <v>393</v>
      </c>
      <c r="S67" s="75" t="str">
        <f t="shared" si="25"/>
        <v>Probabilidad</v>
      </c>
      <c r="T67" s="39" t="s">
        <v>72</v>
      </c>
      <c r="U67" s="55">
        <f t="shared" si="26"/>
        <v>0.25</v>
      </c>
      <c r="V67" s="39" t="s">
        <v>61</v>
      </c>
      <c r="W67" s="55">
        <f t="shared" si="27"/>
        <v>0.15</v>
      </c>
      <c r="X67" s="56">
        <f t="shared" si="28"/>
        <v>0.4</v>
      </c>
      <c r="Y67" s="39" t="s">
        <v>62</v>
      </c>
      <c r="Z67" s="39" t="s">
        <v>63</v>
      </c>
      <c r="AA67" s="39" t="s">
        <v>64</v>
      </c>
      <c r="AB67" s="56">
        <f t="shared" si="35"/>
        <v>0.10584</v>
      </c>
      <c r="AC67" s="57" t="str">
        <f t="shared" si="29"/>
        <v>Muy Baja</v>
      </c>
      <c r="AD67" s="56">
        <f t="shared" si="36"/>
        <v>0.8</v>
      </c>
      <c r="AE67" s="57" t="str">
        <f t="shared" si="30"/>
        <v>Mayor</v>
      </c>
      <c r="AF67" s="88" t="str">
        <f>IF(AND(AC67&lt;&gt;"",AE67&lt;&gt;""),VLOOKUP(AC67&amp;AE67,'No Eliminar'!$N$3:$O$27,2,FALSE),"")</f>
        <v>Alta</v>
      </c>
      <c r="AG67" s="176"/>
      <c r="AH67" s="176"/>
      <c r="AI67" s="176"/>
    </row>
    <row r="68" spans="1:35" ht="105.75" customHeight="1" x14ac:dyDescent="0.35">
      <c r="A68" s="184"/>
      <c r="B68" s="184"/>
      <c r="C68" s="184"/>
      <c r="D68" s="184"/>
      <c r="E68" s="19" t="s">
        <v>52</v>
      </c>
      <c r="F68" s="87" t="s">
        <v>394</v>
      </c>
      <c r="G68" s="177"/>
      <c r="H68" s="177"/>
      <c r="I68" s="236"/>
      <c r="J68" s="184"/>
      <c r="K68" s="184"/>
      <c r="L68" s="176"/>
      <c r="M68" s="184"/>
      <c r="N68" s="184"/>
      <c r="O68" s="184"/>
      <c r="P68" s="176"/>
      <c r="Q68" s="53">
        <v>5</v>
      </c>
      <c r="R68" s="5" t="s">
        <v>395</v>
      </c>
      <c r="S68" s="75" t="str">
        <f t="shared" si="25"/>
        <v>Probabilidad</v>
      </c>
      <c r="T68" s="39" t="s">
        <v>92</v>
      </c>
      <c r="U68" s="55">
        <f t="shared" si="26"/>
        <v>0.15</v>
      </c>
      <c r="V68" s="39" t="s">
        <v>61</v>
      </c>
      <c r="W68" s="55">
        <f t="shared" si="27"/>
        <v>0.15</v>
      </c>
      <c r="X68" s="56">
        <f t="shared" si="28"/>
        <v>0.3</v>
      </c>
      <c r="Y68" s="39" t="s">
        <v>62</v>
      </c>
      <c r="Z68" s="39" t="s">
        <v>63</v>
      </c>
      <c r="AA68" s="39" t="s">
        <v>64</v>
      </c>
      <c r="AB68" s="56">
        <f t="shared" si="35"/>
        <v>7.4088000000000001E-2</v>
      </c>
      <c r="AC68" s="57" t="str">
        <f t="shared" si="29"/>
        <v>Muy Baja</v>
      </c>
      <c r="AD68" s="56">
        <f t="shared" si="36"/>
        <v>0.8</v>
      </c>
      <c r="AE68" s="57" t="str">
        <f t="shared" si="30"/>
        <v>Mayor</v>
      </c>
      <c r="AF68" s="88" t="str">
        <f>IF(AND(AC68&lt;&gt;"",AE68&lt;&gt;""),VLOOKUP(AC68&amp;AE68,'No Eliminar'!$N$3:$O$27,2,FALSE),"")</f>
        <v>Alta</v>
      </c>
      <c r="AG68" s="176"/>
      <c r="AH68" s="177"/>
      <c r="AI68" s="177"/>
    </row>
    <row r="69" spans="1:35" ht="179.25" customHeight="1" x14ac:dyDescent="0.35">
      <c r="A69" s="209">
        <v>16</v>
      </c>
      <c r="B69" s="209" t="s">
        <v>396</v>
      </c>
      <c r="C69" s="209" t="s">
        <v>368</v>
      </c>
      <c r="D69" s="233" t="s">
        <v>397</v>
      </c>
      <c r="E69" s="68" t="s">
        <v>52</v>
      </c>
      <c r="F69" s="89" t="s">
        <v>398</v>
      </c>
      <c r="G69" s="235" t="s">
        <v>399</v>
      </c>
      <c r="H69" s="235" t="s">
        <v>400</v>
      </c>
      <c r="I69" s="212" t="s">
        <v>148</v>
      </c>
      <c r="J69" s="209" t="s">
        <v>183</v>
      </c>
      <c r="K69" s="219" t="str">
        <f>IF(J69="Máximo 2 veces por año","Muy Baja", IF(J69="De 3 a 24 veces por año","Baja", IF(J69="De 24 a 500 veces por año","Media", IF(J69="De 500 veces al año y máximo 5000 veces por año","Alta",IF(J69="Más de 5000 veces por año","Muy Alta",";")))))</f>
        <v>Baja</v>
      </c>
      <c r="L69" s="220">
        <f>IF(K69="Muy Baja", 20%, IF(K69="Baja",40%, IF(K69="Media",60%, IF(K69="Alta",80%,IF(K69="Muy Alta",100%,"")))))</f>
        <v>0.4</v>
      </c>
      <c r="M69" s="209" t="s">
        <v>58</v>
      </c>
      <c r="N69" s="216" t="str">
        <f>IF(O69=20%,"Leve",IF(O69=40%,"Menor",IF(O69=60%,"Moderado",IF(O69=80%,"Mayor","Catastrófico"))))</f>
        <v>Catastrófico</v>
      </c>
      <c r="O69" s="216">
        <f>IF(M69="     Afectación menor a 10 SMLMV",20%,IF(M69="     El riesgo afecta la imagen de alguna área de la organización",20%,IF(M69="     Entre 10 y 50 SMLMV",40%,IF(M69="     El riesgo afecta la imagen de la entidad internamente, de conocimiento general, nivel interno, de junta dircetiva y accionistas y/o de provedores",40%,IF(M69="     Entre 50 y 100 SMLMV",60%,IF(M69="     El riesgo afecta la imagen de la entidad con algunos usuarios de relevancia frente al logro de los objetivos",60%,IF(M69="     Entre 100 y 500 SMLMV",80%,IF(M69="     El riesgo afecta la imagen de de la entidad con efecto publicitario sostenido a nivel de sector administrativo, nivel departamental o municipal",80%,IF(M69="     Mayor a 500 SMLMV",100%,IF(M69="     El riesgo afecta la imagen de la entidad a nivel nacional, con efecto publicitarios sostenible a nivel país",100%,""))))))))))</f>
        <v>1</v>
      </c>
      <c r="P69" s="220" t="str">
        <f>IF(AND(K69&lt;&gt;"",N69&lt;&gt;""),VLOOKUP(K69&amp;N69,'No Eliminar'!$N$3:$O$27,2,FALSE),"")</f>
        <v>Extrema</v>
      </c>
      <c r="Q69" s="53">
        <v>1</v>
      </c>
      <c r="R69" s="5" t="s">
        <v>401</v>
      </c>
      <c r="S69" s="75" t="str">
        <f t="shared" si="25"/>
        <v>Probabilidad</v>
      </c>
      <c r="T69" s="39" t="s">
        <v>72</v>
      </c>
      <c r="U69" s="55">
        <f t="shared" si="26"/>
        <v>0.25</v>
      </c>
      <c r="V69" s="39" t="s">
        <v>61</v>
      </c>
      <c r="W69" s="55">
        <f t="shared" si="27"/>
        <v>0.15</v>
      </c>
      <c r="X69" s="56">
        <f t="shared" si="28"/>
        <v>0.4</v>
      </c>
      <c r="Y69" s="39" t="s">
        <v>62</v>
      </c>
      <c r="Z69" s="39" t="s">
        <v>63</v>
      </c>
      <c r="AA69" s="39" t="s">
        <v>64</v>
      </c>
      <c r="AB69" s="56">
        <f>IFERROR(IF(S69="Probabilidad",(L69-(+L69*X69)),IF(S69="Impacto",L69,"")),"")</f>
        <v>0.24</v>
      </c>
      <c r="AC69" s="57" t="str">
        <f t="shared" si="29"/>
        <v>Baja</v>
      </c>
      <c r="AD69" s="56">
        <f>IF(S69="Impacto",(O69-(+O69*X69)),O69)</f>
        <v>1</v>
      </c>
      <c r="AE69" s="57" t="str">
        <f t="shared" si="30"/>
        <v>Catastrófico</v>
      </c>
      <c r="AF69" s="28" t="str">
        <f>IF(AND(AC69&lt;&gt;"",AE69&lt;&gt;""),VLOOKUP(AC69&amp;AE69,'No Eliminar'!$N$3:$O$27,2,FALSE),"")</f>
        <v>Extrema</v>
      </c>
      <c r="AG69" s="215" t="s">
        <v>263</v>
      </c>
      <c r="AH69" s="209" t="s">
        <v>402</v>
      </c>
      <c r="AI69" s="209" t="s">
        <v>403</v>
      </c>
    </row>
    <row r="70" spans="1:35" ht="105.75" customHeight="1" x14ac:dyDescent="0.35">
      <c r="A70" s="176"/>
      <c r="B70" s="176"/>
      <c r="C70" s="176"/>
      <c r="D70" s="234"/>
      <c r="E70" s="68" t="s">
        <v>325</v>
      </c>
      <c r="F70" s="89" t="s">
        <v>404</v>
      </c>
      <c r="G70" s="176"/>
      <c r="H70" s="176"/>
      <c r="I70" s="176"/>
      <c r="J70" s="176"/>
      <c r="K70" s="176"/>
      <c r="L70" s="176"/>
      <c r="M70" s="176"/>
      <c r="N70" s="176"/>
      <c r="O70" s="176"/>
      <c r="P70" s="176"/>
      <c r="Q70" s="213">
        <v>2</v>
      </c>
      <c r="R70" s="212" t="s">
        <v>405</v>
      </c>
      <c r="S70" s="214" t="str">
        <f t="shared" si="25"/>
        <v>Probabilidad</v>
      </c>
      <c r="T70" s="215" t="s">
        <v>72</v>
      </c>
      <c r="U70" s="216">
        <f t="shared" si="26"/>
        <v>0.25</v>
      </c>
      <c r="V70" s="215" t="s">
        <v>61</v>
      </c>
      <c r="W70" s="216">
        <f t="shared" si="27"/>
        <v>0.15</v>
      </c>
      <c r="X70" s="218">
        <f t="shared" si="28"/>
        <v>0.4</v>
      </c>
      <c r="Y70" s="215" t="s">
        <v>62</v>
      </c>
      <c r="Z70" s="215" t="s">
        <v>63</v>
      </c>
      <c r="AA70" s="215" t="s">
        <v>64</v>
      </c>
      <c r="AB70" s="218">
        <f>IFERROR(IF(AND(S69="Probabilidad",S70="Probabilidad"),(AB69-(+AB69*X70)),IF(S70="Probabilidad",(L69-(+L69*X70)),IF(S70="Impacto",AB69,""))),"")</f>
        <v>0.14399999999999999</v>
      </c>
      <c r="AC70" s="217" t="str">
        <f t="shared" si="29"/>
        <v>Muy Baja</v>
      </c>
      <c r="AD70" s="218">
        <f>IF(S70="Impacto",(AD69-(+AD69*X70)),AD69)</f>
        <v>1</v>
      </c>
      <c r="AE70" s="217" t="str">
        <f t="shared" si="30"/>
        <v>Catastrófico</v>
      </c>
      <c r="AF70" s="215" t="str">
        <f>IF(AND(AC70&lt;&gt;"",AE70&lt;&gt;""),VLOOKUP(AC70&amp;AE70,'No Eliminar'!$N$3:$O$27,2,FALSE),"")</f>
        <v>Extrema</v>
      </c>
      <c r="AG70" s="176"/>
      <c r="AH70" s="176"/>
      <c r="AI70" s="176"/>
    </row>
    <row r="71" spans="1:35" ht="105.75" customHeight="1" x14ac:dyDescent="0.35">
      <c r="A71" s="177"/>
      <c r="B71" s="177"/>
      <c r="C71" s="177"/>
      <c r="D71" s="187"/>
      <c r="E71" s="68" t="s">
        <v>52</v>
      </c>
      <c r="F71" s="90" t="s">
        <v>406</v>
      </c>
      <c r="G71" s="184"/>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84"/>
      <c r="AI71" s="184"/>
    </row>
    <row r="72" spans="1:35" ht="325.5" customHeight="1" x14ac:dyDescent="0.35">
      <c r="A72" s="209">
        <v>17</v>
      </c>
      <c r="B72" s="209" t="s">
        <v>407</v>
      </c>
      <c r="C72" s="209" t="s">
        <v>226</v>
      </c>
      <c r="D72" s="6" t="s">
        <v>408</v>
      </c>
      <c r="E72" s="91" t="s">
        <v>339</v>
      </c>
      <c r="F72" s="68" t="s">
        <v>409</v>
      </c>
      <c r="G72" s="209" t="s">
        <v>410</v>
      </c>
      <c r="H72" s="209" t="s">
        <v>411</v>
      </c>
      <c r="I72" s="212" t="s">
        <v>148</v>
      </c>
      <c r="J72" s="209" t="s">
        <v>57</v>
      </c>
      <c r="K72" s="219" t="str">
        <f>IF(J72="Máximo 2 veces por año","Muy Baja", IF(J72="De 3 a 24 veces por año","Baja", IF(J72="De 24 a 500 veces por año","Media", IF(J72="De 500 veces al año y máximo 5000 veces por año","Alta",IF(J72="Más de 5000 veces por año","Muy Alta",";")))))</f>
        <v>Media</v>
      </c>
      <c r="L72" s="220">
        <f>IF(K72="Muy Baja", 20%, IF(K72="Baja",40%, IF(K72="Media",60%, IF(K72="Alta",80%,IF(K72="Muy Alta",100%,"")))))</f>
        <v>0.6</v>
      </c>
      <c r="M72" s="209" t="s">
        <v>58</v>
      </c>
      <c r="N72" s="216" t="str">
        <f>IF(O72=20%,"Leve",IF(O72=40%,"Menor",IF(O72=60%,"Moderado",IF(O72=80%,"Mayor","Catastrófico"))))</f>
        <v>Catastrófico</v>
      </c>
      <c r="O72" s="216">
        <f>IF(M72="     Afectación menor a 10 SMLMV",20%,IF(M72="     El riesgo afecta la imagen de alguna área de la organización",20%,IF(M72="     Entre 10 y 50 SMLMV",40%,IF(M72="     El riesgo afecta la imagen de la entidad internamente, de conocimiento general, nivel interno, de junta dircetiva y accionistas y/o de provedores",40%,IF(M72="     Entre 50 y 100 SMLMV",60%,IF(M72="     El riesgo afecta la imagen de la entidad con algunos usuarios de relevancia frente al logro de los objetivos",60%,IF(M72="     Entre 100 y 500 SMLMV",80%,IF(M72="     El riesgo afecta la imagen de de la entidad con efecto publicitario sostenido a nivel de sector administrativo, nivel departamental o municipal",80%,IF(M72="     Mayor a 500 SMLMV",100%,IF(M72="     El riesgo afecta la imagen de la entidad a nivel nacional, con efecto publicitarios sostenible a nivel país",100%,""))))))))))</f>
        <v>1</v>
      </c>
      <c r="P72" s="220" t="str">
        <f>IF(AND(K72&lt;&gt;"",N72&lt;&gt;""),VLOOKUP(K72&amp;N72,'No Eliminar'!$N$3:$O$27,2,FALSE),"")</f>
        <v>Extrema</v>
      </c>
      <c r="Q72" s="82">
        <v>1</v>
      </c>
      <c r="R72" s="5" t="s">
        <v>412</v>
      </c>
      <c r="S72" s="54" t="str">
        <f t="shared" ref="S72:S73" si="37">IF(T72="Preventivo","Probabilidad",IF(T72="Detectivo","Probabilidad","Impacto"))</f>
        <v>Probabilidad</v>
      </c>
      <c r="T72" s="39" t="s">
        <v>92</v>
      </c>
      <c r="U72" s="55">
        <f t="shared" ref="U72:U73" si="38">IF(T72="Preventivo", 25%, IF(T72="Detectivo",15%, IF(T72="Correctivo",10%,IF(T72="No se tienen controles para aplicar al impacto","No Aplica",""))))</f>
        <v>0.15</v>
      </c>
      <c r="V72" s="39" t="s">
        <v>61</v>
      </c>
      <c r="W72" s="55">
        <f t="shared" ref="W72:W73" si="39">IF(V72="Automático", 25%, IF(V72="Manual",15%,IF(V72="No Aplica", "No Aplica","")))</f>
        <v>0.15</v>
      </c>
      <c r="X72" s="56">
        <f t="shared" ref="X72:X73" si="40">U72+W72</f>
        <v>0.3</v>
      </c>
      <c r="Y72" s="39" t="s">
        <v>62</v>
      </c>
      <c r="Z72" s="39" t="s">
        <v>77</v>
      </c>
      <c r="AA72" s="39" t="s">
        <v>64</v>
      </c>
      <c r="AB72" s="56">
        <f>IFERROR(IF(S72="Probabilidad",(L72-(+L72*X72)),IF(S72="Impacto",L72,"")),"")</f>
        <v>0.42</v>
      </c>
      <c r="AC72" s="57" t="str">
        <f t="shared" ref="AC72:AC73" si="41">IF(AB72&lt;=20%, "Muy Baja", IF(AB72&lt;=40%,"Baja", IF(AB72&lt;=60%,"Media",IF(AB72&lt;=80%,"Alta","Muy Alta"))))</f>
        <v>Media</v>
      </c>
      <c r="AD72" s="56">
        <f>IF(S72="Impacto",(O72-(+O72*X72)),O72)</f>
        <v>1</v>
      </c>
      <c r="AE72" s="57" t="str">
        <f t="shared" ref="AE72:AE73" si="42">IF(AD72&lt;=20%, "Leve", IF(AD72&lt;=40%,"Menor", IF(AD72&lt;=60%,"Moderado",IF(AD72&lt;=80%,"Mayor","Catastrófico"))))</f>
        <v>Catastrófico</v>
      </c>
      <c r="AF72" s="28" t="str">
        <f>IF(AND(AC72&lt;&gt;"",AE72&lt;&gt;""),VLOOKUP(AC72&amp;AE72,'No Eliminar'!$N$3:$O$27,2,FALSE),"")</f>
        <v>Extrema</v>
      </c>
      <c r="AG72" s="215" t="s">
        <v>263</v>
      </c>
      <c r="AH72" s="209" t="s">
        <v>413</v>
      </c>
      <c r="AI72" s="209" t="s">
        <v>414</v>
      </c>
    </row>
    <row r="73" spans="1:35" ht="266.25" customHeight="1" x14ac:dyDescent="0.35">
      <c r="A73" s="176"/>
      <c r="B73" s="176"/>
      <c r="C73" s="176"/>
      <c r="D73" s="68" t="s">
        <v>415</v>
      </c>
      <c r="E73" s="92" t="s">
        <v>339</v>
      </c>
      <c r="F73" s="68" t="s">
        <v>416</v>
      </c>
      <c r="G73" s="176"/>
      <c r="H73" s="176"/>
      <c r="I73" s="176"/>
      <c r="J73" s="176"/>
      <c r="K73" s="176"/>
      <c r="L73" s="176"/>
      <c r="M73" s="176"/>
      <c r="N73" s="176"/>
      <c r="O73" s="176"/>
      <c r="P73" s="176"/>
      <c r="Q73" s="213">
        <v>2</v>
      </c>
      <c r="R73" s="212" t="s">
        <v>417</v>
      </c>
      <c r="S73" s="214" t="str">
        <f t="shared" si="37"/>
        <v>Probabilidad</v>
      </c>
      <c r="T73" s="215" t="s">
        <v>72</v>
      </c>
      <c r="U73" s="216">
        <f t="shared" si="38"/>
        <v>0.25</v>
      </c>
      <c r="V73" s="215" t="s">
        <v>61</v>
      </c>
      <c r="W73" s="216">
        <f t="shared" si="39"/>
        <v>0.15</v>
      </c>
      <c r="X73" s="218">
        <f t="shared" si="40"/>
        <v>0.4</v>
      </c>
      <c r="Y73" s="215" t="s">
        <v>62</v>
      </c>
      <c r="Z73" s="215" t="s">
        <v>63</v>
      </c>
      <c r="AA73" s="215" t="s">
        <v>64</v>
      </c>
      <c r="AB73" s="218">
        <f>IFERROR(IF(S73="Probabilidad",(L72-(+L72*X73)),IF(S73="Impacto",L72,"")),"")</f>
        <v>0.36</v>
      </c>
      <c r="AC73" s="217" t="str">
        <f t="shared" si="41"/>
        <v>Baja</v>
      </c>
      <c r="AD73" s="218">
        <f>IF(S72="Impacto",(O72-(+O72*X72)),O72)</f>
        <v>1</v>
      </c>
      <c r="AE73" s="217" t="str">
        <f t="shared" si="42"/>
        <v>Catastrófico</v>
      </c>
      <c r="AF73" s="215" t="str">
        <f>IF(AND(AC73&lt;&gt;"",AE73&lt;&gt;""),VLOOKUP(AC73&amp;AE73,'No Eliminar'!$N$3:$O$27,2,FALSE),"")</f>
        <v>Extrema</v>
      </c>
      <c r="AG73" s="176"/>
      <c r="AH73" s="176"/>
      <c r="AI73" s="176"/>
    </row>
    <row r="74" spans="1:35" ht="266.25" customHeight="1" x14ac:dyDescent="0.35">
      <c r="A74" s="184"/>
      <c r="B74" s="184"/>
      <c r="C74" s="184"/>
      <c r="D74" s="68" t="s">
        <v>408</v>
      </c>
      <c r="E74" s="92" t="s">
        <v>74</v>
      </c>
      <c r="F74" s="68" t="s">
        <v>418</v>
      </c>
      <c r="G74" s="177"/>
      <c r="H74" s="177"/>
      <c r="I74" s="176"/>
      <c r="J74" s="184"/>
      <c r="K74" s="184"/>
      <c r="L74" s="176"/>
      <c r="M74" s="184"/>
      <c r="N74" s="184"/>
      <c r="O74" s="184"/>
      <c r="P74" s="176"/>
      <c r="Q74" s="177"/>
      <c r="R74" s="177"/>
      <c r="S74" s="177"/>
      <c r="T74" s="177"/>
      <c r="U74" s="177"/>
      <c r="V74" s="177"/>
      <c r="W74" s="177"/>
      <c r="X74" s="177"/>
      <c r="Y74" s="177"/>
      <c r="Z74" s="177"/>
      <c r="AA74" s="177"/>
      <c r="AB74" s="177"/>
      <c r="AC74" s="177"/>
      <c r="AD74" s="177"/>
      <c r="AE74" s="177"/>
      <c r="AF74" s="177"/>
      <c r="AG74" s="176"/>
      <c r="AH74" s="177"/>
      <c r="AI74" s="177"/>
    </row>
    <row r="75" spans="1:35" ht="293.25" customHeight="1" x14ac:dyDescent="0.35">
      <c r="A75" s="209">
        <v>18</v>
      </c>
      <c r="B75" s="209" t="s">
        <v>419</v>
      </c>
      <c r="C75" s="209" t="s">
        <v>420</v>
      </c>
      <c r="D75" s="209" t="s">
        <v>421</v>
      </c>
      <c r="E75" s="68" t="s">
        <v>88</v>
      </c>
      <c r="F75" s="6" t="s">
        <v>422</v>
      </c>
      <c r="G75" s="209" t="s">
        <v>423</v>
      </c>
      <c r="H75" s="209" t="s">
        <v>424</v>
      </c>
      <c r="I75" s="209" t="s">
        <v>148</v>
      </c>
      <c r="J75" s="209" t="s">
        <v>183</v>
      </c>
      <c r="K75" s="243" t="str">
        <f>IF(J75="Máximo 2 veces por año","Muy Baja", IF(J75="De 3 a 24 veces por año","Baja", IF(J75="De 24 a 500 veces por año","Media", IF(J75="De 500 veces al año y máximo 5000 veces por año","Alta",IF(J75="Más de 5000 veces por año","Muy Alta",";")))))</f>
        <v>Baja</v>
      </c>
      <c r="L75" s="241">
        <f>IF(K75="Muy Baja", 20%, IF(K75="Baja",40%, IF(K75="Media",60%, IF(K75="Alta",80%,IF(K75="Muy Alta",100%,"")))))</f>
        <v>0.4</v>
      </c>
      <c r="M75" s="209" t="s">
        <v>58</v>
      </c>
      <c r="N75" s="240" t="str">
        <f>IF(O75=20%,"Leve",IF(O75=40%,"Menor",IF(O75=60%,"Moderado",IF(O75=80%,"Mayor","Catastrófico"))))</f>
        <v>Catastrófico</v>
      </c>
      <c r="O75" s="216">
        <f>IF(M75="     Afectación menor a 10 SMLMV",20%,IF(M75="     El riesgo afecta la imagen de alguna área de la organización",20%,IF(M75="     Entre 10 y 50 SMLMV",40%,IF(M75="     El riesgo afecta la imagen de la entidad internamente, de conocimiento general, nivel interno, de junta dircetiva y accionistas y/o de provedores",40%,IF(M75="     Entre 50 y 100 SMLMV",60%,IF(M75="     El riesgo afecta la imagen de la entidad con algunos usuarios de relevancia frente al logro de los objetivos",60%,IF(M75="     Entre 100 y 500 SMLMV",80%,IF(M75="     El riesgo afecta la imagen de de la entidad con efecto publicitario sostenido a nivel de sector administrativo, nivel departamental o municipal",80%,IF(M75="     Mayor a 500 SMLMV",100%,IF(M75="     El riesgo afecta la imagen de la entidad a nivel nacional, con efecto publicitarios sostenible a nivel país",100%,""))))))))))</f>
        <v>1</v>
      </c>
      <c r="P75" s="240" t="str">
        <f>IF(AND(K75&lt;&gt;"",N75&lt;&gt;""),VLOOKUP(K75&amp;N75,'No Eliminar'!$N$3:$O$27,2,FALSE),"")</f>
        <v>Extrema</v>
      </c>
      <c r="Q75" s="93">
        <v>1</v>
      </c>
      <c r="R75" s="5" t="s">
        <v>425</v>
      </c>
      <c r="S75" s="54" t="str">
        <f t="shared" ref="S75:S98" si="43">IF(T75="Preventivo","Probabilidad",IF(T75="Detectivo","Probabilidad","Impacto"))</f>
        <v>Impacto</v>
      </c>
      <c r="T75" s="78" t="s">
        <v>60</v>
      </c>
      <c r="U75" s="55">
        <f t="shared" ref="U75:U98" si="44">IF(T75="Preventivo", 25%, IF(T75="Detectivo",15%, IF(T75="Correctivo",10%,IF(T75="No se tienen controles para aplicar al impacto","No Aplica",""))))</f>
        <v>0.1</v>
      </c>
      <c r="V75" s="78" t="s">
        <v>61</v>
      </c>
      <c r="W75" s="55">
        <f t="shared" ref="W75:W98" si="45">IF(V75="Automático", 25%, IF(V75="Manual",15%,IF(V75="No Aplica", "No Aplica","")))</f>
        <v>0.15</v>
      </c>
      <c r="X75" s="56">
        <f t="shared" ref="X75:X98" si="46">U75+W75</f>
        <v>0.25</v>
      </c>
      <c r="Y75" s="78" t="s">
        <v>62</v>
      </c>
      <c r="Z75" s="78" t="s">
        <v>77</v>
      </c>
      <c r="AA75" s="78" t="s">
        <v>64</v>
      </c>
      <c r="AB75" s="56">
        <f>IFERROR(IF(S75="Probabilidad",(L75-(+L75*X75)),IF(S75="Impacto",L75,"")),"")</f>
        <v>0.4</v>
      </c>
      <c r="AC75" s="70" t="str">
        <f t="shared" ref="AC75:AC98" si="47">IF(AB75&lt;=20%, "Muy Baja", IF(AB75&lt;=40%,"Baja", IF(AB75&lt;=60%,"Media",IF(AB75&lt;=80%,"Alta","Muy Alta"))))</f>
        <v>Baja</v>
      </c>
      <c r="AD75" s="55">
        <f>IF(S75="Impacto",(O75-(+O75*X75)),O75)</f>
        <v>0.75</v>
      </c>
      <c r="AE75" s="70" t="str">
        <f t="shared" ref="AE75:AE98" si="48">IF(AD75&lt;=20%, "Leve", IF(AD75&lt;=40%,"Menor", IF(AD75&lt;=60%,"Moderado",IF(AD75&lt;=80%,"Mayor","Catastrófico"))))</f>
        <v>Mayor</v>
      </c>
      <c r="AF75" s="28" t="str">
        <f>IF(AND(AC75&lt;&gt;"",AE75&lt;&gt;""),VLOOKUP(AC75&amp;AE75,'No Eliminar'!$N$3:$O$27,2,FALSE),"")</f>
        <v>Alta</v>
      </c>
      <c r="AG75" s="210" t="s">
        <v>263</v>
      </c>
      <c r="AH75" s="209" t="s">
        <v>426</v>
      </c>
      <c r="AI75" s="209" t="s">
        <v>427</v>
      </c>
    </row>
    <row r="76" spans="1:35" ht="166.5" customHeight="1" x14ac:dyDescent="0.35">
      <c r="A76" s="176"/>
      <c r="B76" s="176"/>
      <c r="C76" s="176"/>
      <c r="D76" s="176"/>
      <c r="E76" s="68" t="s">
        <v>325</v>
      </c>
      <c r="F76" s="6" t="s">
        <v>428</v>
      </c>
      <c r="G76" s="176"/>
      <c r="H76" s="176"/>
      <c r="I76" s="176"/>
      <c r="J76" s="176"/>
      <c r="K76" s="176"/>
      <c r="L76" s="176"/>
      <c r="M76" s="176"/>
      <c r="N76" s="176"/>
      <c r="O76" s="176"/>
      <c r="P76" s="176"/>
      <c r="Q76" s="93">
        <v>2</v>
      </c>
      <c r="R76" s="5" t="s">
        <v>429</v>
      </c>
      <c r="S76" s="54" t="str">
        <f t="shared" si="43"/>
        <v>Probabilidad</v>
      </c>
      <c r="T76" s="78" t="s">
        <v>72</v>
      </c>
      <c r="U76" s="55">
        <f t="shared" si="44"/>
        <v>0.25</v>
      </c>
      <c r="V76" s="78" t="s">
        <v>61</v>
      </c>
      <c r="W76" s="55">
        <f t="shared" si="45"/>
        <v>0.15</v>
      </c>
      <c r="X76" s="56">
        <f t="shared" si="46"/>
        <v>0.4</v>
      </c>
      <c r="Y76" s="78" t="s">
        <v>62</v>
      </c>
      <c r="Z76" s="78" t="s">
        <v>63</v>
      </c>
      <c r="AA76" s="78" t="s">
        <v>64</v>
      </c>
      <c r="AB76" s="56">
        <f>IFERROR(IF(AND(S75="Probabilidad",S76="Probabilidad"),(AB75-(+AB75*X76)),IF(S76="Probabilidad",(L75-(+L75*X76)),IF(S76="Impacto",AB75,""))),"")</f>
        <v>0.24</v>
      </c>
      <c r="AC76" s="70" t="str">
        <f t="shared" si="47"/>
        <v>Baja</v>
      </c>
      <c r="AD76" s="55">
        <f>IF(S76="Impacto",(AD75-(+AD75*X76)),AD75)</f>
        <v>0.75</v>
      </c>
      <c r="AE76" s="70" t="str">
        <f t="shared" si="48"/>
        <v>Mayor</v>
      </c>
      <c r="AF76" s="28" t="str">
        <f>IF(AND(AC76&lt;&gt;"",AE76&lt;&gt;""),VLOOKUP(AC76&amp;AE76,'No Eliminar'!$N$3:$O$27,2,FALSE),"")</f>
        <v>Alta</v>
      </c>
      <c r="AG76" s="176"/>
      <c r="AH76" s="176"/>
      <c r="AI76" s="176"/>
    </row>
    <row r="77" spans="1:35" ht="180.75" customHeight="1" x14ac:dyDescent="0.35">
      <c r="A77" s="176"/>
      <c r="B77" s="176"/>
      <c r="C77" s="176"/>
      <c r="D77" s="176"/>
      <c r="E77" s="68" t="s">
        <v>52</v>
      </c>
      <c r="F77" s="6" t="s">
        <v>430</v>
      </c>
      <c r="G77" s="176"/>
      <c r="H77" s="176"/>
      <c r="I77" s="176"/>
      <c r="J77" s="176"/>
      <c r="K77" s="176"/>
      <c r="L77" s="176"/>
      <c r="M77" s="176"/>
      <c r="N77" s="176"/>
      <c r="O77" s="176"/>
      <c r="P77" s="176"/>
      <c r="Q77" s="93">
        <v>3</v>
      </c>
      <c r="R77" s="5" t="s">
        <v>431</v>
      </c>
      <c r="S77" s="54" t="str">
        <f t="shared" si="43"/>
        <v>Probabilidad</v>
      </c>
      <c r="T77" s="78" t="s">
        <v>72</v>
      </c>
      <c r="U77" s="55">
        <f t="shared" si="44"/>
        <v>0.25</v>
      </c>
      <c r="V77" s="78" t="s">
        <v>61</v>
      </c>
      <c r="W77" s="55">
        <f t="shared" si="45"/>
        <v>0.15</v>
      </c>
      <c r="X77" s="56">
        <f t="shared" si="46"/>
        <v>0.4</v>
      </c>
      <c r="Y77" s="78" t="s">
        <v>62</v>
      </c>
      <c r="Z77" s="78" t="s">
        <v>63</v>
      </c>
      <c r="AA77" s="78" t="s">
        <v>64</v>
      </c>
      <c r="AB77" s="56">
        <f t="shared" ref="AB77:AB79" si="49">IFERROR(IF(AND(S76="Probabilidad",S77="Probabilidad"),(AB76-(+AB76*X77)),IF(AND(S76="Impacto",S77="Probabilidad"),(AB75-(+AB75*X77)),IF(S77="Impacto",AB76,""))),"")</f>
        <v>0.14399999999999999</v>
      </c>
      <c r="AC77" s="70" t="str">
        <f t="shared" si="47"/>
        <v>Muy Baja</v>
      </c>
      <c r="AD77" s="55">
        <f t="shared" ref="AD77:AD79" si="50">IFERROR(IF(AND(S76="Impacto",S77="Impacto"),(AD76-(+AD76*X77)),IF(AND(S76="Impacto",S77="Probabilidad"),(AD75-(+AD75*X77)),IF(S77="Probabilidad",AD76,""))),"")</f>
        <v>0.75</v>
      </c>
      <c r="AE77" s="70" t="str">
        <f t="shared" si="48"/>
        <v>Mayor</v>
      </c>
      <c r="AF77" s="28" t="str">
        <f>IF(AND(AC77&lt;&gt;"",AE77&lt;&gt;""),VLOOKUP(AC77&amp;AE77,'No Eliminar'!$N$3:$O$27,2,FALSE),"")</f>
        <v>Alta</v>
      </c>
      <c r="AG77" s="176"/>
      <c r="AH77" s="176"/>
      <c r="AI77" s="176"/>
    </row>
    <row r="78" spans="1:35" ht="105.75" customHeight="1" x14ac:dyDescent="0.35">
      <c r="A78" s="176"/>
      <c r="B78" s="176"/>
      <c r="C78" s="176"/>
      <c r="D78" s="176"/>
      <c r="E78" s="68" t="s">
        <v>52</v>
      </c>
      <c r="F78" s="6" t="s">
        <v>432</v>
      </c>
      <c r="G78" s="176"/>
      <c r="H78" s="176"/>
      <c r="I78" s="176"/>
      <c r="J78" s="176"/>
      <c r="K78" s="176"/>
      <c r="L78" s="176"/>
      <c r="M78" s="176"/>
      <c r="N78" s="176"/>
      <c r="O78" s="176"/>
      <c r="P78" s="176"/>
      <c r="Q78" s="211">
        <v>4</v>
      </c>
      <c r="R78" s="212" t="s">
        <v>433</v>
      </c>
      <c r="S78" s="54" t="str">
        <f t="shared" si="43"/>
        <v>Probabilidad</v>
      </c>
      <c r="T78" s="78" t="s">
        <v>72</v>
      </c>
      <c r="U78" s="55">
        <f t="shared" si="44"/>
        <v>0.25</v>
      </c>
      <c r="V78" s="78" t="s">
        <v>61</v>
      </c>
      <c r="W78" s="55">
        <f t="shared" si="45"/>
        <v>0.15</v>
      </c>
      <c r="X78" s="56">
        <f t="shared" si="46"/>
        <v>0.4</v>
      </c>
      <c r="Y78" s="78" t="s">
        <v>62</v>
      </c>
      <c r="Z78" s="78" t="s">
        <v>63</v>
      </c>
      <c r="AA78" s="78" t="s">
        <v>64</v>
      </c>
      <c r="AB78" s="56">
        <f t="shared" si="49"/>
        <v>8.6399999999999991E-2</v>
      </c>
      <c r="AC78" s="70" t="str">
        <f t="shared" si="47"/>
        <v>Muy Baja</v>
      </c>
      <c r="AD78" s="55">
        <f t="shared" si="50"/>
        <v>0.75</v>
      </c>
      <c r="AE78" s="70" t="str">
        <f t="shared" si="48"/>
        <v>Mayor</v>
      </c>
      <c r="AF78" s="28" t="str">
        <f>IF(AND(AC78&lt;&gt;"",AE78&lt;&gt;""),VLOOKUP(AC78&amp;AE78,'No Eliminar'!$N$3:$O$27,2,FALSE),"")</f>
        <v>Alta</v>
      </c>
      <c r="AG78" s="176"/>
      <c r="AH78" s="176"/>
      <c r="AI78" s="176"/>
    </row>
    <row r="79" spans="1:35" ht="105.75" customHeight="1" x14ac:dyDescent="0.35">
      <c r="A79" s="177"/>
      <c r="B79" s="177"/>
      <c r="C79" s="177"/>
      <c r="D79" s="177"/>
      <c r="E79" s="68" t="s">
        <v>88</v>
      </c>
      <c r="F79" s="6" t="s">
        <v>434</v>
      </c>
      <c r="G79" s="177"/>
      <c r="H79" s="177"/>
      <c r="I79" s="177"/>
      <c r="J79" s="177"/>
      <c r="K79" s="177"/>
      <c r="L79" s="177"/>
      <c r="M79" s="177"/>
      <c r="N79" s="177"/>
      <c r="O79" s="177"/>
      <c r="P79" s="177"/>
      <c r="Q79" s="177"/>
      <c r="R79" s="177"/>
      <c r="S79" s="54" t="str">
        <f t="shared" si="43"/>
        <v>Probabilidad</v>
      </c>
      <c r="T79" s="78" t="s">
        <v>72</v>
      </c>
      <c r="U79" s="55">
        <f t="shared" si="44"/>
        <v>0.25</v>
      </c>
      <c r="V79" s="78" t="s">
        <v>61</v>
      </c>
      <c r="W79" s="55">
        <f t="shared" si="45"/>
        <v>0.15</v>
      </c>
      <c r="X79" s="56">
        <f t="shared" si="46"/>
        <v>0.4</v>
      </c>
      <c r="Y79" s="78" t="s">
        <v>62</v>
      </c>
      <c r="Z79" s="78" t="s">
        <v>77</v>
      </c>
      <c r="AA79" s="78" t="s">
        <v>64</v>
      </c>
      <c r="AB79" s="56">
        <f t="shared" si="49"/>
        <v>5.183999999999999E-2</v>
      </c>
      <c r="AC79" s="70" t="str">
        <f t="shared" si="47"/>
        <v>Muy Baja</v>
      </c>
      <c r="AD79" s="55">
        <f t="shared" si="50"/>
        <v>0.75</v>
      </c>
      <c r="AE79" s="70" t="str">
        <f t="shared" si="48"/>
        <v>Mayor</v>
      </c>
      <c r="AF79" s="28" t="str">
        <f>IF(AND(AC79&lt;&gt;"",AE79&lt;&gt;""),VLOOKUP(AC79&amp;AE79,'No Eliminar'!$N$3:$O$27,2,FALSE),"")</f>
        <v>Alta</v>
      </c>
      <c r="AG79" s="177"/>
      <c r="AH79" s="177"/>
      <c r="AI79" s="177"/>
    </row>
    <row r="80" spans="1:35" ht="257.25" customHeight="1" x14ac:dyDescent="0.35">
      <c r="A80" s="209">
        <v>19</v>
      </c>
      <c r="B80" s="209" t="s">
        <v>419</v>
      </c>
      <c r="C80" s="209" t="s">
        <v>435</v>
      </c>
      <c r="D80" s="68" t="s">
        <v>436</v>
      </c>
      <c r="E80" s="68" t="s">
        <v>52</v>
      </c>
      <c r="F80" s="68" t="s">
        <v>437</v>
      </c>
      <c r="G80" s="209" t="s">
        <v>438</v>
      </c>
      <c r="H80" s="209" t="s">
        <v>424</v>
      </c>
      <c r="I80" s="209" t="s">
        <v>148</v>
      </c>
      <c r="J80" s="209" t="s">
        <v>57</v>
      </c>
      <c r="K80" s="243" t="str">
        <f>IF(J80="Máximo 2 veces por año","Muy Baja", IF(J80="De 3 a 24 veces por año","Baja", IF(J80="De 24 a 500 veces por año","Media", IF(J80="De 500 veces al año y máximo 5000 veces por año","Alta",IF(J80="Más de 5000 veces por año","Muy Alta",";")))))</f>
        <v>Media</v>
      </c>
      <c r="L80" s="241">
        <f>IF(K80="Muy Baja", 20%, IF(K80="Baja",40%, IF(K80="Media",60%, IF(K80="Alta",80%,IF(K80="Muy Alta",100%,"")))))</f>
        <v>0.6</v>
      </c>
      <c r="M80" s="209" t="s">
        <v>58</v>
      </c>
      <c r="N80" s="240" t="str">
        <f>IF(O80=20%,"Leve",IF(O80=40%,"Menor",IF(O80=60%,"Moderado",IF(O80=80%,"Mayor","Catastrófico"))))</f>
        <v>Catastrófico</v>
      </c>
      <c r="O80" s="216">
        <f>IF(M80="     Afectación menor a 10 SMLMV",20%,IF(M80="     El riesgo afecta la imagen de alguna área de la organización",20%,IF(M80="     Entre 10 y 50 SMLMV",40%,IF(M80="     El riesgo afecta la imagen de la entidad internamente, de conocimiento general, nivel interno, de junta dircetiva y accionistas y/o de provedores",40%,IF(M80="     Entre 50 y 100 SMLMV",60%,IF(M80="     El riesgo afecta la imagen de la entidad con algunos usuarios de relevancia frente al logro de los objetivos",60%,IF(M80="     Entre 100 y 500 SMLMV",80%,IF(M80="     El riesgo afecta la imagen de de la entidad con efecto publicitario sostenido a nivel de sector administrativo, nivel departamental o municipal",80%,IF(M80="     Mayor a 500 SMLMV",100%,IF(M80="     El riesgo afecta la imagen de la entidad a nivel nacional, con efecto publicitarios sostenible a nivel país",100%,""))))))))))</f>
        <v>1</v>
      </c>
      <c r="P80" s="240" t="str">
        <f>IF(AND(K80&lt;&gt;"",N80&lt;&gt;""),VLOOKUP(K80&amp;N80,'No Eliminar'!$N$3:$O$27,2,FALSE),"")</f>
        <v>Extrema</v>
      </c>
      <c r="Q80" s="93">
        <v>1</v>
      </c>
      <c r="R80" s="94" t="s">
        <v>439</v>
      </c>
      <c r="S80" s="54" t="str">
        <f t="shared" si="43"/>
        <v>Probabilidad</v>
      </c>
      <c r="T80" s="78" t="s">
        <v>72</v>
      </c>
      <c r="U80" s="55">
        <f t="shared" si="44"/>
        <v>0.25</v>
      </c>
      <c r="V80" s="78" t="s">
        <v>61</v>
      </c>
      <c r="W80" s="55">
        <f t="shared" si="45"/>
        <v>0.15</v>
      </c>
      <c r="X80" s="56">
        <f t="shared" si="46"/>
        <v>0.4</v>
      </c>
      <c r="Y80" s="78" t="s">
        <v>62</v>
      </c>
      <c r="Z80" s="78" t="s">
        <v>63</v>
      </c>
      <c r="AA80" s="78" t="s">
        <v>64</v>
      </c>
      <c r="AB80" s="56">
        <f>IFERROR(IF(S80="Probabilidad",(L80-(+L80*X80)),IF(S80="Impacto",L80,"")),"")</f>
        <v>0.36</v>
      </c>
      <c r="AC80" s="70" t="str">
        <f t="shared" si="47"/>
        <v>Baja</v>
      </c>
      <c r="AD80" s="55">
        <f>IF(S80="Impacto",(O80-(+O80*X80)),O80)</f>
        <v>1</v>
      </c>
      <c r="AE80" s="70" t="str">
        <f t="shared" si="48"/>
        <v>Catastrófico</v>
      </c>
      <c r="AF80" s="28" t="str">
        <f>IF(AND(AC80&lt;&gt;"",AE80&lt;&gt;""),VLOOKUP(AC80&amp;AE80,'No Eliminar'!$N$3:$O$27,2,FALSE),"")</f>
        <v>Extrema</v>
      </c>
      <c r="AG80" s="210" t="s">
        <v>263</v>
      </c>
      <c r="AH80" s="209" t="s">
        <v>440</v>
      </c>
      <c r="AI80" s="209" t="s">
        <v>441</v>
      </c>
    </row>
    <row r="81" spans="1:35" ht="130.5" customHeight="1" x14ac:dyDescent="0.35">
      <c r="A81" s="176"/>
      <c r="B81" s="176"/>
      <c r="C81" s="176"/>
      <c r="D81" s="209" t="s">
        <v>442</v>
      </c>
      <c r="E81" s="68" t="s">
        <v>52</v>
      </c>
      <c r="F81" s="68" t="s">
        <v>443</v>
      </c>
      <c r="G81" s="176"/>
      <c r="H81" s="176"/>
      <c r="I81" s="176"/>
      <c r="J81" s="176"/>
      <c r="K81" s="176"/>
      <c r="L81" s="176"/>
      <c r="M81" s="176"/>
      <c r="N81" s="176"/>
      <c r="O81" s="176"/>
      <c r="P81" s="176"/>
      <c r="Q81" s="93">
        <v>2</v>
      </c>
      <c r="R81" s="94" t="s">
        <v>444</v>
      </c>
      <c r="S81" s="54" t="str">
        <f t="shared" si="43"/>
        <v>Probabilidad</v>
      </c>
      <c r="T81" s="78" t="s">
        <v>72</v>
      </c>
      <c r="U81" s="55">
        <f t="shared" si="44"/>
        <v>0.25</v>
      </c>
      <c r="V81" s="78" t="s">
        <v>61</v>
      </c>
      <c r="W81" s="55">
        <f t="shared" si="45"/>
        <v>0.15</v>
      </c>
      <c r="X81" s="56">
        <f t="shared" si="46"/>
        <v>0.4</v>
      </c>
      <c r="Y81" s="78" t="s">
        <v>62</v>
      </c>
      <c r="Z81" s="78" t="s">
        <v>63</v>
      </c>
      <c r="AA81" s="78" t="s">
        <v>64</v>
      </c>
      <c r="AB81" s="56">
        <f>IFERROR(IF(AND(S80="Probabilidad",S81="Probabilidad"),(AB80-(+AB80*X81)),IF(S81="Probabilidad",(L80-(+L80*X81)),IF(S81="Impacto",AB80,""))),"")</f>
        <v>0.216</v>
      </c>
      <c r="AC81" s="70" t="str">
        <f t="shared" si="47"/>
        <v>Baja</v>
      </c>
      <c r="AD81" s="55">
        <f>IF(S81="Impacto",(AD80-(+AD80*X81)),AD80)</f>
        <v>1</v>
      </c>
      <c r="AE81" s="70" t="str">
        <f t="shared" si="48"/>
        <v>Catastrófico</v>
      </c>
      <c r="AF81" s="28" t="str">
        <f>IF(AND(AC81&lt;&gt;"",AE81&lt;&gt;""),VLOOKUP(AC81&amp;AE81,'No Eliminar'!$N$3:$O$27,2,FALSE),"")</f>
        <v>Extrema</v>
      </c>
      <c r="AG81" s="176"/>
      <c r="AH81" s="176"/>
      <c r="AI81" s="176"/>
    </row>
    <row r="82" spans="1:35" ht="105.75" customHeight="1" x14ac:dyDescent="0.35">
      <c r="A82" s="176"/>
      <c r="B82" s="176"/>
      <c r="C82" s="176"/>
      <c r="D82" s="176"/>
      <c r="E82" s="209" t="s">
        <v>325</v>
      </c>
      <c r="F82" s="178" t="s">
        <v>445</v>
      </c>
      <c r="G82" s="176"/>
      <c r="H82" s="176"/>
      <c r="I82" s="176"/>
      <c r="J82" s="176"/>
      <c r="K82" s="176"/>
      <c r="L82" s="176"/>
      <c r="M82" s="176"/>
      <c r="N82" s="176"/>
      <c r="O82" s="176"/>
      <c r="P82" s="176"/>
      <c r="Q82" s="93">
        <v>3</v>
      </c>
      <c r="R82" s="94" t="s">
        <v>446</v>
      </c>
      <c r="S82" s="54" t="str">
        <f t="shared" si="43"/>
        <v>Probabilidad</v>
      </c>
      <c r="T82" s="78" t="s">
        <v>72</v>
      </c>
      <c r="U82" s="55">
        <f t="shared" si="44"/>
        <v>0.25</v>
      </c>
      <c r="V82" s="78" t="s">
        <v>61</v>
      </c>
      <c r="W82" s="55">
        <f t="shared" si="45"/>
        <v>0.15</v>
      </c>
      <c r="X82" s="56">
        <f t="shared" si="46"/>
        <v>0.4</v>
      </c>
      <c r="Y82" s="78" t="s">
        <v>62</v>
      </c>
      <c r="Z82" s="78" t="s">
        <v>63</v>
      </c>
      <c r="AA82" s="78" t="s">
        <v>64</v>
      </c>
      <c r="AB82" s="56">
        <f t="shared" ref="AB82:AB83" si="51">IFERROR(IF(AND(S81="Probabilidad",S82="Probabilidad"),(AB81-(+AB81*X82)),IF(AND(S81="Impacto",S82="Probabilidad"),(AB80-(+AB80*X82)),IF(S82="Impacto",AB81,""))),"")</f>
        <v>0.12959999999999999</v>
      </c>
      <c r="AC82" s="70" t="str">
        <f t="shared" si="47"/>
        <v>Muy Baja</v>
      </c>
      <c r="AD82" s="55">
        <f t="shared" ref="AD82:AD83" si="52">IFERROR(IF(AND(S81="Impacto",S82="Impacto"),(AD81-(+AD81*X82)),IF(AND(S81="Impacto",S82="Probabilidad"),(AD80-(+AD80*X82)),IF(S82="Probabilidad",AD81,""))),"")</f>
        <v>1</v>
      </c>
      <c r="AE82" s="70" t="str">
        <f t="shared" si="48"/>
        <v>Catastrófico</v>
      </c>
      <c r="AF82" s="28" t="str">
        <f>IF(AND(AC82&lt;&gt;"",AE82&lt;&gt;""),VLOOKUP(AC82&amp;AE82,'No Eliminar'!$N$3:$O$27,2,FALSE),"")</f>
        <v>Extrema</v>
      </c>
      <c r="AG82" s="176"/>
      <c r="AH82" s="176"/>
      <c r="AI82" s="176"/>
    </row>
    <row r="83" spans="1:35" ht="105.75" customHeight="1" x14ac:dyDescent="0.35">
      <c r="A83" s="184"/>
      <c r="B83" s="184"/>
      <c r="C83" s="177"/>
      <c r="D83" s="177"/>
      <c r="E83" s="177"/>
      <c r="F83" s="177"/>
      <c r="G83" s="177"/>
      <c r="H83" s="177"/>
      <c r="I83" s="177"/>
      <c r="J83" s="177"/>
      <c r="K83" s="177"/>
      <c r="L83" s="177"/>
      <c r="M83" s="177"/>
      <c r="N83" s="177"/>
      <c r="O83" s="184"/>
      <c r="P83" s="177"/>
      <c r="Q83" s="93">
        <v>4</v>
      </c>
      <c r="R83" s="94" t="s">
        <v>447</v>
      </c>
      <c r="S83" s="54" t="str">
        <f t="shared" si="43"/>
        <v>Probabilidad</v>
      </c>
      <c r="T83" s="78" t="s">
        <v>72</v>
      </c>
      <c r="U83" s="55">
        <f t="shared" si="44"/>
        <v>0.25</v>
      </c>
      <c r="V83" s="78" t="s">
        <v>61</v>
      </c>
      <c r="W83" s="55">
        <f t="shared" si="45"/>
        <v>0.15</v>
      </c>
      <c r="X83" s="56">
        <f t="shared" si="46"/>
        <v>0.4</v>
      </c>
      <c r="Y83" s="78" t="s">
        <v>62</v>
      </c>
      <c r="Z83" s="78" t="s">
        <v>63</v>
      </c>
      <c r="AA83" s="78" t="s">
        <v>64</v>
      </c>
      <c r="AB83" s="56">
        <f t="shared" si="51"/>
        <v>7.7759999999999996E-2</v>
      </c>
      <c r="AC83" s="70" t="str">
        <f t="shared" si="47"/>
        <v>Muy Baja</v>
      </c>
      <c r="AD83" s="55">
        <f t="shared" si="52"/>
        <v>1</v>
      </c>
      <c r="AE83" s="70" t="str">
        <f t="shared" si="48"/>
        <v>Catastrófico</v>
      </c>
      <c r="AF83" s="28" t="str">
        <f>IF(AND(AC83&lt;&gt;"",AE83&lt;&gt;""),VLOOKUP(AC83&amp;AE83,'No Eliminar'!$N$3:$O$27,2,FALSE),"")</f>
        <v>Extrema</v>
      </c>
      <c r="AG83" s="177"/>
      <c r="AH83" s="177"/>
      <c r="AI83" s="177"/>
    </row>
    <row r="84" spans="1:35" ht="161.25" customHeight="1" x14ac:dyDescent="0.35">
      <c r="A84" s="209">
        <v>20</v>
      </c>
      <c r="B84" s="209" t="s">
        <v>448</v>
      </c>
      <c r="C84" s="209" t="s">
        <v>449</v>
      </c>
      <c r="D84" s="209" t="s">
        <v>450</v>
      </c>
      <c r="E84" s="68" t="s">
        <v>88</v>
      </c>
      <c r="F84" s="68" t="s">
        <v>451</v>
      </c>
      <c r="G84" s="209" t="s">
        <v>452</v>
      </c>
      <c r="H84" s="209" t="s">
        <v>424</v>
      </c>
      <c r="I84" s="209" t="s">
        <v>148</v>
      </c>
      <c r="J84" s="209" t="s">
        <v>183</v>
      </c>
      <c r="K84" s="243" t="str">
        <f>IF(J84="Máximo 2 veces por año","Muy Baja", IF(J84="De 3 a 24 veces por año","Baja", IF(J84="De 24 a 500 veces por año","Media", IF(J84="De 500 veces al año y máximo 5000 veces por año","Alta",IF(J84="Más de 5000 veces por año","Muy Alta",";")))))</f>
        <v>Baja</v>
      </c>
      <c r="L84" s="239">
        <f>IF(K84="Muy Baja", 20%, IF(K84="Baja",40%, IF(K84="Media",60%, IF(K84="Alta",80%,IF(K84="Muy Alta",100%,"")))))</f>
        <v>0.4</v>
      </c>
      <c r="M84" s="209" t="s">
        <v>176</v>
      </c>
      <c r="N84" s="240" t="str">
        <f>IF(O84=20%,"Leve",IF(O84=40%,"Menor",IF(O84=60%,"Moderado",IF(O84=80%,"Mayor","Catastrófico"))))</f>
        <v>Moderado</v>
      </c>
      <c r="O84" s="216">
        <f>IF(M84="     Afectación menor a 10 SMLMV",20%,IF(M84="     El riesgo afecta la imagen de alguna área de la organización",20%,IF(M84="     Entre 10 y 50 SMLMV",40%,IF(M84="     El riesgo afecta la imagen de la entidad internamente, de conocimiento general, nivel interno, de junta dircetiva y accionistas y/o de provedores",40%,IF(M84="     Entre 50 y 100 SMLMV",60%,IF(M84="     El riesgo afecta la imagen de la entidad con algunos usuarios de relevancia frente al logro de los objetivos",60%,IF(M84="     Entre 100 y 500 SMLMV",80%,IF(M84="     El riesgo afecta la imagen de de la entidad con efecto publicitario sostenido a nivel de sector administrativo, nivel departamental o municipal",80%,IF(M84="     Mayor a 500 SMLMV",100%,IF(M84="     El riesgo afecta la imagen de la entidad a nivel nacional, con efecto publicitarios sostenible a nivel país",100%,""))))))))))</f>
        <v>0.6</v>
      </c>
      <c r="P84" s="240" t="str">
        <f>IF(AND(K84&lt;&gt;"",N84&lt;&gt;""),VLOOKUP(K84&amp;N84,'No Eliminar'!$N$3:$O$27,2,FALSE),"")</f>
        <v>Moderada</v>
      </c>
      <c r="Q84" s="93">
        <v>1</v>
      </c>
      <c r="R84" s="94" t="s">
        <v>453</v>
      </c>
      <c r="S84" s="54" t="str">
        <f t="shared" si="43"/>
        <v>Probabilidad</v>
      </c>
      <c r="T84" s="78" t="s">
        <v>72</v>
      </c>
      <c r="U84" s="55">
        <f t="shared" si="44"/>
        <v>0.25</v>
      </c>
      <c r="V84" s="78" t="s">
        <v>61</v>
      </c>
      <c r="W84" s="55">
        <f t="shared" si="45"/>
        <v>0.15</v>
      </c>
      <c r="X84" s="56">
        <f t="shared" si="46"/>
        <v>0.4</v>
      </c>
      <c r="Y84" s="78" t="s">
        <v>62</v>
      </c>
      <c r="Z84" s="78" t="s">
        <v>63</v>
      </c>
      <c r="AA84" s="78" t="s">
        <v>64</v>
      </c>
      <c r="AB84" s="56">
        <f>IFERROR(IF(S84="Probabilidad",(L84-(+L84*X84)),IF(S84="Impacto",L84,"")),"")</f>
        <v>0.24</v>
      </c>
      <c r="AC84" s="70" t="str">
        <f t="shared" si="47"/>
        <v>Baja</v>
      </c>
      <c r="AD84" s="55">
        <f>IF(S84="Impacto",(O84-(+O84*X84)),O84)</f>
        <v>0.6</v>
      </c>
      <c r="AE84" s="70" t="str">
        <f t="shared" si="48"/>
        <v>Moderado</v>
      </c>
      <c r="AF84" s="28" t="str">
        <f>IF(AND(AC84&lt;&gt;"",AE84&lt;&gt;""),VLOOKUP(AC84&amp;AE84,'No Eliminar'!$N$3:$O$27,2,FALSE),"")</f>
        <v>Moderada</v>
      </c>
      <c r="AG84" s="210" t="s">
        <v>263</v>
      </c>
      <c r="AH84" s="209" t="s">
        <v>454</v>
      </c>
      <c r="AI84" s="209" t="s">
        <v>455</v>
      </c>
    </row>
    <row r="85" spans="1:35" ht="161.25" customHeight="1" x14ac:dyDescent="0.35">
      <c r="A85" s="184"/>
      <c r="B85" s="184"/>
      <c r="C85" s="177"/>
      <c r="D85" s="177"/>
      <c r="E85" s="68" t="s">
        <v>88</v>
      </c>
      <c r="F85" s="68" t="s">
        <v>456</v>
      </c>
      <c r="G85" s="177"/>
      <c r="H85" s="177"/>
      <c r="I85" s="177"/>
      <c r="J85" s="177"/>
      <c r="K85" s="177"/>
      <c r="L85" s="177"/>
      <c r="M85" s="177"/>
      <c r="N85" s="177"/>
      <c r="O85" s="184"/>
      <c r="P85" s="177"/>
      <c r="Q85" s="93">
        <v>2</v>
      </c>
      <c r="R85" s="94" t="s">
        <v>457</v>
      </c>
      <c r="S85" s="54" t="str">
        <f t="shared" si="43"/>
        <v>Probabilidad</v>
      </c>
      <c r="T85" s="78" t="s">
        <v>92</v>
      </c>
      <c r="U85" s="55">
        <f t="shared" si="44"/>
        <v>0.15</v>
      </c>
      <c r="V85" s="78" t="s">
        <v>61</v>
      </c>
      <c r="W85" s="55">
        <f t="shared" si="45"/>
        <v>0.15</v>
      </c>
      <c r="X85" s="56">
        <f t="shared" si="46"/>
        <v>0.3</v>
      </c>
      <c r="Y85" s="78" t="s">
        <v>62</v>
      </c>
      <c r="Z85" s="78" t="s">
        <v>63</v>
      </c>
      <c r="AA85" s="78" t="s">
        <v>64</v>
      </c>
      <c r="AB85" s="56">
        <f>IFERROR(IF(AND(S84="Probabilidad",S85="Probabilidad"),(AB84-(+AB84*X85)),IF(S85="Probabilidad",(L84-(+L84*X85)),IF(S85="Impacto",AB84,""))),"")</f>
        <v>0.16799999999999998</v>
      </c>
      <c r="AC85" s="70" t="str">
        <f t="shared" si="47"/>
        <v>Muy Baja</v>
      </c>
      <c r="AD85" s="55">
        <f>IF(S85="Impacto",(AD84-(+AD84*X85)),AD84)</f>
        <v>0.6</v>
      </c>
      <c r="AE85" s="70" t="str">
        <f t="shared" si="48"/>
        <v>Moderado</v>
      </c>
      <c r="AF85" s="28" t="str">
        <f>IF(AND(AC85&lt;&gt;"",AE85&lt;&gt;""),VLOOKUP(AC85&amp;AE85,'No Eliminar'!$N$3:$O$27,2,FALSE),"")</f>
        <v>Moderada</v>
      </c>
      <c r="AG85" s="177"/>
      <c r="AH85" s="177"/>
      <c r="AI85" s="177"/>
    </row>
    <row r="86" spans="1:35" ht="162.75" customHeight="1" x14ac:dyDescent="0.35">
      <c r="A86" s="209">
        <v>21</v>
      </c>
      <c r="B86" s="209" t="s">
        <v>448</v>
      </c>
      <c r="C86" s="209" t="s">
        <v>449</v>
      </c>
      <c r="D86" s="209" t="s">
        <v>458</v>
      </c>
      <c r="E86" s="68" t="s">
        <v>88</v>
      </c>
      <c r="F86" s="68" t="s">
        <v>459</v>
      </c>
      <c r="G86" s="209" t="s">
        <v>460</v>
      </c>
      <c r="H86" s="209" t="s">
        <v>424</v>
      </c>
      <c r="I86" s="209" t="s">
        <v>148</v>
      </c>
      <c r="J86" s="209" t="s">
        <v>220</v>
      </c>
      <c r="K86" s="243" t="str">
        <f>IF(J86="Máximo 2 veces por año","Muy Baja", IF(J86="De 3 a 24 veces por año","Baja", IF(J86="De 24 a 500 veces por año","Media", IF(J86="De 500 veces al año y máximo 5000 veces por año","Alta",IF(J86="Más de 5000 veces por año","Muy Alta",";")))))</f>
        <v>Muy Baja</v>
      </c>
      <c r="L86" s="239">
        <f>IF(K86="Muy Baja", 20%, IF(K86="Baja",40%, IF(K86="Media",60%, IF(K86="Alta",80%,IF(K86="Muy Alta",100%,"")))))</f>
        <v>0.2</v>
      </c>
      <c r="M86" s="209" t="s">
        <v>197</v>
      </c>
      <c r="N86" s="240" t="str">
        <f>IF(O86=20%,"Leve",IF(O86=40%,"Menor",IF(O86=60%,"Moderado",IF(O86=80%,"Mayor","Catastrófico"))))</f>
        <v>Mayor</v>
      </c>
      <c r="O86" s="216">
        <f>IF(M86="     Afectación menor a 10 SMLMV",20%,IF(M86="     El riesgo afecta la imagen de alguna área de la organización",20%,IF(M86="     Entre 10 y 50 SMLMV",40%,IF(M86="     El riesgo afecta la imagen de la entidad internamente, de conocimiento general, nivel interno, de junta dircetiva y accionistas y/o de provedores",40%,IF(M86="     Entre 50 y 100 SMLMV",60%,IF(M86="     El riesgo afecta la imagen de la entidad con algunos usuarios de relevancia frente al logro de los objetivos",60%,IF(M86="     Entre 100 y 500 SMLMV",80%,IF(M86="     El riesgo afecta la imagen de de la entidad con efecto publicitario sostenido a nivel de sector administrativo, nivel departamental o municipal",80%,IF(M86="     Mayor a 500 SMLMV",100%,IF(M86="     El riesgo afecta la imagen de la entidad a nivel nacional, con efecto publicitarios sostenible a nivel país",100%,""))))))))))</f>
        <v>0.8</v>
      </c>
      <c r="P86" s="240" t="str">
        <f>IF(AND(K86&lt;&gt;"",N86&lt;&gt;""),VLOOKUP(K86&amp;N86,'No Eliminar'!$N$3:$O$27,2,FALSE),"")</f>
        <v>Alta</v>
      </c>
      <c r="Q86" s="93">
        <v>1</v>
      </c>
      <c r="R86" s="94" t="s">
        <v>461</v>
      </c>
      <c r="S86" s="54" t="str">
        <f t="shared" si="43"/>
        <v>Probabilidad</v>
      </c>
      <c r="T86" s="78" t="s">
        <v>72</v>
      </c>
      <c r="U86" s="55">
        <f t="shared" si="44"/>
        <v>0.25</v>
      </c>
      <c r="V86" s="78" t="s">
        <v>61</v>
      </c>
      <c r="W86" s="55">
        <f t="shared" si="45"/>
        <v>0.15</v>
      </c>
      <c r="X86" s="56">
        <f t="shared" si="46"/>
        <v>0.4</v>
      </c>
      <c r="Y86" s="78" t="s">
        <v>62</v>
      </c>
      <c r="Z86" s="78" t="s">
        <v>63</v>
      </c>
      <c r="AA86" s="78" t="s">
        <v>64</v>
      </c>
      <c r="AB86" s="56">
        <f>IFERROR(IF(S86="Probabilidad",(L86-(+L86*X86)),IF(S86="Impacto",L86,"")),"")</f>
        <v>0.12</v>
      </c>
      <c r="AC86" s="70" t="str">
        <f t="shared" si="47"/>
        <v>Muy Baja</v>
      </c>
      <c r="AD86" s="55">
        <f>IF(S86="Impacto",(O86-(+O86*X86)),O86)</f>
        <v>0.8</v>
      </c>
      <c r="AE86" s="70" t="str">
        <f t="shared" si="48"/>
        <v>Mayor</v>
      </c>
      <c r="AF86" s="28" t="str">
        <f>IF(AND(AC86&lt;&gt;"",AE86&lt;&gt;""),VLOOKUP(AC86&amp;AE86,'No Eliminar'!$N$3:$O$27,2,FALSE),"")</f>
        <v>Alta</v>
      </c>
      <c r="AG86" s="95" t="s">
        <v>263</v>
      </c>
      <c r="AH86" s="209" t="s">
        <v>462</v>
      </c>
      <c r="AI86" s="209" t="s">
        <v>463</v>
      </c>
    </row>
    <row r="87" spans="1:35" ht="168" customHeight="1" x14ac:dyDescent="0.35">
      <c r="A87" s="184"/>
      <c r="B87" s="184"/>
      <c r="C87" s="177"/>
      <c r="D87" s="177"/>
      <c r="E87" s="68" t="s">
        <v>52</v>
      </c>
      <c r="F87" s="68" t="s">
        <v>464</v>
      </c>
      <c r="G87" s="177"/>
      <c r="H87" s="177"/>
      <c r="I87" s="177"/>
      <c r="J87" s="177"/>
      <c r="K87" s="177"/>
      <c r="L87" s="177"/>
      <c r="M87" s="177"/>
      <c r="N87" s="177"/>
      <c r="O87" s="184"/>
      <c r="P87" s="177"/>
      <c r="Q87" s="93">
        <v>2</v>
      </c>
      <c r="R87" s="94" t="s">
        <v>465</v>
      </c>
      <c r="S87" s="54" t="str">
        <f t="shared" si="43"/>
        <v>Probabilidad</v>
      </c>
      <c r="T87" s="78" t="s">
        <v>72</v>
      </c>
      <c r="U87" s="55">
        <f t="shared" si="44"/>
        <v>0.25</v>
      </c>
      <c r="V87" s="78" t="s">
        <v>61</v>
      </c>
      <c r="W87" s="55">
        <f t="shared" si="45"/>
        <v>0.15</v>
      </c>
      <c r="X87" s="56">
        <f t="shared" si="46"/>
        <v>0.4</v>
      </c>
      <c r="Y87" s="78" t="s">
        <v>62</v>
      </c>
      <c r="Z87" s="78" t="s">
        <v>63</v>
      </c>
      <c r="AA87" s="78" t="s">
        <v>64</v>
      </c>
      <c r="AB87" s="56">
        <f>IFERROR(IF(AND(S86="Probabilidad",S87="Probabilidad"),(AB86-(+AB86*X87)),IF(S87="Probabilidad",(L86-(+L86*X87)),IF(S87="Impacto",AB86,""))),"")</f>
        <v>7.1999999999999995E-2</v>
      </c>
      <c r="AC87" s="70" t="str">
        <f t="shared" si="47"/>
        <v>Muy Baja</v>
      </c>
      <c r="AD87" s="55">
        <f>IF(S87="Impacto",(AD86-(+AD86*X87)),AD86)</f>
        <v>0.8</v>
      </c>
      <c r="AE87" s="70" t="str">
        <f t="shared" si="48"/>
        <v>Mayor</v>
      </c>
      <c r="AF87" s="28" t="str">
        <f>IF(AND(AC87&lt;&gt;"",AE87&lt;&gt;""),VLOOKUP(AC87&amp;AE87,'No Eliminar'!$N$3:$O$27,2,FALSE),"")</f>
        <v>Alta</v>
      </c>
      <c r="AG87" s="96"/>
      <c r="AH87" s="177"/>
      <c r="AI87" s="177"/>
    </row>
    <row r="88" spans="1:35" ht="192" customHeight="1" x14ac:dyDescent="0.35">
      <c r="A88" s="209">
        <v>22</v>
      </c>
      <c r="B88" s="209" t="s">
        <v>466</v>
      </c>
      <c r="C88" s="209" t="s">
        <v>449</v>
      </c>
      <c r="D88" s="209" t="s">
        <v>467</v>
      </c>
      <c r="E88" s="68" t="s">
        <v>88</v>
      </c>
      <c r="F88" s="94" t="s">
        <v>468</v>
      </c>
      <c r="G88" s="209" t="s">
        <v>469</v>
      </c>
      <c r="H88" s="209" t="s">
        <v>424</v>
      </c>
      <c r="I88" s="209" t="s">
        <v>148</v>
      </c>
      <c r="J88" s="209" t="s">
        <v>57</v>
      </c>
      <c r="K88" s="219" t="str">
        <f>IF(J88="Máximo 2 veces por año","Muy Baja", IF(J88="De 3 a 24 veces por año","Baja", IF(J88="De 24 a 500 veces por año","Media", IF(J88="De 500 veces al año y máximo 5000 veces por año","Alta",IF(J88="Más de 5000 veces por año","Muy Alta",";")))))</f>
        <v>Media</v>
      </c>
      <c r="L88" s="239">
        <f>IF(K88="Muy Baja", 20%, IF(K88="Baja",40%, IF(K88="Media",60%, IF(K88="Alta",80%,IF(K88="Muy Alta",100%,"")))))</f>
        <v>0.6</v>
      </c>
      <c r="M88" s="209" t="s">
        <v>197</v>
      </c>
      <c r="N88" s="240" t="str">
        <f>IF(O88=20%,"Leve",IF(O88=40%,"Menor",IF(O88=60%,"Moderado",IF(O88=80%,"Mayor","Catastrófico"))))</f>
        <v>Mayor</v>
      </c>
      <c r="O88" s="241">
        <f>IF(M88="     Afectación menor a 10 SMLMV",20%,IF(M88="     El riesgo afecta la imagen de alguna área de la organización",20%,IF(M88="     Entre 10 y 50 SMLMV",40%,IF(M88="     El riesgo afecta la imagen de la entidad internamente, de conocimiento general, nivel interno, de junta dircetiva y accionistas y/o de provedores",40%,IF(M88="     Entre 50 y 100 SMLMV",60%,IF(M88="     El riesgo afecta la imagen de la entidad con algunos usuarios de relevancia frente al logro de los objetivos",60%,IF(M88="     Entre 100 y 500 SMLMV",80%,IF(M88="     El riesgo afecta la imagen de de la entidad con efecto publicitario sostenido a nivel de sector administrativo, nivel departamental o municipal",80%,IF(M88="     Mayor a 500 SMLMV",100%,IF(M88="     El riesgo afecta la imagen de la entidad a nivel nacional, con efecto publicitarios sostenible a nivel país",100%,""))))))))))</f>
        <v>0.8</v>
      </c>
      <c r="P88" s="240" t="str">
        <f>IF(AND(K88&lt;&gt;"",N88&lt;&gt;""),VLOOKUP(K88&amp;N88,'No Eliminar'!$N$3:$O$27,2,FALSE),"")</f>
        <v>Alta</v>
      </c>
      <c r="Q88" s="93">
        <v>1</v>
      </c>
      <c r="R88" s="94" t="s">
        <v>470</v>
      </c>
      <c r="S88" s="54" t="str">
        <f t="shared" si="43"/>
        <v>Probabilidad</v>
      </c>
      <c r="T88" s="78" t="s">
        <v>72</v>
      </c>
      <c r="U88" s="55">
        <f t="shared" si="44"/>
        <v>0.25</v>
      </c>
      <c r="V88" s="78" t="s">
        <v>61</v>
      </c>
      <c r="W88" s="55">
        <f t="shared" si="45"/>
        <v>0.15</v>
      </c>
      <c r="X88" s="56">
        <f t="shared" si="46"/>
        <v>0.4</v>
      </c>
      <c r="Y88" s="78" t="s">
        <v>62</v>
      </c>
      <c r="Z88" s="78" t="s">
        <v>63</v>
      </c>
      <c r="AA88" s="78" t="s">
        <v>64</v>
      </c>
      <c r="AB88" s="56">
        <f>IFERROR(IF(S88="Probabilidad",(L88-(+L88*X88)),IF(S88="Impacto",L88,"")),"")</f>
        <v>0.36</v>
      </c>
      <c r="AC88" s="70" t="str">
        <f t="shared" si="47"/>
        <v>Baja</v>
      </c>
      <c r="AD88" s="55">
        <f>IF(S88="Impacto",(O88-(+O88*X88)),O88)</f>
        <v>0.8</v>
      </c>
      <c r="AE88" s="70" t="str">
        <f t="shared" si="48"/>
        <v>Mayor</v>
      </c>
      <c r="AF88" s="28" t="str">
        <f>IF(AND(AC88&lt;&gt;"",AE88&lt;&gt;""),VLOOKUP(AC88&amp;AE88,'No Eliminar'!$N$3:$O$27,2,FALSE),"")</f>
        <v>Alta</v>
      </c>
      <c r="AG88" s="210" t="s">
        <v>263</v>
      </c>
      <c r="AH88" s="209" t="s">
        <v>471</v>
      </c>
      <c r="AI88" s="209" t="s">
        <v>472</v>
      </c>
    </row>
    <row r="89" spans="1:35" ht="93.75" customHeight="1" x14ac:dyDescent="0.35">
      <c r="A89" s="176"/>
      <c r="B89" s="176"/>
      <c r="C89" s="176"/>
      <c r="D89" s="176"/>
      <c r="E89" s="68" t="s">
        <v>88</v>
      </c>
      <c r="F89" s="94" t="s">
        <v>473</v>
      </c>
      <c r="G89" s="176"/>
      <c r="H89" s="176"/>
      <c r="I89" s="176"/>
      <c r="J89" s="176"/>
      <c r="K89" s="176"/>
      <c r="L89" s="176"/>
      <c r="M89" s="176"/>
      <c r="N89" s="176"/>
      <c r="O89" s="176"/>
      <c r="P89" s="176"/>
      <c r="Q89" s="93">
        <v>2</v>
      </c>
      <c r="R89" s="94" t="s">
        <v>474</v>
      </c>
      <c r="S89" s="54" t="str">
        <f t="shared" si="43"/>
        <v>Probabilidad</v>
      </c>
      <c r="T89" s="78" t="s">
        <v>72</v>
      </c>
      <c r="U89" s="55">
        <f t="shared" si="44"/>
        <v>0.25</v>
      </c>
      <c r="V89" s="78" t="s">
        <v>61</v>
      </c>
      <c r="W89" s="55">
        <f t="shared" si="45"/>
        <v>0.15</v>
      </c>
      <c r="X89" s="56">
        <f t="shared" si="46"/>
        <v>0.4</v>
      </c>
      <c r="Y89" s="78" t="s">
        <v>62</v>
      </c>
      <c r="Z89" s="78" t="s">
        <v>63</v>
      </c>
      <c r="AA89" s="78" t="s">
        <v>64</v>
      </c>
      <c r="AB89" s="56">
        <f>IFERROR(IF(AND(S88="Probabilidad",S89="Probabilidad"),(AB88-(+AB88*X89)),IF(S89="Probabilidad",(L88-(+L88*X89)),IF(S89="Impacto",AB88,""))),"")</f>
        <v>0.216</v>
      </c>
      <c r="AC89" s="70" t="str">
        <f t="shared" si="47"/>
        <v>Baja</v>
      </c>
      <c r="AD89" s="55">
        <f>IF(S89="Impacto",(AD88-(+AD88*X89)),AD88)</f>
        <v>0.8</v>
      </c>
      <c r="AE89" s="70" t="str">
        <f t="shared" si="48"/>
        <v>Mayor</v>
      </c>
      <c r="AF89" s="28" t="str">
        <f>IF(AND(AC89&lt;&gt;"",AE89&lt;&gt;""),VLOOKUP(AC89&amp;AE89,'No Eliminar'!$N$3:$O$27,2,FALSE),"")</f>
        <v>Alta</v>
      </c>
      <c r="AG89" s="176"/>
      <c r="AH89" s="176"/>
      <c r="AI89" s="176"/>
    </row>
    <row r="90" spans="1:35" ht="93.75" customHeight="1" x14ac:dyDescent="0.35">
      <c r="A90" s="176"/>
      <c r="B90" s="176"/>
      <c r="C90" s="176"/>
      <c r="D90" s="176"/>
      <c r="E90" s="68" t="s">
        <v>88</v>
      </c>
      <c r="F90" s="94" t="s">
        <v>475</v>
      </c>
      <c r="G90" s="176"/>
      <c r="H90" s="176"/>
      <c r="I90" s="176"/>
      <c r="J90" s="176"/>
      <c r="K90" s="176"/>
      <c r="L90" s="176"/>
      <c r="M90" s="176"/>
      <c r="N90" s="176"/>
      <c r="O90" s="176"/>
      <c r="P90" s="176"/>
      <c r="Q90" s="93">
        <v>3</v>
      </c>
      <c r="R90" s="94" t="s">
        <v>476</v>
      </c>
      <c r="S90" s="54" t="str">
        <f t="shared" si="43"/>
        <v>Probabilidad</v>
      </c>
      <c r="T90" s="78" t="s">
        <v>72</v>
      </c>
      <c r="U90" s="55">
        <f t="shared" si="44"/>
        <v>0.25</v>
      </c>
      <c r="V90" s="78" t="s">
        <v>61</v>
      </c>
      <c r="W90" s="55">
        <f t="shared" si="45"/>
        <v>0.15</v>
      </c>
      <c r="X90" s="56">
        <f t="shared" si="46"/>
        <v>0.4</v>
      </c>
      <c r="Y90" s="78" t="s">
        <v>279</v>
      </c>
      <c r="Z90" s="78" t="s">
        <v>63</v>
      </c>
      <c r="AA90" s="78" t="s">
        <v>64</v>
      </c>
      <c r="AB90" s="56">
        <f t="shared" ref="AB90:AB92" si="53">IFERROR(IF(AND(S89="Probabilidad",S90="Probabilidad"),(AB89-(+AB89*X90)),IF(AND(S89="Impacto",S90="Probabilidad"),(AB88-(+AB88*X90)),IF(S90="Impacto",AB89,""))),"")</f>
        <v>0.12959999999999999</v>
      </c>
      <c r="AC90" s="70" t="str">
        <f t="shared" si="47"/>
        <v>Muy Baja</v>
      </c>
      <c r="AD90" s="55">
        <f t="shared" ref="AD90:AD92" si="54">IFERROR(IF(AND(S89="Impacto",S90="Impacto"),(AD89-(+AD89*X90)),IF(AND(S89="Impacto",S90="Probabilidad"),(AD88-(+AD88*X90)),IF(S90="Probabilidad",AD89,""))),"")</f>
        <v>0.8</v>
      </c>
      <c r="AE90" s="70" t="str">
        <f t="shared" si="48"/>
        <v>Mayor</v>
      </c>
      <c r="AF90" s="28" t="str">
        <f>IF(AND(AC90&lt;&gt;"",AE90&lt;&gt;""),VLOOKUP(AC90&amp;AE90,'No Eliminar'!$N$3:$O$27,2,FALSE),"")</f>
        <v>Alta</v>
      </c>
      <c r="AG90" s="176"/>
      <c r="AH90" s="176"/>
      <c r="AI90" s="176"/>
    </row>
    <row r="91" spans="1:35" ht="93.75" customHeight="1" x14ac:dyDescent="0.35">
      <c r="A91" s="176"/>
      <c r="B91" s="176"/>
      <c r="C91" s="176"/>
      <c r="D91" s="176"/>
      <c r="E91" s="209" t="s">
        <v>52</v>
      </c>
      <c r="F91" s="209" t="s">
        <v>477</v>
      </c>
      <c r="G91" s="176"/>
      <c r="H91" s="176"/>
      <c r="I91" s="176"/>
      <c r="J91" s="176"/>
      <c r="K91" s="176"/>
      <c r="L91" s="176"/>
      <c r="M91" s="176"/>
      <c r="N91" s="176"/>
      <c r="O91" s="176"/>
      <c r="P91" s="176"/>
      <c r="Q91" s="93">
        <v>4</v>
      </c>
      <c r="R91" s="94" t="s">
        <v>478</v>
      </c>
      <c r="S91" s="54" t="str">
        <f t="shared" si="43"/>
        <v>Probabilidad</v>
      </c>
      <c r="T91" s="78" t="s">
        <v>72</v>
      </c>
      <c r="U91" s="55">
        <f t="shared" si="44"/>
        <v>0.25</v>
      </c>
      <c r="V91" s="78" t="s">
        <v>61</v>
      </c>
      <c r="W91" s="55">
        <f t="shared" si="45"/>
        <v>0.15</v>
      </c>
      <c r="X91" s="56">
        <f t="shared" si="46"/>
        <v>0.4</v>
      </c>
      <c r="Y91" s="78" t="s">
        <v>62</v>
      </c>
      <c r="Z91" s="78" t="s">
        <v>63</v>
      </c>
      <c r="AA91" s="78" t="s">
        <v>64</v>
      </c>
      <c r="AB91" s="56">
        <f t="shared" si="53"/>
        <v>7.7759999999999996E-2</v>
      </c>
      <c r="AC91" s="70" t="str">
        <f t="shared" si="47"/>
        <v>Muy Baja</v>
      </c>
      <c r="AD91" s="55">
        <f t="shared" si="54"/>
        <v>0.8</v>
      </c>
      <c r="AE91" s="70" t="str">
        <f t="shared" si="48"/>
        <v>Mayor</v>
      </c>
      <c r="AF91" s="28" t="str">
        <f>IF(AND(AC91&lt;&gt;"",AE91&lt;&gt;""),VLOOKUP(AC91&amp;AE91,'No Eliminar'!$N$3:$O$27,2,FALSE),"")</f>
        <v>Alta</v>
      </c>
      <c r="AG91" s="176"/>
      <c r="AH91" s="176"/>
      <c r="AI91" s="176"/>
    </row>
    <row r="92" spans="1:35" ht="93.75" customHeight="1" x14ac:dyDescent="0.35">
      <c r="A92" s="177"/>
      <c r="B92" s="184"/>
      <c r="C92" s="184"/>
      <c r="D92" s="177"/>
      <c r="E92" s="177"/>
      <c r="F92" s="177"/>
      <c r="G92" s="177"/>
      <c r="H92" s="184"/>
      <c r="I92" s="177"/>
      <c r="J92" s="177"/>
      <c r="K92" s="177"/>
      <c r="L92" s="177"/>
      <c r="M92" s="177"/>
      <c r="N92" s="177"/>
      <c r="O92" s="177"/>
      <c r="P92" s="177"/>
      <c r="Q92" s="93">
        <v>5</v>
      </c>
      <c r="R92" s="94" t="s">
        <v>479</v>
      </c>
      <c r="S92" s="54" t="str">
        <f t="shared" si="43"/>
        <v>Probabilidad</v>
      </c>
      <c r="T92" s="78" t="s">
        <v>72</v>
      </c>
      <c r="U92" s="55">
        <f t="shared" si="44"/>
        <v>0.25</v>
      </c>
      <c r="V92" s="78" t="s">
        <v>61</v>
      </c>
      <c r="W92" s="55">
        <f t="shared" si="45"/>
        <v>0.15</v>
      </c>
      <c r="X92" s="56">
        <f t="shared" si="46"/>
        <v>0.4</v>
      </c>
      <c r="Y92" s="78" t="s">
        <v>62</v>
      </c>
      <c r="Z92" s="78" t="s">
        <v>63</v>
      </c>
      <c r="AA92" s="78" t="s">
        <v>64</v>
      </c>
      <c r="AB92" s="56">
        <f t="shared" si="53"/>
        <v>4.6655999999999996E-2</v>
      </c>
      <c r="AC92" s="70" t="str">
        <f t="shared" si="47"/>
        <v>Muy Baja</v>
      </c>
      <c r="AD92" s="55">
        <f t="shared" si="54"/>
        <v>0.8</v>
      </c>
      <c r="AE92" s="70" t="str">
        <f t="shared" si="48"/>
        <v>Mayor</v>
      </c>
      <c r="AF92" s="28" t="str">
        <f>IF(AND(AC92&lt;&gt;"",AE92&lt;&gt;""),VLOOKUP(AC92&amp;AE92,'No Eliminar'!$N$3:$O$27,2,FALSE),"")</f>
        <v>Alta</v>
      </c>
      <c r="AG92" s="177"/>
      <c r="AH92" s="177"/>
      <c r="AI92" s="184"/>
    </row>
    <row r="93" spans="1:35" ht="172.5" customHeight="1" x14ac:dyDescent="0.35">
      <c r="A93" s="233">
        <v>23</v>
      </c>
      <c r="B93" s="209" t="s">
        <v>466</v>
      </c>
      <c r="C93" s="209" t="s">
        <v>480</v>
      </c>
      <c r="D93" s="209" t="s">
        <v>481</v>
      </c>
      <c r="E93" s="68" t="s">
        <v>88</v>
      </c>
      <c r="F93" s="94" t="s">
        <v>482</v>
      </c>
      <c r="G93" s="209" t="s">
        <v>483</v>
      </c>
      <c r="H93" s="209" t="s">
        <v>424</v>
      </c>
      <c r="I93" s="209" t="s">
        <v>148</v>
      </c>
      <c r="J93" s="209" t="s">
        <v>57</v>
      </c>
      <c r="K93" s="243" t="str">
        <f>IF(J93="Máximo 2 veces por año","Muy Baja", IF(J93="De 3 a 24 veces por año","Baja", IF(J93="De 24 a 500 veces por año","Media", IF(J93="De 500 veces al año y máximo 5000 veces por año","Alta",IF(J93="Más de 5000 veces por año","Muy Alta",";")))))</f>
        <v>Media</v>
      </c>
      <c r="L93" s="239">
        <f>IF(K93="Muy Baja", 20%, IF(K93="Baja",40%, IF(K93="Media",60%, IF(K93="Alta",80%,IF(K93="Muy Alta",100%,"")))))</f>
        <v>0.6</v>
      </c>
      <c r="M93" s="209" t="s">
        <v>197</v>
      </c>
      <c r="N93" s="240" t="str">
        <f>IF(O93=20%,"Leve",IF(O93=40%,"Menor",IF(O93=60%,"Moderado",IF(O93=80%,"Mayor","Catastrófico"))))</f>
        <v>Mayor</v>
      </c>
      <c r="O93" s="241">
        <f>IF(M93="     Afectación menor a 10 SMLMV",20%,IF(M93="     El riesgo afecta la imagen de alguna área de la organización",20%,IF(M93="     Entre 10 y 50 SMLMV",40%,IF(M93="     El riesgo afecta la imagen de la entidad internamente, de conocimiento general, nivel interno, de junta dircetiva y accionistas y/o de provedores",40%,IF(M93="     Entre 50 y 100 SMLMV",60%,IF(M93="     El riesgo afecta la imagen de la entidad con algunos usuarios de relevancia frente al logro de los objetivos",60%,IF(M93="     Entre 100 y 500 SMLMV",80%,IF(M93="     El riesgo afecta la imagen de de la entidad con efecto publicitario sostenido a nivel de sector administrativo, nivel departamental o municipal",80%,IF(M93="     Mayor a 500 SMLMV",100%,IF(M93="     El riesgo afecta la imagen de la entidad a nivel nacional, con efecto publicitarios sostenible a nivel país",100%,""))))))))))</f>
        <v>0.8</v>
      </c>
      <c r="P93" s="240" t="str">
        <f>IF(AND(K93&lt;&gt;"",N93&lt;&gt;""),VLOOKUP(K93&amp;N93,'No Eliminar'!$N$3:$O$27,2,FALSE),"")</f>
        <v>Alta</v>
      </c>
      <c r="Q93" s="93">
        <v>1</v>
      </c>
      <c r="R93" s="94" t="s">
        <v>484</v>
      </c>
      <c r="S93" s="54" t="str">
        <f t="shared" si="43"/>
        <v>Probabilidad</v>
      </c>
      <c r="T93" s="78" t="s">
        <v>72</v>
      </c>
      <c r="U93" s="55">
        <f t="shared" si="44"/>
        <v>0.25</v>
      </c>
      <c r="V93" s="78" t="s">
        <v>61</v>
      </c>
      <c r="W93" s="55">
        <f t="shared" si="45"/>
        <v>0.15</v>
      </c>
      <c r="X93" s="56">
        <f t="shared" si="46"/>
        <v>0.4</v>
      </c>
      <c r="Y93" s="78" t="s">
        <v>62</v>
      </c>
      <c r="Z93" s="78" t="s">
        <v>63</v>
      </c>
      <c r="AA93" s="78" t="s">
        <v>64</v>
      </c>
      <c r="AB93" s="56">
        <f>IFERROR(IF(S93="Probabilidad",(L93-(+L93*X93)),IF(S93="Impacto",L93,"")),"")</f>
        <v>0.36</v>
      </c>
      <c r="AC93" s="70" t="str">
        <f t="shared" si="47"/>
        <v>Baja</v>
      </c>
      <c r="AD93" s="55">
        <f>IF(S93="Impacto",(O93-(+O93*X93)),O93)</f>
        <v>0.8</v>
      </c>
      <c r="AE93" s="70" t="str">
        <f t="shared" si="48"/>
        <v>Mayor</v>
      </c>
      <c r="AF93" s="28" t="str">
        <f>IF(AND(AC93&lt;&gt;"",AE93&lt;&gt;""),VLOOKUP(AC93&amp;AE93,'No Eliminar'!$N$3:$O$27,2,FALSE),"")</f>
        <v>Alta</v>
      </c>
      <c r="AG93" s="230" t="s">
        <v>263</v>
      </c>
      <c r="AH93" s="209" t="s">
        <v>485</v>
      </c>
      <c r="AI93" s="209" t="s">
        <v>486</v>
      </c>
    </row>
    <row r="94" spans="1:35" ht="120" customHeight="1" x14ac:dyDescent="0.35">
      <c r="A94" s="234"/>
      <c r="B94" s="176"/>
      <c r="C94" s="176"/>
      <c r="D94" s="176"/>
      <c r="E94" s="68" t="s">
        <v>88</v>
      </c>
      <c r="F94" s="94" t="s">
        <v>473</v>
      </c>
      <c r="G94" s="176"/>
      <c r="H94" s="176"/>
      <c r="I94" s="176"/>
      <c r="J94" s="176"/>
      <c r="K94" s="176"/>
      <c r="L94" s="176"/>
      <c r="M94" s="176"/>
      <c r="N94" s="176"/>
      <c r="O94" s="176"/>
      <c r="P94" s="176"/>
      <c r="Q94" s="93">
        <v>2</v>
      </c>
      <c r="R94" s="94" t="s">
        <v>487</v>
      </c>
      <c r="S94" s="54" t="str">
        <f t="shared" si="43"/>
        <v>Probabilidad</v>
      </c>
      <c r="T94" s="78" t="s">
        <v>72</v>
      </c>
      <c r="U94" s="55">
        <f t="shared" si="44"/>
        <v>0.25</v>
      </c>
      <c r="V94" s="78" t="s">
        <v>61</v>
      </c>
      <c r="W94" s="55">
        <f t="shared" si="45"/>
        <v>0.15</v>
      </c>
      <c r="X94" s="56">
        <f t="shared" si="46"/>
        <v>0.4</v>
      </c>
      <c r="Y94" s="78" t="s">
        <v>62</v>
      </c>
      <c r="Z94" s="78" t="s">
        <v>63</v>
      </c>
      <c r="AA94" s="78" t="s">
        <v>64</v>
      </c>
      <c r="AB94" s="56">
        <f>IFERROR(IF(AND(S93="Probabilidad",S94="Probabilidad"),(AB93-(+AB93*X94)),IF(S94="Probabilidad",(L93-(+L93*X94)),IF(S94="Impacto",AB93,""))),"")</f>
        <v>0.216</v>
      </c>
      <c r="AC94" s="70" t="str">
        <f t="shared" si="47"/>
        <v>Baja</v>
      </c>
      <c r="AD94" s="55">
        <f>IF(S94="Impacto",(AD93-(+AD93*X94)),AD93)</f>
        <v>0.8</v>
      </c>
      <c r="AE94" s="70" t="str">
        <f t="shared" si="48"/>
        <v>Mayor</v>
      </c>
      <c r="AF94" s="28" t="str">
        <f>IF(AND(AC94&lt;&gt;"",AE94&lt;&gt;""),VLOOKUP(AC94&amp;AE94,'No Eliminar'!$N$3:$O$27,2,FALSE),"")</f>
        <v>Alta</v>
      </c>
      <c r="AG94" s="231"/>
      <c r="AH94" s="176"/>
      <c r="AI94" s="176"/>
    </row>
    <row r="95" spans="1:35" ht="120.75" customHeight="1" x14ac:dyDescent="0.35">
      <c r="A95" s="234"/>
      <c r="B95" s="176"/>
      <c r="C95" s="176"/>
      <c r="D95" s="176"/>
      <c r="E95" s="68" t="s">
        <v>88</v>
      </c>
      <c r="F95" s="94" t="s">
        <v>488</v>
      </c>
      <c r="G95" s="176"/>
      <c r="H95" s="176"/>
      <c r="I95" s="176"/>
      <c r="J95" s="176"/>
      <c r="K95" s="176"/>
      <c r="L95" s="176"/>
      <c r="M95" s="176"/>
      <c r="N95" s="176"/>
      <c r="O95" s="176"/>
      <c r="P95" s="176"/>
      <c r="Q95" s="93">
        <v>3</v>
      </c>
      <c r="R95" s="94" t="s">
        <v>489</v>
      </c>
      <c r="S95" s="54" t="str">
        <f t="shared" si="43"/>
        <v>Probabilidad</v>
      </c>
      <c r="T95" s="78" t="s">
        <v>72</v>
      </c>
      <c r="U95" s="55">
        <f t="shared" si="44"/>
        <v>0.25</v>
      </c>
      <c r="V95" s="78" t="s">
        <v>61</v>
      </c>
      <c r="W95" s="55">
        <f t="shared" si="45"/>
        <v>0.15</v>
      </c>
      <c r="X95" s="56">
        <f t="shared" si="46"/>
        <v>0.4</v>
      </c>
      <c r="Y95" s="78" t="s">
        <v>279</v>
      </c>
      <c r="Z95" s="78" t="s">
        <v>63</v>
      </c>
      <c r="AA95" s="78" t="s">
        <v>64</v>
      </c>
      <c r="AB95" s="56">
        <f t="shared" ref="AB95:AB98" si="55">IFERROR(IF(AND(S94="Probabilidad",S95="Probabilidad"),(AB94-(+AB94*X95)),IF(AND(S94="Impacto",S95="Probabilidad"),(AB93-(+AB93*X95)),IF(S95="Impacto",AB94,""))),"")</f>
        <v>0.12959999999999999</v>
      </c>
      <c r="AC95" s="70" t="str">
        <f t="shared" si="47"/>
        <v>Muy Baja</v>
      </c>
      <c r="AD95" s="55">
        <f t="shared" ref="AD95:AD98" si="56">IFERROR(IF(AND(S94="Impacto",S95="Impacto"),(AD94-(+AD94*X95)),IF(AND(S94="Impacto",S95="Probabilidad"),(AD93-(+AD93*X95)),IF(S95="Probabilidad",AD94,""))),"")</f>
        <v>0.8</v>
      </c>
      <c r="AE95" s="70" t="str">
        <f t="shared" si="48"/>
        <v>Mayor</v>
      </c>
      <c r="AF95" s="28" t="str">
        <f>IF(AND(AC95&lt;&gt;"",AE95&lt;&gt;""),VLOOKUP(AC95&amp;AE95,'No Eliminar'!$N$3:$O$27,2,FALSE),"")</f>
        <v>Alta</v>
      </c>
      <c r="AG95" s="231"/>
      <c r="AH95" s="176"/>
      <c r="AI95" s="176"/>
    </row>
    <row r="96" spans="1:35" ht="85.5" customHeight="1" x14ac:dyDescent="0.35">
      <c r="A96" s="234"/>
      <c r="B96" s="176"/>
      <c r="C96" s="176"/>
      <c r="D96" s="176"/>
      <c r="E96" s="209" t="s">
        <v>52</v>
      </c>
      <c r="F96" s="209" t="s">
        <v>490</v>
      </c>
      <c r="G96" s="176"/>
      <c r="H96" s="176"/>
      <c r="I96" s="176"/>
      <c r="J96" s="176"/>
      <c r="K96" s="176"/>
      <c r="L96" s="176"/>
      <c r="M96" s="176"/>
      <c r="N96" s="176"/>
      <c r="O96" s="176"/>
      <c r="P96" s="176"/>
      <c r="Q96" s="93">
        <v>4</v>
      </c>
      <c r="R96" s="94" t="s">
        <v>491</v>
      </c>
      <c r="S96" s="54" t="str">
        <f t="shared" si="43"/>
        <v>Probabilidad</v>
      </c>
      <c r="T96" s="78" t="s">
        <v>72</v>
      </c>
      <c r="U96" s="55">
        <f t="shared" si="44"/>
        <v>0.25</v>
      </c>
      <c r="V96" s="78" t="s">
        <v>61</v>
      </c>
      <c r="W96" s="55">
        <f t="shared" si="45"/>
        <v>0.15</v>
      </c>
      <c r="X96" s="56">
        <f t="shared" si="46"/>
        <v>0.4</v>
      </c>
      <c r="Y96" s="78" t="s">
        <v>62</v>
      </c>
      <c r="Z96" s="78" t="s">
        <v>63</v>
      </c>
      <c r="AA96" s="78" t="s">
        <v>64</v>
      </c>
      <c r="AB96" s="56">
        <f t="shared" si="55"/>
        <v>7.7759999999999996E-2</v>
      </c>
      <c r="AC96" s="70" t="str">
        <f t="shared" si="47"/>
        <v>Muy Baja</v>
      </c>
      <c r="AD96" s="55">
        <f t="shared" si="56"/>
        <v>0.8</v>
      </c>
      <c r="AE96" s="70" t="str">
        <f t="shared" si="48"/>
        <v>Mayor</v>
      </c>
      <c r="AF96" s="28" t="str">
        <f>IF(AND(AC96&lt;&gt;"",AE96&lt;&gt;""),VLOOKUP(AC96&amp;AE96,'No Eliminar'!$N$3:$O$27,2,FALSE),"")</f>
        <v>Alta</v>
      </c>
      <c r="AG96" s="231"/>
      <c r="AH96" s="176"/>
      <c r="AI96" s="176"/>
    </row>
    <row r="97" spans="1:35" ht="87.75" customHeight="1" x14ac:dyDescent="0.35">
      <c r="A97" s="234"/>
      <c r="B97" s="176"/>
      <c r="C97" s="176"/>
      <c r="D97" s="176"/>
      <c r="E97" s="176"/>
      <c r="F97" s="176"/>
      <c r="G97" s="176"/>
      <c r="H97" s="176"/>
      <c r="I97" s="176"/>
      <c r="J97" s="176"/>
      <c r="K97" s="176"/>
      <c r="L97" s="176"/>
      <c r="M97" s="176"/>
      <c r="N97" s="176"/>
      <c r="O97" s="176"/>
      <c r="P97" s="176"/>
      <c r="Q97" s="93">
        <v>5</v>
      </c>
      <c r="R97" s="94" t="s">
        <v>492</v>
      </c>
      <c r="S97" s="54" t="str">
        <f t="shared" si="43"/>
        <v>Probabilidad</v>
      </c>
      <c r="T97" s="78" t="s">
        <v>72</v>
      </c>
      <c r="U97" s="55">
        <f t="shared" si="44"/>
        <v>0.25</v>
      </c>
      <c r="V97" s="78" t="s">
        <v>61</v>
      </c>
      <c r="W97" s="55">
        <f t="shared" si="45"/>
        <v>0.15</v>
      </c>
      <c r="X97" s="56">
        <f t="shared" si="46"/>
        <v>0.4</v>
      </c>
      <c r="Y97" s="78" t="s">
        <v>62</v>
      </c>
      <c r="Z97" s="78" t="s">
        <v>63</v>
      </c>
      <c r="AA97" s="78" t="s">
        <v>64</v>
      </c>
      <c r="AB97" s="56">
        <f t="shared" si="55"/>
        <v>4.6655999999999996E-2</v>
      </c>
      <c r="AC97" s="70" t="str">
        <f t="shared" si="47"/>
        <v>Muy Baja</v>
      </c>
      <c r="AD97" s="55">
        <f t="shared" si="56"/>
        <v>0.8</v>
      </c>
      <c r="AE97" s="70" t="str">
        <f t="shared" si="48"/>
        <v>Mayor</v>
      </c>
      <c r="AF97" s="28" t="str">
        <f>IF(AND(AC97&lt;&gt;"",AE97&lt;&gt;""),VLOOKUP(AC97&amp;AE97,'No Eliminar'!$N$3:$O$27,2,FALSE),"")</f>
        <v>Alta</v>
      </c>
      <c r="AG97" s="231"/>
      <c r="AH97" s="176"/>
      <c r="AI97" s="176"/>
    </row>
    <row r="98" spans="1:35" ht="88.5" customHeight="1" x14ac:dyDescent="0.35">
      <c r="A98" s="187"/>
      <c r="B98" s="177"/>
      <c r="C98" s="177"/>
      <c r="D98" s="177"/>
      <c r="E98" s="177"/>
      <c r="F98" s="177"/>
      <c r="G98" s="177"/>
      <c r="H98" s="177"/>
      <c r="I98" s="177"/>
      <c r="J98" s="177"/>
      <c r="K98" s="177"/>
      <c r="L98" s="177"/>
      <c r="M98" s="177"/>
      <c r="N98" s="177"/>
      <c r="O98" s="177"/>
      <c r="P98" s="177"/>
      <c r="Q98" s="93">
        <v>6</v>
      </c>
      <c r="R98" s="94" t="s">
        <v>493</v>
      </c>
      <c r="S98" s="54" t="str">
        <f t="shared" si="43"/>
        <v>Probabilidad</v>
      </c>
      <c r="T98" s="78" t="s">
        <v>72</v>
      </c>
      <c r="U98" s="55">
        <f t="shared" si="44"/>
        <v>0.25</v>
      </c>
      <c r="V98" s="78" t="s">
        <v>61</v>
      </c>
      <c r="W98" s="55">
        <f t="shared" si="45"/>
        <v>0.15</v>
      </c>
      <c r="X98" s="56">
        <f t="shared" si="46"/>
        <v>0.4</v>
      </c>
      <c r="Y98" s="78" t="s">
        <v>62</v>
      </c>
      <c r="Z98" s="78" t="s">
        <v>63</v>
      </c>
      <c r="AA98" s="78" t="s">
        <v>64</v>
      </c>
      <c r="AB98" s="56">
        <f t="shared" si="55"/>
        <v>2.7993599999999997E-2</v>
      </c>
      <c r="AC98" s="70" t="str">
        <f t="shared" si="47"/>
        <v>Muy Baja</v>
      </c>
      <c r="AD98" s="55">
        <f t="shared" si="56"/>
        <v>0.8</v>
      </c>
      <c r="AE98" s="70" t="str">
        <f t="shared" si="48"/>
        <v>Mayor</v>
      </c>
      <c r="AF98" s="39" t="str">
        <f>IF(AND(AC98&lt;&gt;"",AE98&lt;&gt;""),VLOOKUP(AC98&amp;AE98,'No Eliminar'!$N$3:$O$27,2,FALSE),"")</f>
        <v>Alta</v>
      </c>
      <c r="AG98" s="232"/>
      <c r="AH98" s="177"/>
      <c r="AI98" s="177"/>
    </row>
  </sheetData>
  <mergeCells count="465">
    <mergeCell ref="I7:AG9"/>
    <mergeCell ref="P21:P23"/>
    <mergeCell ref="AI21:AI23"/>
    <mergeCell ref="AH24:AH26"/>
    <mergeCell ref="AI24:AI26"/>
    <mergeCell ref="AH32:AH34"/>
    <mergeCell ref="AI32:AI34"/>
    <mergeCell ref="AH27:AH31"/>
    <mergeCell ref="AI27:AI31"/>
    <mergeCell ref="AH35:AH42"/>
    <mergeCell ref="AI35:AI42"/>
    <mergeCell ref="Z44:Z45"/>
    <mergeCell ref="AA44:AA45"/>
    <mergeCell ref="AB44:AB45"/>
    <mergeCell ref="AC44:AC45"/>
    <mergeCell ref="AD44:AD45"/>
    <mergeCell ref="AE44:AE45"/>
    <mergeCell ref="AF44:AF45"/>
    <mergeCell ref="AG44:AG45"/>
    <mergeCell ref="AH43:AH45"/>
    <mergeCell ref="AI43:AI45"/>
    <mergeCell ref="AG50:AG55"/>
    <mergeCell ref="AH50:AH55"/>
    <mergeCell ref="AI50:AI55"/>
    <mergeCell ref="X44:X45"/>
    <mergeCell ref="Y44:Y45"/>
    <mergeCell ref="AG46:AG49"/>
    <mergeCell ref="AH46:AH49"/>
    <mergeCell ref="AI46:AI49"/>
    <mergeCell ref="AG61:AG63"/>
    <mergeCell ref="AH61:AH63"/>
    <mergeCell ref="AI61:AI63"/>
    <mergeCell ref="Q44:Q45"/>
    <mergeCell ref="R44:R45"/>
    <mergeCell ref="S44:S45"/>
    <mergeCell ref="T44:T45"/>
    <mergeCell ref="U44:U45"/>
    <mergeCell ref="V44:V45"/>
    <mergeCell ref="W44:W45"/>
    <mergeCell ref="J75:J79"/>
    <mergeCell ref="K75:K79"/>
    <mergeCell ref="L75:L79"/>
    <mergeCell ref="M75:M79"/>
    <mergeCell ref="N75:N79"/>
    <mergeCell ref="O75:O79"/>
    <mergeCell ref="P75:P79"/>
    <mergeCell ref="J50:J55"/>
    <mergeCell ref="K50:K55"/>
    <mergeCell ref="L50:L55"/>
    <mergeCell ref="M50:M55"/>
    <mergeCell ref="N50:N55"/>
    <mergeCell ref="O50:O55"/>
    <mergeCell ref="P50:P55"/>
    <mergeCell ref="N56:N58"/>
    <mergeCell ref="O56:O58"/>
    <mergeCell ref="P56:P58"/>
    <mergeCell ref="A80:A83"/>
    <mergeCell ref="B80:B83"/>
    <mergeCell ref="C80:C83"/>
    <mergeCell ref="G80:G83"/>
    <mergeCell ref="H80:H83"/>
    <mergeCell ref="I80:I83"/>
    <mergeCell ref="J80:J83"/>
    <mergeCell ref="A75:A79"/>
    <mergeCell ref="B75:B79"/>
    <mergeCell ref="C75:C79"/>
    <mergeCell ref="D75:D79"/>
    <mergeCell ref="G75:G79"/>
    <mergeCell ref="H75:H79"/>
    <mergeCell ref="I75:I79"/>
    <mergeCell ref="J84:J85"/>
    <mergeCell ref="K84:K85"/>
    <mergeCell ref="L84:L85"/>
    <mergeCell ref="M84:M85"/>
    <mergeCell ref="N84:N85"/>
    <mergeCell ref="O84:O85"/>
    <mergeCell ref="P84:P85"/>
    <mergeCell ref="A84:A85"/>
    <mergeCell ref="B84:B85"/>
    <mergeCell ref="C84:C85"/>
    <mergeCell ref="D84:D85"/>
    <mergeCell ref="G84:G85"/>
    <mergeCell ref="H84:H85"/>
    <mergeCell ref="I84:I85"/>
    <mergeCell ref="K86:K87"/>
    <mergeCell ref="L86:L87"/>
    <mergeCell ref="M86:M87"/>
    <mergeCell ref="N86:N87"/>
    <mergeCell ref="O86:O87"/>
    <mergeCell ref="P86:P87"/>
    <mergeCell ref="A86:A87"/>
    <mergeCell ref="B86:B87"/>
    <mergeCell ref="C86:C87"/>
    <mergeCell ref="D86:D87"/>
    <mergeCell ref="G86:G87"/>
    <mergeCell ref="H86:H87"/>
    <mergeCell ref="I86:I87"/>
    <mergeCell ref="E96:E98"/>
    <mergeCell ref="F96:F98"/>
    <mergeCell ref="E91:E92"/>
    <mergeCell ref="F91:F92"/>
    <mergeCell ref="A93:A98"/>
    <mergeCell ref="B93:B98"/>
    <mergeCell ref="C93:C98"/>
    <mergeCell ref="D93:D98"/>
    <mergeCell ref="J86:J87"/>
    <mergeCell ref="G88:G92"/>
    <mergeCell ref="H88:H92"/>
    <mergeCell ref="I88:I92"/>
    <mergeCell ref="O93:O98"/>
    <mergeCell ref="P93:P98"/>
    <mergeCell ref="H93:H98"/>
    <mergeCell ref="I93:I98"/>
    <mergeCell ref="J93:J98"/>
    <mergeCell ref="K93:K98"/>
    <mergeCell ref="L93:L98"/>
    <mergeCell ref="M93:M98"/>
    <mergeCell ref="N93:N98"/>
    <mergeCell ref="G93:G98"/>
    <mergeCell ref="A43:A45"/>
    <mergeCell ref="A46:A49"/>
    <mergeCell ref="B46:B49"/>
    <mergeCell ref="C46:C49"/>
    <mergeCell ref="D46:D49"/>
    <mergeCell ref="G46:G49"/>
    <mergeCell ref="H46:H49"/>
    <mergeCell ref="I50:I55"/>
    <mergeCell ref="E48:E49"/>
    <mergeCell ref="F48:F49"/>
    <mergeCell ref="B50:B55"/>
    <mergeCell ref="C50:C55"/>
    <mergeCell ref="G50:G55"/>
    <mergeCell ref="H50:H55"/>
    <mergeCell ref="D51:D54"/>
    <mergeCell ref="G56:G58"/>
    <mergeCell ref="H56:H58"/>
    <mergeCell ref="I56:I58"/>
    <mergeCell ref="I43:I45"/>
    <mergeCell ref="A88:A92"/>
    <mergeCell ref="B88:B92"/>
    <mergeCell ref="C88:C92"/>
    <mergeCell ref="D88:D92"/>
    <mergeCell ref="L56:L58"/>
    <mergeCell ref="M56:M58"/>
    <mergeCell ref="A50:A55"/>
    <mergeCell ref="A56:A58"/>
    <mergeCell ref="B56:B58"/>
    <mergeCell ref="C56:C58"/>
    <mergeCell ref="D56:D57"/>
    <mergeCell ref="E56:E58"/>
    <mergeCell ref="F56:F58"/>
    <mergeCell ref="J88:J92"/>
    <mergeCell ref="K88:K92"/>
    <mergeCell ref="L88:L92"/>
    <mergeCell ref="M88:M92"/>
    <mergeCell ref="N88:N92"/>
    <mergeCell ref="O88:O92"/>
    <mergeCell ref="P88:P92"/>
    <mergeCell ref="A27:A31"/>
    <mergeCell ref="B27:B31"/>
    <mergeCell ref="C27:C31"/>
    <mergeCell ref="D27:D31"/>
    <mergeCell ref="F27:F31"/>
    <mergeCell ref="G27:G31"/>
    <mergeCell ref="H27:H31"/>
    <mergeCell ref="A35:A42"/>
    <mergeCell ref="B43:B45"/>
    <mergeCell ref="C43:C45"/>
    <mergeCell ref="D43:D45"/>
    <mergeCell ref="G43:G45"/>
    <mergeCell ref="H43:H45"/>
    <mergeCell ref="E44:E45"/>
    <mergeCell ref="I27:I31"/>
    <mergeCell ref="J27:J31"/>
    <mergeCell ref="K27:K31"/>
    <mergeCell ref="O24:O26"/>
    <mergeCell ref="P24:P26"/>
    <mergeCell ref="H24:H26"/>
    <mergeCell ref="I24:I26"/>
    <mergeCell ref="J24:J26"/>
    <mergeCell ref="K24:K26"/>
    <mergeCell ref="L24:L26"/>
    <mergeCell ref="M24:M26"/>
    <mergeCell ref="N24:N26"/>
    <mergeCell ref="L27:L31"/>
    <mergeCell ref="M27:M31"/>
    <mergeCell ref="N27:N31"/>
    <mergeCell ref="O27:O31"/>
    <mergeCell ref="P27:P31"/>
    <mergeCell ref="E28:E29"/>
    <mergeCell ref="E30:E31"/>
    <mergeCell ref="O32:O34"/>
    <mergeCell ref="P32:P34"/>
    <mergeCell ref="H32:H34"/>
    <mergeCell ref="I32:I34"/>
    <mergeCell ref="J32:J34"/>
    <mergeCell ref="K32:K34"/>
    <mergeCell ref="L32:L34"/>
    <mergeCell ref="M32:M34"/>
    <mergeCell ref="N32:N34"/>
    <mergeCell ref="O43:O45"/>
    <mergeCell ref="P43:P45"/>
    <mergeCell ref="I46:I49"/>
    <mergeCell ref="J46:J49"/>
    <mergeCell ref="K46:K49"/>
    <mergeCell ref="L46:L49"/>
    <mergeCell ref="M46:M49"/>
    <mergeCell ref="N46:N49"/>
    <mergeCell ref="O46:O49"/>
    <mergeCell ref="P46:P49"/>
    <mergeCell ref="A59:A60"/>
    <mergeCell ref="B59:B60"/>
    <mergeCell ref="C59:C60"/>
    <mergeCell ref="G59:G60"/>
    <mergeCell ref="H59:H60"/>
    <mergeCell ref="I59:I60"/>
    <mergeCell ref="J59:J60"/>
    <mergeCell ref="J43:J45"/>
    <mergeCell ref="K43:K45"/>
    <mergeCell ref="J56:J58"/>
    <mergeCell ref="K56:K58"/>
    <mergeCell ref="J61:J63"/>
    <mergeCell ref="K61:K63"/>
    <mergeCell ref="L61:L63"/>
    <mergeCell ref="M61:M63"/>
    <mergeCell ref="N61:N63"/>
    <mergeCell ref="O61:O63"/>
    <mergeCell ref="P61:P63"/>
    <mergeCell ref="A61:A63"/>
    <mergeCell ref="B61:B63"/>
    <mergeCell ref="C61:C63"/>
    <mergeCell ref="D61:D62"/>
    <mergeCell ref="G61:G63"/>
    <mergeCell ref="H61:H63"/>
    <mergeCell ref="I61:I63"/>
    <mergeCell ref="J64:J68"/>
    <mergeCell ref="K64:K68"/>
    <mergeCell ref="L64:L68"/>
    <mergeCell ref="M64:M68"/>
    <mergeCell ref="N64:N68"/>
    <mergeCell ref="O64:O68"/>
    <mergeCell ref="P64:P68"/>
    <mergeCell ref="A64:A68"/>
    <mergeCell ref="B64:B68"/>
    <mergeCell ref="C64:C68"/>
    <mergeCell ref="D64:D68"/>
    <mergeCell ref="G64:G68"/>
    <mergeCell ref="H64:H68"/>
    <mergeCell ref="I64:I68"/>
    <mergeCell ref="A72:A74"/>
    <mergeCell ref="B72:B74"/>
    <mergeCell ref="C72:C74"/>
    <mergeCell ref="G72:G74"/>
    <mergeCell ref="H72:H74"/>
    <mergeCell ref="I72:I74"/>
    <mergeCell ref="J72:J74"/>
    <mergeCell ref="J69:J71"/>
    <mergeCell ref="K69:K71"/>
    <mergeCell ref="A69:A71"/>
    <mergeCell ref="B69:B71"/>
    <mergeCell ref="C69:C71"/>
    <mergeCell ref="D69:D71"/>
    <mergeCell ref="G69:G71"/>
    <mergeCell ref="H69:H71"/>
    <mergeCell ref="I69:I71"/>
    <mergeCell ref="AG72:AG74"/>
    <mergeCell ref="AG75:AG79"/>
    <mergeCell ref="AH75:AH79"/>
    <mergeCell ref="AI75:AI79"/>
    <mergeCell ref="K72:K74"/>
    <mergeCell ref="L72:L74"/>
    <mergeCell ref="M72:M74"/>
    <mergeCell ref="N72:N74"/>
    <mergeCell ref="O72:O74"/>
    <mergeCell ref="P72:P74"/>
    <mergeCell ref="AH86:AH87"/>
    <mergeCell ref="AI86:AI87"/>
    <mergeCell ref="AH88:AH92"/>
    <mergeCell ref="AI88:AI92"/>
    <mergeCell ref="AG88:AG92"/>
    <mergeCell ref="AG93:AG98"/>
    <mergeCell ref="AH93:AH98"/>
    <mergeCell ref="AI93:AI98"/>
    <mergeCell ref="AH56:AH58"/>
    <mergeCell ref="AI56:AI58"/>
    <mergeCell ref="AG56:AG58"/>
    <mergeCell ref="AG59:AG60"/>
    <mergeCell ref="AH59:AH60"/>
    <mergeCell ref="AI59:AI60"/>
    <mergeCell ref="AG64:AG68"/>
    <mergeCell ref="AG69:AG71"/>
    <mergeCell ref="AH69:AH71"/>
    <mergeCell ref="AI69:AI71"/>
    <mergeCell ref="AH64:AH68"/>
    <mergeCell ref="AI64:AI68"/>
    <mergeCell ref="AH72:AH74"/>
    <mergeCell ref="AI72:AI74"/>
    <mergeCell ref="A1:H3"/>
    <mergeCell ref="I1:AI3"/>
    <mergeCell ref="A4:AI4"/>
    <mergeCell ref="A5:J6"/>
    <mergeCell ref="K5:O6"/>
    <mergeCell ref="AB5:AG5"/>
    <mergeCell ref="AH5:AI5"/>
    <mergeCell ref="AB11:AG11"/>
    <mergeCell ref="AH11:AI11"/>
    <mergeCell ref="Q5:AA5"/>
    <mergeCell ref="T6:AA6"/>
    <mergeCell ref="A7:H9"/>
    <mergeCell ref="A10:AJ10"/>
    <mergeCell ref="A11:J12"/>
    <mergeCell ref="K11:O12"/>
    <mergeCell ref="Q11:AA11"/>
    <mergeCell ref="Q12:Q13"/>
    <mergeCell ref="R12:R13"/>
    <mergeCell ref="S12:S13"/>
    <mergeCell ref="T12:AA12"/>
    <mergeCell ref="AB12:AB13"/>
    <mergeCell ref="A14:A16"/>
    <mergeCell ref="B14:B16"/>
    <mergeCell ref="C14:C16"/>
    <mergeCell ref="D14:D16"/>
    <mergeCell ref="E14:E16"/>
    <mergeCell ref="F14:F16"/>
    <mergeCell ref="G14:G16"/>
    <mergeCell ref="O14:O16"/>
    <mergeCell ref="P14:P16"/>
    <mergeCell ref="H14:H16"/>
    <mergeCell ref="I14:I16"/>
    <mergeCell ref="J14:J16"/>
    <mergeCell ref="K14:K16"/>
    <mergeCell ref="L14:L16"/>
    <mergeCell ref="M14:M16"/>
    <mergeCell ref="N14:N16"/>
    <mergeCell ref="AH14:AH16"/>
    <mergeCell ref="AI14:AI16"/>
    <mergeCell ref="AC12:AC13"/>
    <mergeCell ref="AD12:AD13"/>
    <mergeCell ref="AE12:AE13"/>
    <mergeCell ref="AF12:AF13"/>
    <mergeCell ref="AG12:AG13"/>
    <mergeCell ref="AH12:AH13"/>
    <mergeCell ref="AI12:AI13"/>
    <mergeCell ref="K21:K23"/>
    <mergeCell ref="L21:L23"/>
    <mergeCell ref="M21:M23"/>
    <mergeCell ref="N21:N23"/>
    <mergeCell ref="A21:A23"/>
    <mergeCell ref="B21:B23"/>
    <mergeCell ref="C21:C23"/>
    <mergeCell ref="D21:D23"/>
    <mergeCell ref="E21:E23"/>
    <mergeCell ref="F21:F23"/>
    <mergeCell ref="G21:G23"/>
    <mergeCell ref="P17:P19"/>
    <mergeCell ref="AI17:AI19"/>
    <mergeCell ref="H17:H19"/>
    <mergeCell ref="I17:I19"/>
    <mergeCell ref="J17:J19"/>
    <mergeCell ref="K17:K19"/>
    <mergeCell ref="L17:L19"/>
    <mergeCell ref="M17:M19"/>
    <mergeCell ref="N17:N19"/>
    <mergeCell ref="I35:I42"/>
    <mergeCell ref="J35:J42"/>
    <mergeCell ref="A17:A19"/>
    <mergeCell ref="B17:B19"/>
    <mergeCell ref="C17:C19"/>
    <mergeCell ref="D17:D19"/>
    <mergeCell ref="E17:E19"/>
    <mergeCell ref="F17:F19"/>
    <mergeCell ref="G17:G19"/>
    <mergeCell ref="A24:A26"/>
    <mergeCell ref="B24:B26"/>
    <mergeCell ref="C24:C26"/>
    <mergeCell ref="D24:D26"/>
    <mergeCell ref="E24:E25"/>
    <mergeCell ref="F24:F25"/>
    <mergeCell ref="G24:G26"/>
    <mergeCell ref="H21:H23"/>
    <mergeCell ref="I21:I23"/>
    <mergeCell ref="J21:J23"/>
    <mergeCell ref="B35:B42"/>
    <mergeCell ref="C35:C42"/>
    <mergeCell ref="D35:D42"/>
    <mergeCell ref="E35:E42"/>
    <mergeCell ref="G35:G42"/>
    <mergeCell ref="H35:H42"/>
    <mergeCell ref="F39:F40"/>
    <mergeCell ref="A32:A34"/>
    <mergeCell ref="B32:B34"/>
    <mergeCell ref="C32:C34"/>
    <mergeCell ref="D32:D34"/>
    <mergeCell ref="E32:E34"/>
    <mergeCell ref="F32:F34"/>
    <mergeCell ref="G32:G34"/>
    <mergeCell ref="AA70:AA71"/>
    <mergeCell ref="AB70:AB71"/>
    <mergeCell ref="AC70:AC71"/>
    <mergeCell ref="AD70:AD71"/>
    <mergeCell ref="K35:K42"/>
    <mergeCell ref="L35:L42"/>
    <mergeCell ref="M35:M42"/>
    <mergeCell ref="N35:N42"/>
    <mergeCell ref="O35:O42"/>
    <mergeCell ref="P35:P42"/>
    <mergeCell ref="L69:L71"/>
    <mergeCell ref="M69:M71"/>
    <mergeCell ref="N69:N71"/>
    <mergeCell ref="O69:O71"/>
    <mergeCell ref="P69:P71"/>
    <mergeCell ref="K59:K60"/>
    <mergeCell ref="L59:L60"/>
    <mergeCell ref="M59:M60"/>
    <mergeCell ref="N59:N60"/>
    <mergeCell ref="O59:O60"/>
    <mergeCell ref="P59:P60"/>
    <mergeCell ref="L43:L45"/>
    <mergeCell ref="M43:M45"/>
    <mergeCell ref="N43:N45"/>
    <mergeCell ref="Q70:Q71"/>
    <mergeCell ref="R70:R71"/>
    <mergeCell ref="S70:S71"/>
    <mergeCell ref="T70:T71"/>
    <mergeCell ref="U70:U71"/>
    <mergeCell ref="V70:V71"/>
    <mergeCell ref="W70:W71"/>
    <mergeCell ref="AE73:AE74"/>
    <mergeCell ref="AF73:AF74"/>
    <mergeCell ref="X73:X74"/>
    <mergeCell ref="Y73:Y74"/>
    <mergeCell ref="Z73:Z74"/>
    <mergeCell ref="AA73:AA74"/>
    <mergeCell ref="AB73:AB74"/>
    <mergeCell ref="AC73:AC74"/>
    <mergeCell ref="AD73:AD74"/>
    <mergeCell ref="U73:U74"/>
    <mergeCell ref="V73:V74"/>
    <mergeCell ref="W73:W74"/>
    <mergeCell ref="AE70:AE71"/>
    <mergeCell ref="AF70:AF71"/>
    <mergeCell ref="X70:X71"/>
    <mergeCell ref="Y70:Y71"/>
    <mergeCell ref="Z70:Z71"/>
    <mergeCell ref="Q78:Q79"/>
    <mergeCell ref="R78:R79"/>
    <mergeCell ref="D81:D83"/>
    <mergeCell ref="E82:E83"/>
    <mergeCell ref="F82:F83"/>
    <mergeCell ref="Q73:Q74"/>
    <mergeCell ref="R73:R74"/>
    <mergeCell ref="S73:S74"/>
    <mergeCell ref="T73:T74"/>
    <mergeCell ref="M80:M83"/>
    <mergeCell ref="N80:N83"/>
    <mergeCell ref="O80:O83"/>
    <mergeCell ref="P80:P83"/>
    <mergeCell ref="K80:K83"/>
    <mergeCell ref="L80:L83"/>
    <mergeCell ref="AH80:AH83"/>
    <mergeCell ref="AI80:AI83"/>
    <mergeCell ref="AG80:AG83"/>
    <mergeCell ref="AG84:AG85"/>
    <mergeCell ref="AH84:AH85"/>
    <mergeCell ref="AI84:AI85"/>
  </mergeCells>
  <conditionalFormatting sqref="K14 K17 K20:K21 K24 K27 K32 K35 K43:K44 K46 K50 K56 K59 K61 K64 K69 K72 K75 K80 K84 K86 K88 K93">
    <cfRule type="cellIs" dxfId="354" priority="1" operator="equal">
      <formula>"Muy Alta"</formula>
    </cfRule>
    <cfRule type="cellIs" dxfId="353" priority="2" operator="equal">
      <formula>"Media"</formula>
    </cfRule>
    <cfRule type="cellIs" dxfId="352" priority="3" operator="equal">
      <formula>"Muy baja"</formula>
    </cfRule>
  </conditionalFormatting>
  <conditionalFormatting sqref="K14:L14 AF14:AF44 K17:L17 K20:L21 K24:L24 K27:L27 K32:L32 K35:L35 K43:L44 K46:L46 AF46:AF70 K50:L50 K56:L56 K59:L59 K61:L61 K64:L64 K69:L69 K72:L72 AF72:AF73 K75:L75 AF75:AF98 K80:L80 K84 K86 K88 K93">
    <cfRule type="cellIs" dxfId="351" priority="4" operator="equal">
      <formula>"Alta"</formula>
    </cfRule>
    <cfRule type="cellIs" dxfId="350" priority="5" operator="equal">
      <formula>"Baja"</formula>
    </cfRule>
  </conditionalFormatting>
  <conditionalFormatting sqref="L14 AF14:AF44 AF46:AF70 AF72:AF73 AF75:AF98">
    <cfRule type="cellIs" dxfId="349" priority="6" operator="equal">
      <formula>"Extrema"</formula>
    </cfRule>
    <cfRule type="cellIs" dxfId="348" priority="7" operator="equal">
      <formula>"Moderada"</formula>
    </cfRule>
  </conditionalFormatting>
  <conditionalFormatting sqref="L17">
    <cfRule type="cellIs" dxfId="347" priority="8" operator="equal">
      <formula>"Extrema"</formula>
    </cfRule>
    <cfRule type="cellIs" dxfId="346" priority="9" operator="equal">
      <formula>"Moderada"</formula>
    </cfRule>
  </conditionalFormatting>
  <conditionalFormatting sqref="L20:L21">
    <cfRule type="cellIs" dxfId="345" priority="10" operator="equal">
      <formula>"Extrema"</formula>
    </cfRule>
    <cfRule type="cellIs" dxfId="344" priority="11" operator="equal">
      <formula>"Moderada"</formula>
    </cfRule>
  </conditionalFormatting>
  <conditionalFormatting sqref="L24">
    <cfRule type="cellIs" dxfId="343" priority="12" operator="equal">
      <formula>"Extrema"</formula>
    </cfRule>
    <cfRule type="cellIs" dxfId="342" priority="13" operator="equal">
      <formula>"Moderada"</formula>
    </cfRule>
  </conditionalFormatting>
  <conditionalFormatting sqref="L27 O27:Q27 Q29 Q31:Q32">
    <cfRule type="cellIs" dxfId="341" priority="14" operator="equal">
      <formula>"Extrema"</formula>
    </cfRule>
    <cfRule type="cellIs" dxfId="340" priority="15" operator="equal">
      <formula>"Moderada"</formula>
    </cfRule>
  </conditionalFormatting>
  <conditionalFormatting sqref="L32">
    <cfRule type="cellIs" dxfId="339" priority="16" operator="equal">
      <formula>"Extrema"</formula>
    </cfRule>
    <cfRule type="cellIs" dxfId="338" priority="17" operator="equal">
      <formula>"Moderada"</formula>
    </cfRule>
  </conditionalFormatting>
  <conditionalFormatting sqref="L35">
    <cfRule type="cellIs" dxfId="337" priority="18" operator="equal">
      <formula>"Extrema"</formula>
    </cfRule>
    <cfRule type="cellIs" dxfId="336" priority="19" operator="equal">
      <formula>"Moderada"</formula>
    </cfRule>
  </conditionalFormatting>
  <conditionalFormatting sqref="L43:L44">
    <cfRule type="cellIs" dxfId="335" priority="20" operator="equal">
      <formula>"Extrema"</formula>
    </cfRule>
    <cfRule type="cellIs" dxfId="334" priority="21" operator="equal">
      <formula>"Moderada"</formula>
    </cfRule>
  </conditionalFormatting>
  <conditionalFormatting sqref="L46">
    <cfRule type="cellIs" dxfId="333" priority="22" operator="equal">
      <formula>"Extrema"</formula>
    </cfRule>
    <cfRule type="cellIs" dxfId="332" priority="23" operator="equal">
      <formula>"Moderada"</formula>
    </cfRule>
  </conditionalFormatting>
  <conditionalFormatting sqref="L50">
    <cfRule type="cellIs" dxfId="331" priority="24" operator="equal">
      <formula>"Extrema"</formula>
    </cfRule>
    <cfRule type="cellIs" dxfId="330" priority="25" operator="equal">
      <formula>"Moderada"</formula>
    </cfRule>
  </conditionalFormatting>
  <conditionalFormatting sqref="L56">
    <cfRule type="cellIs" dxfId="329" priority="26" operator="equal">
      <formula>"Extrema"</formula>
    </cfRule>
    <cfRule type="cellIs" dxfId="328" priority="27" operator="equal">
      <formula>"Moderada"</formula>
    </cfRule>
  </conditionalFormatting>
  <conditionalFormatting sqref="L59">
    <cfRule type="cellIs" dxfId="327" priority="28" operator="equal">
      <formula>"Extrema"</formula>
    </cfRule>
    <cfRule type="cellIs" dxfId="326" priority="29" operator="equal">
      <formula>"Moderada"</formula>
    </cfRule>
  </conditionalFormatting>
  <conditionalFormatting sqref="L61">
    <cfRule type="cellIs" dxfId="325" priority="30" operator="equal">
      <formula>"Extrema"</formula>
    </cfRule>
    <cfRule type="cellIs" dxfId="324" priority="31" operator="equal">
      <formula>"Moderada"</formula>
    </cfRule>
  </conditionalFormatting>
  <conditionalFormatting sqref="L64">
    <cfRule type="cellIs" dxfId="323" priority="32" operator="equal">
      <formula>"Extrema"</formula>
    </cfRule>
    <cfRule type="cellIs" dxfId="322" priority="33" operator="equal">
      <formula>"Moderada"</formula>
    </cfRule>
  </conditionalFormatting>
  <conditionalFormatting sqref="L69">
    <cfRule type="cellIs" dxfId="321" priority="34" operator="equal">
      <formula>"Extrema"</formula>
    </cfRule>
    <cfRule type="cellIs" dxfId="320" priority="35" operator="equal">
      <formula>"Moderada"</formula>
    </cfRule>
  </conditionalFormatting>
  <conditionalFormatting sqref="L72">
    <cfRule type="cellIs" dxfId="319" priority="36" operator="equal">
      <formula>"Extrema"</formula>
    </cfRule>
    <cfRule type="cellIs" dxfId="318" priority="37" operator="equal">
      <formula>"Moderada"</formula>
    </cfRule>
  </conditionalFormatting>
  <conditionalFormatting sqref="L75">
    <cfRule type="cellIs" dxfId="317" priority="38" operator="equal">
      <formula>"Extrema"</formula>
    </cfRule>
    <cfRule type="cellIs" dxfId="316" priority="39" operator="equal">
      <formula>"Moderada"</formula>
    </cfRule>
  </conditionalFormatting>
  <conditionalFormatting sqref="L80">
    <cfRule type="cellIs" dxfId="315" priority="40" operator="equal">
      <formula>"Extrema"</formula>
    </cfRule>
    <cfRule type="cellIs" dxfId="314" priority="41" operator="equal">
      <formula>"Moderada"</formula>
    </cfRule>
  </conditionalFormatting>
  <conditionalFormatting sqref="N14 N17 N20:N21 N24 N27 N32 N35 N43:N44 N46 N50 N56 N59 N61 N64 N69 N72 N75 N80 N84 N86 N88 N93">
    <cfRule type="cellIs" dxfId="313" priority="42" operator="equal">
      <formula>"Catastrófico"</formula>
    </cfRule>
    <cfRule type="cellIs" dxfId="312" priority="43" operator="equal">
      <formula>"Mayor"</formula>
    </cfRule>
    <cfRule type="cellIs" dxfId="311" priority="44" operator="equal">
      <formula>"Moderado"</formula>
    </cfRule>
    <cfRule type="cellIs" dxfId="310" priority="45" operator="equal">
      <formula>"Menor"</formula>
    </cfRule>
    <cfRule type="cellIs" dxfId="309" priority="46" operator="equal">
      <formula>"Leve"</formula>
    </cfRule>
  </conditionalFormatting>
  <conditionalFormatting sqref="O32:P32">
    <cfRule type="cellIs" dxfId="308" priority="47" operator="equal">
      <formula>"Extrema"</formula>
    </cfRule>
    <cfRule type="cellIs" dxfId="307" priority="48" operator="equal">
      <formula>"Alta"</formula>
    </cfRule>
    <cfRule type="cellIs" dxfId="306" priority="49" operator="equal">
      <formula>"Moderada"</formula>
    </cfRule>
    <cfRule type="cellIs" dxfId="305" priority="50" operator="equal">
      <formula>"Baja"</formula>
    </cfRule>
  </conditionalFormatting>
  <conditionalFormatting sqref="O93:P93">
    <cfRule type="cellIs" dxfId="304" priority="51" operator="equal">
      <formula>"Extrema"</formula>
    </cfRule>
    <cfRule type="cellIs" dxfId="303" priority="52" operator="equal">
      <formula>"Alta"</formula>
    </cfRule>
    <cfRule type="cellIs" dxfId="302" priority="53" operator="equal">
      <formula>"Moderada"</formula>
    </cfRule>
    <cfRule type="cellIs" dxfId="301" priority="54" operator="equal">
      <formula>"Baja"</formula>
    </cfRule>
  </conditionalFormatting>
  <conditionalFormatting sqref="O14:Q14 O17:P17 O20:P21 O24:P24">
    <cfRule type="cellIs" dxfId="300" priority="55" operator="equal">
      <formula>"Extrema"</formula>
    </cfRule>
    <cfRule type="cellIs" dxfId="299" priority="56" operator="equal">
      <formula>"Alta"</formula>
    </cfRule>
    <cfRule type="cellIs" dxfId="298" priority="57" operator="equal">
      <formula>"Moderada"</formula>
    </cfRule>
    <cfRule type="cellIs" dxfId="297" priority="58" operator="equal">
      <formula>"Baja"</formula>
    </cfRule>
  </conditionalFormatting>
  <conditionalFormatting sqref="O27:Q27 Q29 Q31:Q32">
    <cfRule type="cellIs" dxfId="296" priority="59" operator="equal">
      <formula>"Alta"</formula>
    </cfRule>
    <cfRule type="cellIs" dxfId="295" priority="60" operator="equal">
      <formula>"Baja"</formula>
    </cfRule>
  </conditionalFormatting>
  <conditionalFormatting sqref="O35:Q35 Q37:Q38 Q42">
    <cfRule type="cellIs" dxfId="294" priority="61" operator="equal">
      <formula>"Extrema"</formula>
    </cfRule>
    <cfRule type="cellIs" dxfId="293" priority="62" operator="equal">
      <formula>"Alta"</formula>
    </cfRule>
    <cfRule type="cellIs" dxfId="292" priority="63" operator="equal">
      <formula>"Moderada"</formula>
    </cfRule>
    <cfRule type="cellIs" dxfId="291" priority="64" operator="equal">
      <formula>"Baja"</formula>
    </cfRule>
  </conditionalFormatting>
  <conditionalFormatting sqref="O43:Q43 O44:P44">
    <cfRule type="cellIs" dxfId="290" priority="65" operator="equal">
      <formula>"Extrema"</formula>
    </cfRule>
    <cfRule type="cellIs" dxfId="289" priority="66" operator="equal">
      <formula>"Alta"</formula>
    </cfRule>
    <cfRule type="cellIs" dxfId="288" priority="67" operator="equal">
      <formula>"Moderada"</formula>
    </cfRule>
    <cfRule type="cellIs" dxfId="287" priority="68" operator="equal">
      <formula>"Baja"</formula>
    </cfRule>
  </conditionalFormatting>
  <conditionalFormatting sqref="O46:Q46 Q48:Q49">
    <cfRule type="cellIs" dxfId="286" priority="69" operator="equal">
      <formula>"Extrema"</formula>
    </cfRule>
    <cfRule type="cellIs" dxfId="285" priority="70" operator="equal">
      <formula>"Alta"</formula>
    </cfRule>
    <cfRule type="cellIs" dxfId="284" priority="71" operator="equal">
      <formula>"Moderada"</formula>
    </cfRule>
    <cfRule type="cellIs" dxfId="283" priority="72" operator="equal">
      <formula>"Baja"</formula>
    </cfRule>
  </conditionalFormatting>
  <conditionalFormatting sqref="O50:Q50 Q52 Q54">
    <cfRule type="cellIs" dxfId="282" priority="73" operator="equal">
      <formula>"Extrema"</formula>
    </cfRule>
    <cfRule type="cellIs" dxfId="281" priority="74" operator="equal">
      <formula>"Alta"</formula>
    </cfRule>
    <cfRule type="cellIs" dxfId="280" priority="75" operator="equal">
      <formula>"Moderada"</formula>
    </cfRule>
    <cfRule type="cellIs" dxfId="279" priority="76" operator="equal">
      <formula>"Baja"</formula>
    </cfRule>
  </conditionalFormatting>
  <conditionalFormatting sqref="O56:Q56 Q58">
    <cfRule type="cellIs" dxfId="278" priority="77" operator="equal">
      <formula>"Extrema"</formula>
    </cfRule>
    <cfRule type="cellIs" dxfId="277" priority="78" operator="equal">
      <formula>"Alta"</formula>
    </cfRule>
    <cfRule type="cellIs" dxfId="276" priority="79" operator="equal">
      <formula>"Moderada"</formula>
    </cfRule>
    <cfRule type="cellIs" dxfId="275" priority="80" operator="equal">
      <formula>"Baja"</formula>
    </cfRule>
  </conditionalFormatting>
  <conditionalFormatting sqref="O59:Q59">
    <cfRule type="cellIs" dxfId="274" priority="81" operator="equal">
      <formula>"Extrema"</formula>
    </cfRule>
    <cfRule type="cellIs" dxfId="273" priority="82" operator="equal">
      <formula>"Alta"</formula>
    </cfRule>
    <cfRule type="cellIs" dxfId="272" priority="83" operator="equal">
      <formula>"Moderada"</formula>
    </cfRule>
    <cfRule type="cellIs" dxfId="271" priority="84" operator="equal">
      <formula>"Baja"</formula>
    </cfRule>
  </conditionalFormatting>
  <conditionalFormatting sqref="O61:Q61 Q63">
    <cfRule type="cellIs" dxfId="270" priority="85" operator="equal">
      <formula>"Extrema"</formula>
    </cfRule>
    <cfRule type="cellIs" dxfId="269" priority="86" operator="equal">
      <formula>"Alta"</formula>
    </cfRule>
    <cfRule type="cellIs" dxfId="268" priority="87" operator="equal">
      <formula>"Moderada"</formula>
    </cfRule>
    <cfRule type="cellIs" dxfId="267" priority="88" operator="equal">
      <formula>"Baja"</formula>
    </cfRule>
  </conditionalFormatting>
  <conditionalFormatting sqref="O64:Q64 Q66 Q68">
    <cfRule type="cellIs" dxfId="266" priority="89" operator="equal">
      <formula>"Extrema"</formula>
    </cfRule>
    <cfRule type="cellIs" dxfId="265" priority="90" operator="equal">
      <formula>"Alta"</formula>
    </cfRule>
    <cfRule type="cellIs" dxfId="264" priority="91" operator="equal">
      <formula>"Moderada"</formula>
    </cfRule>
    <cfRule type="cellIs" dxfId="263" priority="92" operator="equal">
      <formula>"Baja"</formula>
    </cfRule>
  </conditionalFormatting>
  <conditionalFormatting sqref="O69:Q69">
    <cfRule type="cellIs" dxfId="262" priority="93" operator="equal">
      <formula>"Extrema"</formula>
    </cfRule>
    <cfRule type="cellIs" dxfId="261" priority="94" operator="equal">
      <formula>"Alta"</formula>
    </cfRule>
    <cfRule type="cellIs" dxfId="260" priority="95" operator="equal">
      <formula>"Moderada"</formula>
    </cfRule>
    <cfRule type="cellIs" dxfId="259" priority="96" operator="equal">
      <formula>"Baja"</formula>
    </cfRule>
  </conditionalFormatting>
  <conditionalFormatting sqref="O72:Q72">
    <cfRule type="cellIs" dxfId="258" priority="97" operator="equal">
      <formula>"Extrema"</formula>
    </cfRule>
    <cfRule type="cellIs" dxfId="257" priority="98" operator="equal">
      <formula>"Alta"</formula>
    </cfRule>
    <cfRule type="cellIs" dxfId="256" priority="99" operator="equal">
      <formula>"Moderada"</formula>
    </cfRule>
    <cfRule type="cellIs" dxfId="255" priority="100" operator="equal">
      <formula>"Baja"</formula>
    </cfRule>
  </conditionalFormatting>
  <conditionalFormatting sqref="O75:Q75">
    <cfRule type="cellIs" dxfId="254" priority="101" operator="equal">
      <formula>"Extrema"</formula>
    </cfRule>
    <cfRule type="cellIs" dxfId="253" priority="102" operator="equal">
      <formula>"Alta"</formula>
    </cfRule>
    <cfRule type="cellIs" dxfId="252" priority="103" operator="equal">
      <formula>"Moderada"</formula>
    </cfRule>
    <cfRule type="cellIs" dxfId="251" priority="104" operator="equal">
      <formula>"Baja"</formula>
    </cfRule>
  </conditionalFormatting>
  <conditionalFormatting sqref="O80:Q80">
    <cfRule type="cellIs" dxfId="250" priority="105" operator="equal">
      <formula>"Extrema"</formula>
    </cfRule>
    <cfRule type="cellIs" dxfId="249" priority="106" operator="equal">
      <formula>"Alta"</formula>
    </cfRule>
    <cfRule type="cellIs" dxfId="248" priority="107" operator="equal">
      <formula>"Moderada"</formula>
    </cfRule>
    <cfRule type="cellIs" dxfId="247" priority="108" operator="equal">
      <formula>"Baja"</formula>
    </cfRule>
  </conditionalFormatting>
  <conditionalFormatting sqref="O84:Q84">
    <cfRule type="cellIs" dxfId="246" priority="109" operator="equal">
      <formula>"Extrema"</formula>
    </cfRule>
    <cfRule type="cellIs" dxfId="245" priority="110" operator="equal">
      <formula>"Alta"</formula>
    </cfRule>
    <cfRule type="cellIs" dxfId="244" priority="111" operator="equal">
      <formula>"Moderada"</formula>
    </cfRule>
    <cfRule type="cellIs" dxfId="243" priority="112" operator="equal">
      <formula>"Baja"</formula>
    </cfRule>
  </conditionalFormatting>
  <conditionalFormatting sqref="O86:Q86">
    <cfRule type="cellIs" dxfId="242" priority="113" operator="equal">
      <formula>"Extrema"</formula>
    </cfRule>
    <cfRule type="cellIs" dxfId="241" priority="114" operator="equal">
      <formula>"Alta"</formula>
    </cfRule>
    <cfRule type="cellIs" dxfId="240" priority="115" operator="equal">
      <formula>"Moderada"</formula>
    </cfRule>
    <cfRule type="cellIs" dxfId="239" priority="116" operator="equal">
      <formula>"Baja"</formula>
    </cfRule>
  </conditionalFormatting>
  <conditionalFormatting sqref="Q16">
    <cfRule type="cellIs" dxfId="238" priority="117" operator="equal">
      <formula>"Extrema"</formula>
    </cfRule>
    <cfRule type="cellIs" dxfId="237" priority="118" operator="equal">
      <formula>"Alta"</formula>
    </cfRule>
    <cfRule type="cellIs" dxfId="236" priority="119" operator="equal">
      <formula>"Moderada"</formula>
    </cfRule>
    <cfRule type="cellIs" dxfId="235" priority="120" operator="equal">
      <formula>"Baja"</formula>
    </cfRule>
  </conditionalFormatting>
  <conditionalFormatting sqref="Q19">
    <cfRule type="cellIs" dxfId="234" priority="121" operator="equal">
      <formula>"Extrema"</formula>
    </cfRule>
    <cfRule type="cellIs" dxfId="233" priority="122" operator="equal">
      <formula>"Alta"</formula>
    </cfRule>
    <cfRule type="cellIs" dxfId="232" priority="123" operator="equal">
      <formula>"Moderada"</formula>
    </cfRule>
    <cfRule type="cellIs" dxfId="231" priority="124" operator="equal">
      <formula>"Baja"</formula>
    </cfRule>
  </conditionalFormatting>
  <conditionalFormatting sqref="Q23">
    <cfRule type="cellIs" dxfId="230" priority="125" operator="equal">
      <formula>"Extrema"</formula>
    </cfRule>
    <cfRule type="cellIs" dxfId="229" priority="126" operator="equal">
      <formula>"Alta"</formula>
    </cfRule>
    <cfRule type="cellIs" dxfId="228" priority="127" operator="equal">
      <formula>"Moderada"</formula>
    </cfRule>
    <cfRule type="cellIs" dxfId="227" priority="128" operator="equal">
      <formula>"Baja"</formula>
    </cfRule>
  </conditionalFormatting>
  <conditionalFormatting sqref="Q26">
    <cfRule type="cellIs" dxfId="226" priority="129" operator="equal">
      <formula>"Extrema"</formula>
    </cfRule>
    <cfRule type="cellIs" dxfId="225" priority="130" operator="equal">
      <formula>"Alta"</formula>
    </cfRule>
    <cfRule type="cellIs" dxfId="224" priority="131" operator="equal">
      <formula>"Moderada"</formula>
    </cfRule>
    <cfRule type="cellIs" dxfId="223" priority="132" operator="equal">
      <formula>"Baja"</formula>
    </cfRule>
  </conditionalFormatting>
  <conditionalFormatting sqref="Q76:Q78">
    <cfRule type="cellIs" dxfId="222" priority="133" operator="equal">
      <formula>"Extrema"</formula>
    </cfRule>
    <cfRule type="cellIs" dxfId="221" priority="134" operator="equal">
      <formula>"Alta"</formula>
    </cfRule>
    <cfRule type="cellIs" dxfId="220" priority="135" operator="equal">
      <formula>"Moderada"</formula>
    </cfRule>
    <cfRule type="cellIs" dxfId="219" priority="136" operator="equal">
      <formula>"Baja"</formula>
    </cfRule>
  </conditionalFormatting>
  <conditionalFormatting sqref="Q81:Q83">
    <cfRule type="cellIs" dxfId="218" priority="137" operator="equal">
      <formula>"Extrema"</formula>
    </cfRule>
    <cfRule type="cellIs" dxfId="217" priority="138" operator="equal">
      <formula>"Alta"</formula>
    </cfRule>
    <cfRule type="cellIs" dxfId="216" priority="139" operator="equal">
      <formula>"Moderada"</formula>
    </cfRule>
    <cfRule type="cellIs" dxfId="215" priority="140" operator="equal">
      <formula>"Baja"</formula>
    </cfRule>
  </conditionalFormatting>
  <conditionalFormatting sqref="Q85 Q87 O88:Q88">
    <cfRule type="cellIs" dxfId="214" priority="141" operator="equal">
      <formula>"Extrema"</formula>
    </cfRule>
    <cfRule type="cellIs" dxfId="213" priority="142" operator="equal">
      <formula>"Alta"</formula>
    </cfRule>
    <cfRule type="cellIs" dxfId="212" priority="143" operator="equal">
      <formula>"Moderada"</formula>
    </cfRule>
    <cfRule type="cellIs" dxfId="211" priority="144" operator="equal">
      <formula>"Baja"</formula>
    </cfRule>
  </conditionalFormatting>
  <conditionalFormatting sqref="Q90 Q92:Q93">
    <cfRule type="cellIs" dxfId="210" priority="145" operator="equal">
      <formula>"Extrema"</formula>
    </cfRule>
    <cfRule type="cellIs" dxfId="209" priority="146" operator="equal">
      <formula>"Alta"</formula>
    </cfRule>
    <cfRule type="cellIs" dxfId="208" priority="147" operator="equal">
      <formula>"Moderada"</formula>
    </cfRule>
    <cfRule type="cellIs" dxfId="207" priority="148" operator="equal">
      <formula>"Baja"</formula>
    </cfRule>
  </conditionalFormatting>
  <conditionalFormatting sqref="Q95">
    <cfRule type="cellIs" dxfId="206" priority="149" operator="equal">
      <formula>"Extrema"</formula>
    </cfRule>
    <cfRule type="cellIs" dxfId="205" priority="150" operator="equal">
      <formula>"Alta"</formula>
    </cfRule>
    <cfRule type="cellIs" dxfId="204" priority="151" operator="equal">
      <formula>"Moderada"</formula>
    </cfRule>
    <cfRule type="cellIs" dxfId="203" priority="152" operator="equal">
      <formula>"Baja"</formula>
    </cfRule>
  </conditionalFormatting>
  <conditionalFormatting sqref="Q97:Q98">
    <cfRule type="cellIs" dxfId="202" priority="153" operator="equal">
      <formula>"Extrema"</formula>
    </cfRule>
    <cfRule type="cellIs" dxfId="201" priority="154" operator="equal">
      <formula>"Alta"</formula>
    </cfRule>
    <cfRule type="cellIs" dxfId="200" priority="155" operator="equal">
      <formula>"Moderada"</formula>
    </cfRule>
    <cfRule type="cellIs" dxfId="199" priority="156" operator="equal">
      <formula>"Baja"</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998"/>
  <sheetViews>
    <sheetView showGridLines="0" topLeftCell="O7" zoomScale="40" zoomScaleNormal="40" workbookViewId="0">
      <selection activeCell="AJ9" sqref="AJ9"/>
    </sheetView>
  </sheetViews>
  <sheetFormatPr baseColWidth="10" defaultColWidth="14.453125" defaultRowHeight="15" customHeight="1" x14ac:dyDescent="0.35"/>
  <cols>
    <col min="1" max="1" width="8" customWidth="1"/>
    <col min="2" max="2" width="19.26953125" customWidth="1"/>
    <col min="3" max="5" width="25.26953125" customWidth="1"/>
    <col min="6" max="6" width="37.54296875" customWidth="1"/>
    <col min="7" max="7" width="45.453125" customWidth="1"/>
    <col min="8" max="8" width="37.453125" customWidth="1"/>
    <col min="9" max="9" width="29.453125" customWidth="1"/>
    <col min="10" max="10" width="20.1796875" customWidth="1"/>
    <col min="11" max="11" width="14.81640625" customWidth="1"/>
    <col min="12" max="12" width="9.7265625" customWidth="1"/>
    <col min="13" max="13" width="17.453125" customWidth="1"/>
    <col min="14" max="14" width="20" customWidth="1"/>
    <col min="15" max="15" width="12.54296875" customWidth="1"/>
    <col min="16" max="16" width="18.453125" customWidth="1"/>
    <col min="17" max="17" width="7.453125" customWidth="1"/>
    <col min="18" max="18" width="58.54296875" customWidth="1"/>
    <col min="19" max="19" width="29.7265625" customWidth="1"/>
    <col min="20" max="20" width="7" customWidth="1"/>
    <col min="21" max="21" width="6.26953125" customWidth="1"/>
    <col min="22" max="22" width="8.26953125" customWidth="1"/>
    <col min="23" max="23" width="5.7265625" customWidth="1"/>
    <col min="24" max="24" width="6.7265625" customWidth="1"/>
    <col min="25" max="27" width="3.54296875" customWidth="1"/>
    <col min="28" max="33" width="7.1796875" customWidth="1"/>
    <col min="34" max="34" width="51.54296875" customWidth="1"/>
    <col min="35" max="35" width="67.81640625" customWidth="1"/>
    <col min="36" max="36" width="56.7265625" customWidth="1"/>
  </cols>
  <sheetData>
    <row r="1" spans="1:36" ht="46.5" hidden="1" customHeight="1" x14ac:dyDescent="0.35">
      <c r="A1" s="192"/>
      <c r="B1" s="193"/>
      <c r="C1" s="193"/>
      <c r="D1" s="193"/>
      <c r="E1" s="193"/>
      <c r="F1" s="193"/>
      <c r="G1" s="193"/>
      <c r="H1" s="193"/>
      <c r="I1" s="198" t="s">
        <v>7</v>
      </c>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2"/>
    </row>
    <row r="2" spans="1:36" ht="36" hidden="1" customHeight="1" x14ac:dyDescent="0.35">
      <c r="A2" s="194"/>
      <c r="B2" s="195"/>
      <c r="C2" s="195"/>
      <c r="D2" s="195"/>
      <c r="E2" s="195"/>
      <c r="F2" s="195"/>
      <c r="G2" s="195"/>
      <c r="H2" s="195"/>
      <c r="I2" s="194"/>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2"/>
    </row>
    <row r="3" spans="1:36" ht="41.25" hidden="1" customHeight="1" x14ac:dyDescent="0.35">
      <c r="A3" s="196"/>
      <c r="B3" s="197"/>
      <c r="C3" s="197"/>
      <c r="D3" s="197"/>
      <c r="E3" s="197"/>
      <c r="F3" s="197"/>
      <c r="G3" s="197"/>
      <c r="H3" s="197"/>
      <c r="I3" s="196"/>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2"/>
    </row>
    <row r="4" spans="1:36" ht="36.75" hidden="1" customHeight="1" x14ac:dyDescent="0.35">
      <c r="A4" s="20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row>
    <row r="5" spans="1:36" ht="55.5" hidden="1" customHeight="1" x14ac:dyDescent="0.35">
      <c r="A5" s="252" t="s">
        <v>11</v>
      </c>
      <c r="B5" s="193"/>
      <c r="C5" s="193"/>
      <c r="D5" s="193"/>
      <c r="E5" s="193"/>
      <c r="F5" s="193"/>
      <c r="G5" s="193"/>
      <c r="H5" s="193"/>
      <c r="I5" s="193"/>
      <c r="J5" s="199"/>
      <c r="K5" s="253" t="s">
        <v>12</v>
      </c>
      <c r="L5" s="193"/>
      <c r="M5" s="193"/>
      <c r="N5" s="193"/>
      <c r="O5" s="199"/>
      <c r="P5" s="97"/>
      <c r="Q5" s="255" t="s">
        <v>13</v>
      </c>
      <c r="R5" s="205"/>
      <c r="S5" s="205"/>
      <c r="T5" s="205"/>
      <c r="U5" s="205"/>
      <c r="V5" s="205"/>
      <c r="W5" s="205"/>
      <c r="X5" s="205"/>
      <c r="Y5" s="205"/>
      <c r="Z5" s="205"/>
      <c r="AA5" s="206"/>
      <c r="AB5" s="172" t="s">
        <v>14</v>
      </c>
      <c r="AC5" s="173"/>
      <c r="AD5" s="173"/>
      <c r="AE5" s="173"/>
      <c r="AF5" s="173"/>
      <c r="AG5" s="174"/>
      <c r="AH5" s="254" t="s">
        <v>15</v>
      </c>
      <c r="AI5" s="173"/>
      <c r="AJ5" s="12"/>
    </row>
    <row r="6" spans="1:36" ht="30.75" hidden="1" customHeight="1" x14ac:dyDescent="0.35">
      <c r="A6" s="196"/>
      <c r="B6" s="197"/>
      <c r="C6" s="197"/>
      <c r="D6" s="197"/>
      <c r="E6" s="197"/>
      <c r="F6" s="197"/>
      <c r="G6" s="197"/>
      <c r="H6" s="197"/>
      <c r="I6" s="197"/>
      <c r="J6" s="200"/>
      <c r="K6" s="196"/>
      <c r="L6" s="197"/>
      <c r="M6" s="197"/>
      <c r="N6" s="197"/>
      <c r="O6" s="200"/>
      <c r="P6" s="98"/>
      <c r="Q6" s="99" t="s">
        <v>16</v>
      </c>
      <c r="R6" s="100" t="s">
        <v>17</v>
      </c>
      <c r="S6" s="100" t="s">
        <v>18</v>
      </c>
      <c r="T6" s="256" t="s">
        <v>19</v>
      </c>
      <c r="U6" s="173"/>
      <c r="V6" s="173"/>
      <c r="W6" s="173"/>
      <c r="X6" s="173"/>
      <c r="Y6" s="173"/>
      <c r="Z6" s="173"/>
      <c r="AA6" s="174"/>
      <c r="AB6" s="101" t="s">
        <v>20</v>
      </c>
      <c r="AC6" s="101" t="s">
        <v>21</v>
      </c>
      <c r="AD6" s="101" t="s">
        <v>213</v>
      </c>
      <c r="AE6" s="101" t="s">
        <v>23</v>
      </c>
      <c r="AF6" s="101" t="s">
        <v>24</v>
      </c>
      <c r="AG6" s="102" t="s">
        <v>25</v>
      </c>
      <c r="AH6" s="103" t="s">
        <v>26</v>
      </c>
      <c r="AI6" s="104" t="s">
        <v>15</v>
      </c>
      <c r="AJ6" s="12"/>
    </row>
    <row r="7" spans="1:36" ht="46.5" customHeight="1" x14ac:dyDescent="0.35">
      <c r="A7" s="192"/>
      <c r="B7" s="193"/>
      <c r="C7" s="193"/>
      <c r="D7" s="193"/>
      <c r="E7" s="193"/>
      <c r="F7" s="193"/>
      <c r="G7" s="193"/>
      <c r="H7" s="193"/>
      <c r="I7" s="292" t="s">
        <v>7</v>
      </c>
      <c r="J7" s="293"/>
      <c r="K7" s="293"/>
      <c r="L7" s="293"/>
      <c r="M7" s="293"/>
      <c r="N7" s="293"/>
      <c r="O7" s="293"/>
      <c r="P7" s="293"/>
      <c r="Q7" s="293"/>
      <c r="R7" s="293"/>
      <c r="S7" s="293"/>
      <c r="T7" s="293"/>
      <c r="U7" s="293"/>
      <c r="V7" s="293"/>
      <c r="W7" s="293"/>
      <c r="X7" s="293"/>
      <c r="Y7" s="293"/>
      <c r="Z7" s="293"/>
      <c r="AA7" s="293"/>
      <c r="AB7" s="293"/>
      <c r="AC7" s="293"/>
      <c r="AD7" s="293"/>
      <c r="AE7" s="293"/>
      <c r="AF7" s="293"/>
      <c r="AG7" s="294"/>
      <c r="AH7" s="11" t="s">
        <v>8</v>
      </c>
      <c r="AI7" s="285"/>
      <c r="AJ7" s="12"/>
    </row>
    <row r="8" spans="1:36" ht="36" customHeight="1" x14ac:dyDescent="0.35">
      <c r="A8" s="194"/>
      <c r="B8" s="195"/>
      <c r="C8" s="195"/>
      <c r="D8" s="195"/>
      <c r="E8" s="195"/>
      <c r="F8" s="195"/>
      <c r="G8" s="195"/>
      <c r="H8" s="195"/>
      <c r="I8" s="295"/>
      <c r="J8" s="296"/>
      <c r="K8" s="296"/>
      <c r="L8" s="296"/>
      <c r="M8" s="296"/>
      <c r="N8" s="296"/>
      <c r="O8" s="296"/>
      <c r="P8" s="296"/>
      <c r="Q8" s="296"/>
      <c r="R8" s="296"/>
      <c r="S8" s="296"/>
      <c r="T8" s="296"/>
      <c r="U8" s="296"/>
      <c r="V8" s="296"/>
      <c r="W8" s="296"/>
      <c r="X8" s="296"/>
      <c r="Y8" s="296"/>
      <c r="Z8" s="296"/>
      <c r="AA8" s="296"/>
      <c r="AB8" s="296"/>
      <c r="AC8" s="296"/>
      <c r="AD8" s="296"/>
      <c r="AE8" s="296"/>
      <c r="AF8" s="296"/>
      <c r="AG8" s="297"/>
      <c r="AH8" s="11" t="s">
        <v>9</v>
      </c>
      <c r="AI8" s="288"/>
      <c r="AJ8" s="12"/>
    </row>
    <row r="9" spans="1:36" ht="41.25" customHeight="1" x14ac:dyDescent="0.35">
      <c r="A9" s="196"/>
      <c r="B9" s="197"/>
      <c r="C9" s="197"/>
      <c r="D9" s="197"/>
      <c r="E9" s="197"/>
      <c r="F9" s="197"/>
      <c r="G9" s="197"/>
      <c r="H9" s="197"/>
      <c r="I9" s="298"/>
      <c r="J9" s="299"/>
      <c r="K9" s="299"/>
      <c r="L9" s="299"/>
      <c r="M9" s="299"/>
      <c r="N9" s="299"/>
      <c r="O9" s="299"/>
      <c r="P9" s="299"/>
      <c r="Q9" s="299"/>
      <c r="R9" s="299"/>
      <c r="S9" s="299"/>
      <c r="T9" s="299"/>
      <c r="U9" s="299"/>
      <c r="V9" s="299"/>
      <c r="W9" s="299"/>
      <c r="X9" s="299"/>
      <c r="Y9" s="299"/>
      <c r="Z9" s="299"/>
      <c r="AA9" s="299"/>
      <c r="AB9" s="299"/>
      <c r="AC9" s="299"/>
      <c r="AD9" s="299"/>
      <c r="AE9" s="299"/>
      <c r="AF9" s="299"/>
      <c r="AG9" s="300"/>
      <c r="AH9" s="11" t="s">
        <v>10</v>
      </c>
      <c r="AI9" s="291"/>
      <c r="AJ9" s="12"/>
    </row>
    <row r="10" spans="1:36" ht="36.75" customHeight="1" x14ac:dyDescent="0.35">
      <c r="A10" s="201"/>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row>
    <row r="11" spans="1:36" ht="55.5" customHeight="1" x14ac:dyDescent="0.35">
      <c r="A11" s="202" t="s">
        <v>11</v>
      </c>
      <c r="B11" s="193"/>
      <c r="C11" s="193"/>
      <c r="D11" s="193"/>
      <c r="E11" s="193"/>
      <c r="F11" s="193"/>
      <c r="G11" s="193"/>
      <c r="H11" s="193"/>
      <c r="I11" s="193"/>
      <c r="J11" s="199"/>
      <c r="K11" s="203" t="s">
        <v>12</v>
      </c>
      <c r="L11" s="193"/>
      <c r="M11" s="193"/>
      <c r="N11" s="193"/>
      <c r="O11" s="199"/>
      <c r="P11" s="14"/>
      <c r="Q11" s="204" t="s">
        <v>13</v>
      </c>
      <c r="R11" s="205"/>
      <c r="S11" s="205"/>
      <c r="T11" s="205"/>
      <c r="U11" s="205"/>
      <c r="V11" s="205"/>
      <c r="W11" s="205"/>
      <c r="X11" s="205"/>
      <c r="Y11" s="205"/>
      <c r="Z11" s="205"/>
      <c r="AA11" s="206"/>
      <c r="AB11" s="190" t="s">
        <v>14</v>
      </c>
      <c r="AC11" s="173"/>
      <c r="AD11" s="173"/>
      <c r="AE11" s="173"/>
      <c r="AF11" s="173"/>
      <c r="AG11" s="174"/>
      <c r="AH11" s="191" t="s">
        <v>15</v>
      </c>
      <c r="AI11" s="173"/>
      <c r="AJ11" s="12"/>
    </row>
    <row r="12" spans="1:36" ht="30.75" customHeight="1" x14ac:dyDescent="0.35">
      <c r="A12" s="196"/>
      <c r="B12" s="197"/>
      <c r="C12" s="197"/>
      <c r="D12" s="197"/>
      <c r="E12" s="197"/>
      <c r="F12" s="197"/>
      <c r="G12" s="197"/>
      <c r="H12" s="197"/>
      <c r="I12" s="197"/>
      <c r="J12" s="200"/>
      <c r="K12" s="196"/>
      <c r="L12" s="197"/>
      <c r="M12" s="197"/>
      <c r="N12" s="197"/>
      <c r="O12" s="200"/>
      <c r="P12" s="15"/>
      <c r="Q12" s="208" t="s">
        <v>16</v>
      </c>
      <c r="R12" s="189" t="s">
        <v>17</v>
      </c>
      <c r="S12" s="189" t="s">
        <v>18</v>
      </c>
      <c r="T12" s="207" t="s">
        <v>19</v>
      </c>
      <c r="U12" s="173"/>
      <c r="V12" s="173"/>
      <c r="W12" s="173"/>
      <c r="X12" s="173"/>
      <c r="Y12" s="173"/>
      <c r="Z12" s="173"/>
      <c r="AA12" s="174"/>
      <c r="AB12" s="185" t="s">
        <v>20</v>
      </c>
      <c r="AC12" s="185" t="s">
        <v>21</v>
      </c>
      <c r="AD12" s="185" t="s">
        <v>22</v>
      </c>
      <c r="AE12" s="185" t="s">
        <v>23</v>
      </c>
      <c r="AF12" s="185" t="s">
        <v>24</v>
      </c>
      <c r="AG12" s="186" t="s">
        <v>25</v>
      </c>
      <c r="AH12" s="189" t="s">
        <v>26</v>
      </c>
      <c r="AI12" s="189" t="s">
        <v>27</v>
      </c>
      <c r="AJ12" s="12"/>
    </row>
    <row r="13" spans="1:36" ht="144" customHeight="1" x14ac:dyDescent="0.35">
      <c r="A13" s="16" t="s">
        <v>28</v>
      </c>
      <c r="B13" s="16" t="s">
        <v>29</v>
      </c>
      <c r="C13" s="16" t="s">
        <v>30</v>
      </c>
      <c r="D13" s="16" t="s">
        <v>31</v>
      </c>
      <c r="E13" s="16" t="s">
        <v>32</v>
      </c>
      <c r="F13" s="16" t="s">
        <v>33</v>
      </c>
      <c r="G13" s="16" t="s">
        <v>34</v>
      </c>
      <c r="H13" s="16" t="s">
        <v>35</v>
      </c>
      <c r="I13" s="16" t="s">
        <v>36</v>
      </c>
      <c r="J13" s="16" t="s">
        <v>37</v>
      </c>
      <c r="K13" s="17" t="s">
        <v>38</v>
      </c>
      <c r="L13" s="16" t="s">
        <v>39</v>
      </c>
      <c r="M13" s="17" t="s">
        <v>40</v>
      </c>
      <c r="N13" s="17" t="s">
        <v>41</v>
      </c>
      <c r="O13" s="17" t="s">
        <v>39</v>
      </c>
      <c r="P13" s="17" t="s">
        <v>42</v>
      </c>
      <c r="Q13" s="177"/>
      <c r="R13" s="177"/>
      <c r="S13" s="177"/>
      <c r="T13" s="17" t="s">
        <v>43</v>
      </c>
      <c r="U13" s="16" t="s">
        <v>44</v>
      </c>
      <c r="V13" s="17" t="s">
        <v>45</v>
      </c>
      <c r="W13" s="16" t="s">
        <v>44</v>
      </c>
      <c r="X13" s="17" t="s">
        <v>44</v>
      </c>
      <c r="Y13" s="17" t="s">
        <v>46</v>
      </c>
      <c r="Z13" s="17" t="s">
        <v>47</v>
      </c>
      <c r="AA13" s="17" t="s">
        <v>48</v>
      </c>
      <c r="AB13" s="177"/>
      <c r="AC13" s="177"/>
      <c r="AD13" s="177"/>
      <c r="AE13" s="177"/>
      <c r="AF13" s="177"/>
      <c r="AG13" s="187"/>
      <c r="AH13" s="177"/>
      <c r="AI13" s="177"/>
      <c r="AJ13" s="18"/>
    </row>
    <row r="14" spans="1:36" ht="165.75" customHeight="1" x14ac:dyDescent="0.35">
      <c r="A14" s="212">
        <v>1</v>
      </c>
      <c r="B14" s="212" t="s">
        <v>494</v>
      </c>
      <c r="C14" s="212" t="s">
        <v>449</v>
      </c>
      <c r="D14" s="212" t="s">
        <v>495</v>
      </c>
      <c r="E14" s="6" t="s">
        <v>88</v>
      </c>
      <c r="F14" s="22" t="s">
        <v>115</v>
      </c>
      <c r="G14" s="212" t="s">
        <v>496</v>
      </c>
      <c r="H14" s="209" t="s">
        <v>55</v>
      </c>
      <c r="I14" s="212" t="s">
        <v>148</v>
      </c>
      <c r="J14" s="212" t="s">
        <v>57</v>
      </c>
      <c r="K14" s="212" t="str">
        <f>IF(J14="Máximo 2 veces por año","Muy Baja", IF(J14="De 3 a 24 veces por año","Baja", IF(J14="De 24 a 500 veces por año","Media", IF(J14="De 500 veces al año y máximo 5000 veces por año","Alta",IF(J14="Más de 5000 veces por año","Muy Alta",";")))))</f>
        <v>Media</v>
      </c>
      <c r="L14" s="220">
        <f>IF(K14="Muy Baja", 20%, IF(K14="Baja",40%, IF(K14="Media",60%, IF(K14="Alta",80%,IF(K14="Muy Alta",100%,"")))))</f>
        <v>0.6</v>
      </c>
      <c r="M14" s="212" t="s">
        <v>497</v>
      </c>
      <c r="N14" s="220" t="str">
        <f>IF(O14=20%,"Leve",IF(O14=40%,"Menor",IF(O14=60%,"Moderado",IF(O14=80%,"Mayor","Catastrófico"))))</f>
        <v>Menor</v>
      </c>
      <c r="O14" s="220">
        <f>IF(M14="     Afectación menor a 10 SMLMV",20%,IF(M14="     El riesgo afecta la imagen de alguna área de la organización",20%,IF(M14="     Entre 10 y 50 SMLMV",40%,IF(M14="     El riesgo afecta la imagen de la entidad internamente, de conocimiento general, nivel interno, de junta dircetiva y accionistas y/o de provedores",40%,IF(M14="     Entre 50 y 100 SMLMV",60%,IF(M14="     El riesgo afecta la imagen de la entidad con algunos usuarios de relevancia frente al logro de los objetivos",60%,IF(M14="     Entre 100 y 500 SMLMV",80%,IF(M14="     El riesgo afecta la imagen de de la entidad con efecto publicitario sostenido a nivel de sector administrativo, nivel departamental o municipal",80%,IF(M14="     Mayor a 500 SMLMV",100%,IF(M14="     El riesgo afecta la imagen de la entidad a nivel nacional, con efecto publicitarios sostenible a nivel país",100%,""))))))))))</f>
        <v>0.4</v>
      </c>
      <c r="P14" s="220" t="str">
        <f>IF(AND(K14&lt;&gt;"",N14&lt;&gt;""),VLOOKUP(K14&amp;N14,'No Eliminar'!$N$3:$O$27,2,FALSE),"")</f>
        <v>Moderada</v>
      </c>
      <c r="Q14" s="53">
        <v>1</v>
      </c>
      <c r="R14" s="5" t="s">
        <v>498</v>
      </c>
      <c r="S14" s="54" t="str">
        <f t="shared" ref="S14:S78" si="0">IF(T14="Preventivo","Probabilidad",IF(T14="Detectivo","Probabilidad","Impacto"))</f>
        <v>Probabilidad</v>
      </c>
      <c r="T14" s="39" t="s">
        <v>72</v>
      </c>
      <c r="U14" s="55">
        <f t="shared" ref="U14:U78" si="1">IF(T14="Preventivo", 25%, IF(T14="Detectivo",15%, IF(T14="Correctivo",10%,IF(T14="No se tienen controles para aplicar al impacto","No Aplica",""))))</f>
        <v>0.25</v>
      </c>
      <c r="V14" s="39" t="s">
        <v>61</v>
      </c>
      <c r="W14" s="55">
        <f t="shared" ref="W14:W78" si="2">IF(V14="Automático", 25%, IF(V14="Manual",15%,IF(V14="No Aplica", "No Aplica","")))</f>
        <v>0.15</v>
      </c>
      <c r="X14" s="56">
        <f t="shared" ref="X14:X78" si="3">U14+W14</f>
        <v>0.4</v>
      </c>
      <c r="Y14" s="39" t="s">
        <v>62</v>
      </c>
      <c r="Z14" s="39" t="s">
        <v>63</v>
      </c>
      <c r="AA14" s="39" t="s">
        <v>64</v>
      </c>
      <c r="AB14" s="56">
        <f>IFERROR(IF(S14="Probabilidad",(L14-(+L14*X14)),IF(S14="Impacto",L14,"")),"")</f>
        <v>0.36</v>
      </c>
      <c r="AC14" s="57" t="str">
        <f t="shared" ref="AC14:AC78" si="4">IF(AB14&lt;=20%, "Muy Baja", IF(AB14&lt;=40%,"Baja", IF(AB14&lt;=60%,"Media",IF(AB14&lt;=80%,"Alta","Muy Alta"))))</f>
        <v>Baja</v>
      </c>
      <c r="AD14" s="56">
        <f>IF(S14="Impacto",(O14-(+O14*X14)),O14)</f>
        <v>0.4</v>
      </c>
      <c r="AE14" s="57" t="str">
        <f t="shared" ref="AE14:AE66" si="5">IF(AD14&lt;=20%, "Leve", IF(AD14&lt;=40%,"Menor", IF(AD14&lt;=60%,"Moderado",IF(AD14&lt;=80%,"Mayor","Catastrófico"))))</f>
        <v>Menor</v>
      </c>
      <c r="AF14" s="28" t="str">
        <f>IF(AND(AC14&lt;&gt;"",AE14&lt;&gt;""),VLOOKUP(AC14&amp;AE14,'No Eliminar'!$N$3:$O$27,2,FALSE),"")</f>
        <v>Moderada</v>
      </c>
      <c r="AG14" s="215" t="s">
        <v>499</v>
      </c>
      <c r="AH14" s="212" t="s">
        <v>500</v>
      </c>
      <c r="AI14" s="209" t="s">
        <v>501</v>
      </c>
      <c r="AJ14" s="12"/>
    </row>
    <row r="15" spans="1:36" ht="105.75" customHeight="1" x14ac:dyDescent="0.35">
      <c r="A15" s="176"/>
      <c r="B15" s="176"/>
      <c r="C15" s="176"/>
      <c r="D15" s="176"/>
      <c r="E15" s="209" t="s">
        <v>52</v>
      </c>
      <c r="F15" s="180" t="s">
        <v>101</v>
      </c>
      <c r="G15" s="176"/>
      <c r="H15" s="176"/>
      <c r="I15" s="176"/>
      <c r="J15" s="176"/>
      <c r="K15" s="176"/>
      <c r="L15" s="176"/>
      <c r="M15" s="176"/>
      <c r="N15" s="176"/>
      <c r="O15" s="176"/>
      <c r="P15" s="176"/>
      <c r="Q15" s="53">
        <v>2</v>
      </c>
      <c r="R15" s="5" t="s">
        <v>502</v>
      </c>
      <c r="S15" s="54" t="str">
        <f t="shared" si="0"/>
        <v>Probabilidad</v>
      </c>
      <c r="T15" s="39" t="s">
        <v>72</v>
      </c>
      <c r="U15" s="55">
        <f t="shared" si="1"/>
        <v>0.25</v>
      </c>
      <c r="V15" s="39" t="s">
        <v>61</v>
      </c>
      <c r="W15" s="55">
        <f t="shared" si="2"/>
        <v>0.15</v>
      </c>
      <c r="X15" s="56">
        <f t="shared" si="3"/>
        <v>0.4</v>
      </c>
      <c r="Y15" s="39" t="s">
        <v>62</v>
      </c>
      <c r="Z15" s="39" t="s">
        <v>63</v>
      </c>
      <c r="AA15" s="39" t="s">
        <v>64</v>
      </c>
      <c r="AB15" s="56">
        <f>IFERROR(IF(AND(S14="Probabilidad",S15="Probabilidad"),(AB14-(+AB14*X15)),IF(S15="Probabilidad",(L14-(+L14*X15)),IF(S15="Impacto",AB14,""))),"")</f>
        <v>0.216</v>
      </c>
      <c r="AC15" s="57" t="str">
        <f t="shared" si="4"/>
        <v>Baja</v>
      </c>
      <c r="AD15" s="56">
        <f>IF(S15="Impacto",(AD14-(+AD14*X15)),AD14)</f>
        <v>0.4</v>
      </c>
      <c r="AE15" s="57" t="str">
        <f t="shared" si="5"/>
        <v>Menor</v>
      </c>
      <c r="AF15" s="28" t="str">
        <f>IF(AND(AC15&lt;&gt;"",AE15&lt;&gt;""),VLOOKUP(AC15&amp;AE15,'No Eliminar'!$N$3:$O$27,2,FALSE),"")</f>
        <v>Moderada</v>
      </c>
      <c r="AG15" s="176"/>
      <c r="AH15" s="176"/>
      <c r="AI15" s="176"/>
      <c r="AJ15" s="12"/>
    </row>
    <row r="16" spans="1:36" ht="105.75" customHeight="1" x14ac:dyDescent="0.35">
      <c r="A16" s="177"/>
      <c r="B16" s="177"/>
      <c r="C16" s="177"/>
      <c r="D16" s="177"/>
      <c r="E16" s="177"/>
      <c r="F16" s="177"/>
      <c r="G16" s="177"/>
      <c r="H16" s="177"/>
      <c r="I16" s="177"/>
      <c r="J16" s="177"/>
      <c r="K16" s="177"/>
      <c r="L16" s="177"/>
      <c r="M16" s="177"/>
      <c r="N16" s="177"/>
      <c r="O16" s="177"/>
      <c r="P16" s="177"/>
      <c r="Q16" s="53">
        <v>3</v>
      </c>
      <c r="R16" s="5" t="s">
        <v>503</v>
      </c>
      <c r="S16" s="54" t="str">
        <f t="shared" si="0"/>
        <v>Probabilidad</v>
      </c>
      <c r="T16" s="39" t="s">
        <v>72</v>
      </c>
      <c r="U16" s="55">
        <f t="shared" si="1"/>
        <v>0.25</v>
      </c>
      <c r="V16" s="39" t="s">
        <v>61</v>
      </c>
      <c r="W16" s="55">
        <f t="shared" si="2"/>
        <v>0.15</v>
      </c>
      <c r="X16" s="56">
        <f t="shared" si="3"/>
        <v>0.4</v>
      </c>
      <c r="Y16" s="39" t="s">
        <v>62</v>
      </c>
      <c r="Z16" s="39" t="s">
        <v>63</v>
      </c>
      <c r="AA16" s="39" t="s">
        <v>64</v>
      </c>
      <c r="AB16" s="56">
        <f>IFERROR(IF(AND(S15="Probabilidad",S16="Probabilidad"),(AB15-(+AB15*X16)),IF(AND(S15="Impacto",S16="Probabilidad"),(AB14-(+AB14*X16)),IF(S16="Impacto",AB15,""))),"")</f>
        <v>0.12959999999999999</v>
      </c>
      <c r="AC16" s="70" t="str">
        <f t="shared" si="4"/>
        <v>Muy Baja</v>
      </c>
      <c r="AD16" s="55">
        <f>IFERROR(IF(AND(S15="Impacto",S16="Impacto"),(AD15-(+AD15*X16)),IF(AND(S15="Impacto",S16="Probabilidad"),(AD14-(+AD14*X16)),IF(S16="Probabilidad",AD15,""))),"")</f>
        <v>0.4</v>
      </c>
      <c r="AE16" s="70" t="str">
        <f t="shared" si="5"/>
        <v>Menor</v>
      </c>
      <c r="AF16" s="28" t="str">
        <f>IF(AND(AC16&lt;&gt;"",AE16&lt;&gt;""),VLOOKUP(AC16&amp;AE16,'No Eliminar'!$N$3:$O$27,2,FALSE),"")</f>
        <v>Baja</v>
      </c>
      <c r="AG16" s="177"/>
      <c r="AH16" s="177"/>
      <c r="AI16" s="177"/>
      <c r="AJ16" s="12"/>
    </row>
    <row r="17" spans="1:36" ht="144.75" customHeight="1" x14ac:dyDescent="0.35">
      <c r="A17" s="212">
        <v>2</v>
      </c>
      <c r="B17" s="212" t="s">
        <v>494</v>
      </c>
      <c r="C17" s="212" t="s">
        <v>449</v>
      </c>
      <c r="D17" s="209" t="s">
        <v>504</v>
      </c>
      <c r="E17" s="68" t="s">
        <v>88</v>
      </c>
      <c r="F17" s="22" t="s">
        <v>115</v>
      </c>
      <c r="G17" s="209" t="s">
        <v>505</v>
      </c>
      <c r="H17" s="209" t="s">
        <v>55</v>
      </c>
      <c r="I17" s="212" t="s">
        <v>148</v>
      </c>
      <c r="J17" s="209" t="s">
        <v>57</v>
      </c>
      <c r="K17" s="219" t="str">
        <f>IF(J17="Máximo 2 veces por año","Muy Baja", IF(J17="De 3 a 24 veces por año","Baja", IF(J17="De 24 a 500 veces por año","Media", IF(J17="De 500 veces al año y máximo 5000 veces por año","Alta",IF(J17="Más de 5000 veces por año","Muy Alta",";")))))</f>
        <v>Media</v>
      </c>
      <c r="L17" s="220">
        <f>IF(K17="Muy Baja", 20%, IF(K17="Baja",40%, IF(K17="Media",60%, IF(K17="Alta",80%,IF(K17="Muy Alta",100%,"")))))</f>
        <v>0.6</v>
      </c>
      <c r="M17" s="209" t="s">
        <v>497</v>
      </c>
      <c r="N17" s="216" t="str">
        <f>IF(O17=20%,"Leve",IF(O17=40%,"Menor",IF(O17=60%,"Moderado",IF(O17=80%,"Mayor","Catastrófico"))))</f>
        <v>Menor</v>
      </c>
      <c r="O17" s="216">
        <f>IF(M17="     Afectación menor a 10 SMLMV",20%,IF(M17="     El riesgo afecta la imagen de alguna área de la organización",20%,IF(M17="     Entre 10 y 50 SMLMV",40%,IF(M17="     El riesgo afecta la imagen de la entidad internamente, de conocimiento general, nivel interno, de junta dircetiva y accionistas y/o de provedores",40%,IF(M17="     Entre 50 y 100 SMLMV",60%,IF(M17="     El riesgo afecta la imagen de la entidad con algunos usuarios de relevancia frente al logro de los objetivos",60%,IF(M17="     Entre 100 y 500 SMLMV",80%,IF(M17="     El riesgo afecta la imagen de de la entidad con efecto publicitario sostenido a nivel de sector administrativo, nivel departamental o municipal",80%,IF(M17="     Mayor a 500 SMLMV",100%,IF(M17="     El riesgo afecta la imagen de la entidad a nivel nacional, con efecto publicitarios sostenible a nivel país",100%,""))))))))))</f>
        <v>0.4</v>
      </c>
      <c r="P17" s="220" t="str">
        <f>IF(AND(K17&lt;&gt;"",N17&lt;&gt;""),VLOOKUP(K17&amp;N17,'No Eliminar'!$N$3:$O$27,2,FALSE),"")</f>
        <v>Moderada</v>
      </c>
      <c r="Q17" s="53">
        <v>1</v>
      </c>
      <c r="R17" s="5" t="s">
        <v>506</v>
      </c>
      <c r="S17" s="54" t="str">
        <f t="shared" si="0"/>
        <v>Probabilidad</v>
      </c>
      <c r="T17" s="39" t="s">
        <v>72</v>
      </c>
      <c r="U17" s="55">
        <f t="shared" si="1"/>
        <v>0.25</v>
      </c>
      <c r="V17" s="39" t="s">
        <v>61</v>
      </c>
      <c r="W17" s="55">
        <f t="shared" si="2"/>
        <v>0.15</v>
      </c>
      <c r="X17" s="56">
        <f t="shared" si="3"/>
        <v>0.4</v>
      </c>
      <c r="Y17" s="39" t="s">
        <v>62</v>
      </c>
      <c r="Z17" s="39" t="s">
        <v>63</v>
      </c>
      <c r="AA17" s="39" t="s">
        <v>64</v>
      </c>
      <c r="AB17" s="56">
        <f>IFERROR(IF(S17="Probabilidad",(L17-(+L17*X17)),IF(S17="Impacto",L17,"")),"")</f>
        <v>0.36</v>
      </c>
      <c r="AC17" s="57" t="str">
        <f t="shared" si="4"/>
        <v>Baja</v>
      </c>
      <c r="AD17" s="56">
        <f>IF(S17="Impacto",(O17-(+O17*X17)),O17)</f>
        <v>0.4</v>
      </c>
      <c r="AE17" s="57" t="str">
        <f t="shared" si="5"/>
        <v>Menor</v>
      </c>
      <c r="AF17" s="28" t="str">
        <f>IF(AND(AC17&lt;&gt;"",AE17&lt;&gt;""),VLOOKUP(AC17&amp;AE17,'No Eliminar'!$N$3:$O$27,2,FALSE),"")</f>
        <v>Moderada</v>
      </c>
      <c r="AG17" s="215" t="s">
        <v>499</v>
      </c>
      <c r="AH17" s="209" t="s">
        <v>507</v>
      </c>
      <c r="AI17" s="209" t="s">
        <v>501</v>
      </c>
      <c r="AJ17" s="12"/>
    </row>
    <row r="18" spans="1:36" ht="89.25" customHeight="1" x14ac:dyDescent="0.35">
      <c r="A18" s="176"/>
      <c r="B18" s="176"/>
      <c r="C18" s="176"/>
      <c r="D18" s="176"/>
      <c r="E18" s="68" t="s">
        <v>88</v>
      </c>
      <c r="F18" s="31" t="s">
        <v>508</v>
      </c>
      <c r="G18" s="176"/>
      <c r="H18" s="176"/>
      <c r="I18" s="176"/>
      <c r="J18" s="176"/>
      <c r="K18" s="176"/>
      <c r="L18" s="176"/>
      <c r="M18" s="176"/>
      <c r="N18" s="176"/>
      <c r="O18" s="176"/>
      <c r="P18" s="176"/>
      <c r="Q18" s="53">
        <v>2</v>
      </c>
      <c r="R18" s="5" t="s">
        <v>509</v>
      </c>
      <c r="S18" s="54" t="str">
        <f t="shared" si="0"/>
        <v>Probabilidad</v>
      </c>
      <c r="T18" s="39" t="s">
        <v>72</v>
      </c>
      <c r="U18" s="55">
        <f t="shared" si="1"/>
        <v>0.25</v>
      </c>
      <c r="V18" s="39" t="s">
        <v>61</v>
      </c>
      <c r="W18" s="55">
        <f t="shared" si="2"/>
        <v>0.15</v>
      </c>
      <c r="X18" s="56">
        <f t="shared" si="3"/>
        <v>0.4</v>
      </c>
      <c r="Y18" s="39" t="s">
        <v>62</v>
      </c>
      <c r="Z18" s="39" t="s">
        <v>63</v>
      </c>
      <c r="AA18" s="39" t="s">
        <v>64</v>
      </c>
      <c r="AB18" s="56">
        <f>IFERROR(IF(AND(S17="Probabilidad",S18="Probabilidad"),(AB17-(+AB17*X18)),IF(S18="Probabilidad",(L17-(+L17*X18)),IF(S18="Impacto",AB17,""))),"")</f>
        <v>0.216</v>
      </c>
      <c r="AC18" s="57" t="str">
        <f t="shared" si="4"/>
        <v>Baja</v>
      </c>
      <c r="AD18" s="56">
        <f>IF(S18="Impacto",(AD17-(+AD17*X18)),AD17)</f>
        <v>0.4</v>
      </c>
      <c r="AE18" s="57" t="str">
        <f t="shared" si="5"/>
        <v>Menor</v>
      </c>
      <c r="AF18" s="28" t="str">
        <f>IF(AND(AC18&lt;&gt;"",AE18&lt;&gt;""),VLOOKUP(AC18&amp;AE18,'No Eliminar'!$N$3:$O$27,2,FALSE),"")</f>
        <v>Moderada</v>
      </c>
      <c r="AG18" s="176"/>
      <c r="AH18" s="176"/>
      <c r="AI18" s="176"/>
      <c r="AJ18" s="12"/>
    </row>
    <row r="19" spans="1:36" ht="189" customHeight="1" x14ac:dyDescent="0.35">
      <c r="A19" s="176"/>
      <c r="B19" s="176"/>
      <c r="C19" s="176"/>
      <c r="D19" s="176"/>
      <c r="E19" s="68" t="s">
        <v>52</v>
      </c>
      <c r="F19" s="31" t="s">
        <v>510</v>
      </c>
      <c r="G19" s="176"/>
      <c r="H19" s="176"/>
      <c r="I19" s="176"/>
      <c r="J19" s="176"/>
      <c r="K19" s="176"/>
      <c r="L19" s="176"/>
      <c r="M19" s="176"/>
      <c r="N19" s="176"/>
      <c r="O19" s="176"/>
      <c r="P19" s="176"/>
      <c r="Q19" s="53">
        <v>3</v>
      </c>
      <c r="R19" s="5" t="s">
        <v>511</v>
      </c>
      <c r="S19" s="54" t="str">
        <f t="shared" si="0"/>
        <v>Probabilidad</v>
      </c>
      <c r="T19" s="39" t="s">
        <v>72</v>
      </c>
      <c r="U19" s="55">
        <f t="shared" si="1"/>
        <v>0.25</v>
      </c>
      <c r="V19" s="39" t="s">
        <v>61</v>
      </c>
      <c r="W19" s="55">
        <f t="shared" si="2"/>
        <v>0.15</v>
      </c>
      <c r="X19" s="56">
        <f t="shared" si="3"/>
        <v>0.4</v>
      </c>
      <c r="Y19" s="39" t="s">
        <v>62</v>
      </c>
      <c r="Z19" s="39" t="s">
        <v>77</v>
      </c>
      <c r="AA19" s="39" t="s">
        <v>64</v>
      </c>
      <c r="AB19" s="56">
        <f t="shared" ref="AB19:AB20" si="6">IFERROR(IF(AND(S18="Probabilidad",S19="Probabilidad"),(AB18-(+AB18*X19)),IF(AND(S18="Impacto",S19="Probabilidad"),(AB17-(+AB17*X19)),IF(S19="Impacto",AB18,""))),"")</f>
        <v>0.12959999999999999</v>
      </c>
      <c r="AC19" s="70" t="str">
        <f t="shared" si="4"/>
        <v>Muy Baja</v>
      </c>
      <c r="AD19" s="55">
        <f t="shared" ref="AD19:AD20" si="7">IFERROR(IF(AND(S18="Impacto",S19="Impacto"),(AD18-(+AD18*X19)),IF(AND(S18="Impacto",S19="Probabilidad"),(AD17-(+AD17*X19)),IF(S19="Probabilidad",AD18,""))),"")</f>
        <v>0.4</v>
      </c>
      <c r="AE19" s="70" t="str">
        <f t="shared" si="5"/>
        <v>Menor</v>
      </c>
      <c r="AF19" s="28" t="str">
        <f>IF(AND(AC19&lt;&gt;"",AE19&lt;&gt;""),VLOOKUP(AC19&amp;AE19,'No Eliminar'!$N$3:$O$27,2,FALSE),"")</f>
        <v>Baja</v>
      </c>
      <c r="AG19" s="176"/>
      <c r="AH19" s="176"/>
      <c r="AI19" s="176"/>
      <c r="AJ19" s="12"/>
    </row>
    <row r="20" spans="1:36" ht="114.75" customHeight="1" x14ac:dyDescent="0.35">
      <c r="A20" s="177"/>
      <c r="B20" s="177"/>
      <c r="C20" s="177"/>
      <c r="D20" s="177"/>
      <c r="E20" s="68" t="s">
        <v>52</v>
      </c>
      <c r="F20" s="31" t="s">
        <v>510</v>
      </c>
      <c r="G20" s="177"/>
      <c r="H20" s="177"/>
      <c r="I20" s="177"/>
      <c r="J20" s="177"/>
      <c r="K20" s="177"/>
      <c r="L20" s="177"/>
      <c r="M20" s="177"/>
      <c r="N20" s="177"/>
      <c r="O20" s="177"/>
      <c r="P20" s="177"/>
      <c r="Q20" s="53">
        <v>4</v>
      </c>
      <c r="R20" s="5" t="s">
        <v>512</v>
      </c>
      <c r="S20" s="54" t="str">
        <f t="shared" si="0"/>
        <v>Probabilidad</v>
      </c>
      <c r="T20" s="39" t="s">
        <v>72</v>
      </c>
      <c r="U20" s="55">
        <f t="shared" si="1"/>
        <v>0.25</v>
      </c>
      <c r="V20" s="39" t="s">
        <v>61</v>
      </c>
      <c r="W20" s="55">
        <f t="shared" si="2"/>
        <v>0.15</v>
      </c>
      <c r="X20" s="56">
        <f t="shared" si="3"/>
        <v>0.4</v>
      </c>
      <c r="Y20" s="39" t="s">
        <v>62</v>
      </c>
      <c r="Z20" s="39" t="s">
        <v>77</v>
      </c>
      <c r="AA20" s="39" t="s">
        <v>64</v>
      </c>
      <c r="AB20" s="56">
        <f t="shared" si="6"/>
        <v>7.7759999999999996E-2</v>
      </c>
      <c r="AC20" s="70" t="str">
        <f t="shared" si="4"/>
        <v>Muy Baja</v>
      </c>
      <c r="AD20" s="55">
        <f t="shared" si="7"/>
        <v>0.4</v>
      </c>
      <c r="AE20" s="70" t="str">
        <f t="shared" si="5"/>
        <v>Menor</v>
      </c>
      <c r="AF20" s="28" t="str">
        <f>IF(AND(AC20&lt;&gt;"",AE20&lt;&gt;""),VLOOKUP(AC20&amp;AE20,'No Eliminar'!$N$3:$O$27,2,FALSE),"")</f>
        <v>Baja</v>
      </c>
      <c r="AG20" s="177"/>
      <c r="AH20" s="177"/>
      <c r="AI20" s="177"/>
      <c r="AJ20" s="12"/>
    </row>
    <row r="21" spans="1:36" ht="146.25" customHeight="1" x14ac:dyDescent="0.35">
      <c r="A21" s="212">
        <v>3</v>
      </c>
      <c r="B21" s="212" t="s">
        <v>494</v>
      </c>
      <c r="C21" s="212" t="s">
        <v>449</v>
      </c>
      <c r="D21" s="209" t="s">
        <v>513</v>
      </c>
      <c r="E21" s="68" t="s">
        <v>88</v>
      </c>
      <c r="F21" s="22" t="s">
        <v>514</v>
      </c>
      <c r="G21" s="209" t="s">
        <v>515</v>
      </c>
      <c r="H21" s="209" t="s">
        <v>55</v>
      </c>
      <c r="I21" s="212" t="s">
        <v>148</v>
      </c>
      <c r="J21" s="209" t="s">
        <v>57</v>
      </c>
      <c r="K21" s="219" t="str">
        <f>IF(J21="Máximo 2 veces por año","Muy Baja", IF(J21="De 3 a 24 veces por año","Baja", IF(J21="De 24 a 500 veces por año","Media", IF(J21="De 500 veces al año y máximo 5000 veces por año","Alta",IF(J21="Más de 5000 veces por año","Muy Alta",";")))))</f>
        <v>Media</v>
      </c>
      <c r="L21" s="220">
        <f>IF(K21="Muy Baja", 20%, IF(K21="Baja",40%, IF(K21="Media",60%, IF(K21="Alta",80%,IF(K21="Muy Alta",100%,"")))))</f>
        <v>0.6</v>
      </c>
      <c r="M21" s="209" t="s">
        <v>497</v>
      </c>
      <c r="N21" s="216" t="str">
        <f>IF(O21=20%,"Leve",IF(O21=40%,"Menor",IF(O21=60%,"Moderado",IF(O21=80%,"Mayor","Catastrófico"))))</f>
        <v>Menor</v>
      </c>
      <c r="O21" s="216">
        <f>IF(M21="     Afectación menor a 10 SMLMV",20%,IF(M21="     El riesgo afecta la imagen de alguna área de la organización",20%,IF(M21="     Entre 10 y 50 SMLMV",40%,IF(M21="     El riesgo afecta la imagen de la entidad internamente, de conocimiento general, nivel interno, de junta dircetiva y accionistas y/o de provedores",40%,IF(M21="     Entre 50 y 100 SMLMV",60%,IF(M21="     El riesgo afecta la imagen de la entidad con algunos usuarios de relevancia frente al logro de los objetivos",60%,IF(M21="     Entre 100 y 500 SMLMV",80%,IF(M21="     El riesgo afecta la imagen de de la entidad con efecto publicitario sostenido a nivel de sector administrativo, nivel departamental o municipal",80%,IF(M21="     Mayor a 500 SMLMV",100%,IF(M21="     El riesgo afecta la imagen de la entidad a nivel nacional, con efecto publicitarios sostenible a nivel país",100%,""))))))))))</f>
        <v>0.4</v>
      </c>
      <c r="P21" s="220" t="str">
        <f>IF(AND(K21&lt;&gt;"",N21&lt;&gt;""),VLOOKUP(K21&amp;N21,'No Eliminar'!$N$3:$O$27,2,FALSE),"")</f>
        <v>Moderada</v>
      </c>
      <c r="Q21" s="53">
        <v>1</v>
      </c>
      <c r="R21" s="5" t="s">
        <v>498</v>
      </c>
      <c r="S21" s="54" t="str">
        <f t="shared" si="0"/>
        <v>Probabilidad</v>
      </c>
      <c r="T21" s="39" t="s">
        <v>72</v>
      </c>
      <c r="U21" s="55">
        <f t="shared" si="1"/>
        <v>0.25</v>
      </c>
      <c r="V21" s="39" t="s">
        <v>61</v>
      </c>
      <c r="W21" s="55">
        <f t="shared" si="2"/>
        <v>0.15</v>
      </c>
      <c r="X21" s="56">
        <f t="shared" si="3"/>
        <v>0.4</v>
      </c>
      <c r="Y21" s="39" t="s">
        <v>62</v>
      </c>
      <c r="Z21" s="39" t="s">
        <v>63</v>
      </c>
      <c r="AA21" s="39" t="s">
        <v>64</v>
      </c>
      <c r="AB21" s="56">
        <f>IFERROR(IF(S21="Probabilidad",(L21-(+L21*X21)),IF(S21="Impacto",L21,"")),"")</f>
        <v>0.36</v>
      </c>
      <c r="AC21" s="57" t="str">
        <f t="shared" si="4"/>
        <v>Baja</v>
      </c>
      <c r="AD21" s="56">
        <f>IF(S21="Impacto",(O21-(+O21*X21)),O21)</f>
        <v>0.4</v>
      </c>
      <c r="AE21" s="70" t="str">
        <f t="shared" si="5"/>
        <v>Menor</v>
      </c>
      <c r="AF21" s="28" t="str">
        <f>IF(AND(AC21&lt;&gt;"",AE21&lt;&gt;""),VLOOKUP(AC21&amp;AE21,'No Eliminar'!$N$3:$O$27,2,FALSE),"")</f>
        <v>Moderada</v>
      </c>
      <c r="AG21" s="215" t="s">
        <v>499</v>
      </c>
      <c r="AH21" s="209" t="s">
        <v>516</v>
      </c>
      <c r="AI21" s="209" t="s">
        <v>501</v>
      </c>
      <c r="AJ21" s="12"/>
    </row>
    <row r="22" spans="1:36" ht="97.5" customHeight="1" x14ac:dyDescent="0.35">
      <c r="A22" s="176"/>
      <c r="B22" s="176"/>
      <c r="C22" s="176"/>
      <c r="D22" s="176"/>
      <c r="E22" s="68" t="s">
        <v>88</v>
      </c>
      <c r="F22" s="22" t="s">
        <v>514</v>
      </c>
      <c r="G22" s="176"/>
      <c r="H22" s="176"/>
      <c r="I22" s="176"/>
      <c r="J22" s="176"/>
      <c r="K22" s="176"/>
      <c r="L22" s="176"/>
      <c r="M22" s="176"/>
      <c r="N22" s="176"/>
      <c r="O22" s="176"/>
      <c r="P22" s="176"/>
      <c r="Q22" s="53">
        <v>2</v>
      </c>
      <c r="R22" s="5" t="s">
        <v>517</v>
      </c>
      <c r="S22" s="54" t="str">
        <f t="shared" si="0"/>
        <v>Probabilidad</v>
      </c>
      <c r="T22" s="39" t="s">
        <v>72</v>
      </c>
      <c r="U22" s="55">
        <f t="shared" si="1"/>
        <v>0.25</v>
      </c>
      <c r="V22" s="39" t="s">
        <v>61</v>
      </c>
      <c r="W22" s="55">
        <f t="shared" si="2"/>
        <v>0.15</v>
      </c>
      <c r="X22" s="56">
        <f t="shared" si="3"/>
        <v>0.4</v>
      </c>
      <c r="Y22" s="39" t="s">
        <v>62</v>
      </c>
      <c r="Z22" s="39" t="s">
        <v>63</v>
      </c>
      <c r="AA22" s="39" t="s">
        <v>64</v>
      </c>
      <c r="AB22" s="56">
        <f>IFERROR(IF(AND(S21="Probabilidad",S22="Probabilidad"),(AB21-(+AB21*X22)),IF(S22="Probabilidad",(L21-(+L21*X22)),IF(S22="Impacto",AB21,""))),"")</f>
        <v>0.216</v>
      </c>
      <c r="AC22" s="57" t="str">
        <f t="shared" si="4"/>
        <v>Baja</v>
      </c>
      <c r="AD22" s="56">
        <f>IF(S22="Impacto",(AD21-(+AD21*X22)),AD21)</f>
        <v>0.4</v>
      </c>
      <c r="AE22" s="70" t="str">
        <f t="shared" si="5"/>
        <v>Menor</v>
      </c>
      <c r="AF22" s="28" t="str">
        <f>IF(AND(AC22&lt;&gt;"",AE22&lt;&gt;""),VLOOKUP(AC22&amp;AE22,'No Eliminar'!$N$3:$O$27,2,FALSE),"")</f>
        <v>Moderada</v>
      </c>
      <c r="AG22" s="176"/>
      <c r="AH22" s="176"/>
      <c r="AI22" s="176"/>
      <c r="AJ22" s="12"/>
    </row>
    <row r="23" spans="1:36" ht="97.5" customHeight="1" x14ac:dyDescent="0.35">
      <c r="A23" s="176"/>
      <c r="B23" s="176"/>
      <c r="C23" s="176"/>
      <c r="D23" s="176"/>
      <c r="E23" s="68" t="s">
        <v>52</v>
      </c>
      <c r="F23" s="22" t="s">
        <v>510</v>
      </c>
      <c r="G23" s="176"/>
      <c r="H23" s="176"/>
      <c r="I23" s="176"/>
      <c r="J23" s="176"/>
      <c r="K23" s="176"/>
      <c r="L23" s="176"/>
      <c r="M23" s="176"/>
      <c r="N23" s="176"/>
      <c r="O23" s="176"/>
      <c r="P23" s="176"/>
      <c r="Q23" s="53">
        <v>3</v>
      </c>
      <c r="R23" s="5" t="s">
        <v>518</v>
      </c>
      <c r="S23" s="54" t="str">
        <f t="shared" si="0"/>
        <v>Probabilidad</v>
      </c>
      <c r="T23" s="39" t="s">
        <v>72</v>
      </c>
      <c r="U23" s="55">
        <f t="shared" si="1"/>
        <v>0.25</v>
      </c>
      <c r="V23" s="39" t="s">
        <v>61</v>
      </c>
      <c r="W23" s="55">
        <f t="shared" si="2"/>
        <v>0.15</v>
      </c>
      <c r="X23" s="56">
        <f t="shared" si="3"/>
        <v>0.4</v>
      </c>
      <c r="Y23" s="39" t="s">
        <v>62</v>
      </c>
      <c r="Z23" s="39" t="s">
        <v>77</v>
      </c>
      <c r="AA23" s="39" t="s">
        <v>64</v>
      </c>
      <c r="AB23" s="56">
        <f t="shared" ref="AB23:AB24" si="8">IFERROR(IF(AND(S22="Probabilidad",S23="Probabilidad"),(AB22-(+AB22*X23)),IF(AND(S22="Impacto",S23="Probabilidad"),(AB21-(+AB21*X23)),IF(S23="Impacto",AB22,""))),"")</f>
        <v>0.12959999999999999</v>
      </c>
      <c r="AC23" s="70" t="str">
        <f t="shared" si="4"/>
        <v>Muy Baja</v>
      </c>
      <c r="AD23" s="55">
        <f t="shared" ref="AD23:AD24" si="9">IFERROR(IF(AND(S22="Impacto",S23="Impacto"),(AD22-(+AD22*X23)),IF(AND(S22="Impacto",S23="Probabilidad"),(AD21-(+AD21*X23)),IF(S23="Probabilidad",AD22,""))),"")</f>
        <v>0.4</v>
      </c>
      <c r="AE23" s="70" t="str">
        <f t="shared" si="5"/>
        <v>Menor</v>
      </c>
      <c r="AF23" s="28" t="str">
        <f>IF(AND(AC23&lt;&gt;"",AE23&lt;&gt;""),VLOOKUP(AC23&amp;AE23,'No Eliminar'!$N$3:$O$27,2,FALSE),"")</f>
        <v>Baja</v>
      </c>
      <c r="AG23" s="176"/>
      <c r="AH23" s="176"/>
      <c r="AI23" s="176"/>
      <c r="AJ23" s="12"/>
    </row>
    <row r="24" spans="1:36" ht="97.5" customHeight="1" x14ac:dyDescent="0.35">
      <c r="A24" s="177"/>
      <c r="B24" s="177"/>
      <c r="C24" s="177"/>
      <c r="D24" s="177"/>
      <c r="E24" s="68" t="s">
        <v>52</v>
      </c>
      <c r="F24" s="22" t="s">
        <v>519</v>
      </c>
      <c r="G24" s="177"/>
      <c r="H24" s="177"/>
      <c r="I24" s="177"/>
      <c r="J24" s="177"/>
      <c r="K24" s="177"/>
      <c r="L24" s="177"/>
      <c r="M24" s="177"/>
      <c r="N24" s="177"/>
      <c r="O24" s="177"/>
      <c r="P24" s="177"/>
      <c r="Q24" s="53">
        <v>4</v>
      </c>
      <c r="R24" s="5" t="s">
        <v>520</v>
      </c>
      <c r="S24" s="54" t="str">
        <f t="shared" si="0"/>
        <v>Probabilidad</v>
      </c>
      <c r="T24" s="39" t="s">
        <v>72</v>
      </c>
      <c r="U24" s="55">
        <f t="shared" si="1"/>
        <v>0.25</v>
      </c>
      <c r="V24" s="39" t="s">
        <v>61</v>
      </c>
      <c r="W24" s="55">
        <f t="shared" si="2"/>
        <v>0.15</v>
      </c>
      <c r="X24" s="56">
        <f t="shared" si="3"/>
        <v>0.4</v>
      </c>
      <c r="Y24" s="39" t="s">
        <v>62</v>
      </c>
      <c r="Z24" s="39" t="s">
        <v>77</v>
      </c>
      <c r="AA24" s="39" t="s">
        <v>64</v>
      </c>
      <c r="AB24" s="56">
        <f t="shared" si="8"/>
        <v>7.7759999999999996E-2</v>
      </c>
      <c r="AC24" s="70" t="str">
        <f t="shared" si="4"/>
        <v>Muy Baja</v>
      </c>
      <c r="AD24" s="55">
        <f t="shared" si="9"/>
        <v>0.4</v>
      </c>
      <c r="AE24" s="70" t="str">
        <f t="shared" si="5"/>
        <v>Menor</v>
      </c>
      <c r="AF24" s="28" t="str">
        <f>IF(AND(AC24&lt;&gt;"",AE24&lt;&gt;""),VLOOKUP(AC24&amp;AE24,'No Eliminar'!$N$3:$O$27,2,FALSE),"")</f>
        <v>Baja</v>
      </c>
      <c r="AG24" s="177"/>
      <c r="AH24" s="177"/>
      <c r="AI24" s="177"/>
      <c r="AJ24" s="12"/>
    </row>
    <row r="25" spans="1:36" ht="150.75" customHeight="1" x14ac:dyDescent="0.35">
      <c r="A25" s="212">
        <v>4</v>
      </c>
      <c r="B25" s="212" t="s">
        <v>521</v>
      </c>
      <c r="C25" s="212" t="s">
        <v>449</v>
      </c>
      <c r="D25" s="209" t="s">
        <v>522</v>
      </c>
      <c r="E25" s="68" t="s">
        <v>88</v>
      </c>
      <c r="F25" s="68" t="s">
        <v>523</v>
      </c>
      <c r="G25" s="209" t="s">
        <v>524</v>
      </c>
      <c r="H25" s="209" t="s">
        <v>55</v>
      </c>
      <c r="I25" s="212" t="s">
        <v>148</v>
      </c>
      <c r="J25" s="209" t="s">
        <v>57</v>
      </c>
      <c r="K25" s="219" t="str">
        <f>IF(J25="Máximo 2 veces por año","Muy Baja", IF(J25="De 3 a 24 veces por año","Baja", IF(J25="De 24 a 500 veces por año","Media", IF(J25="De 500 veces al año y máximo 5000 veces por año","Alta",IF(J25="Más de 5000 veces por año","Muy Alta",";")))))</f>
        <v>Media</v>
      </c>
      <c r="L25" s="220">
        <f>IF(K25="Muy Baja", 20%, IF(K25="Baja",40%, IF(K25="Media",60%, IF(K25="Alta",80%,IF(K25="Muy Alta",100%,"")))))</f>
        <v>0.6</v>
      </c>
      <c r="M25" s="209" t="s">
        <v>525</v>
      </c>
      <c r="N25" s="216" t="str">
        <f>IF(O25=20%,"Leve",IF(O25=40%,"Menor",IF(O25=60%,"Moderado",IF(O25=80%,"Mayor","Catastrófico"))))</f>
        <v>Leve</v>
      </c>
      <c r="O25" s="216">
        <f>IF(M25="     Afectación menor a 10 SMLMV",20%,IF(M25="     El riesgo afecta la imagen de alguna área de la organización",20%,IF(M25="     Entre 10 y 50 SMLMV",40%,IF(M25="     El riesgo afecta la imagen de la entidad internamente, de conocimiento general, nivel interno, de junta dircetiva y accionistas y/o de provedores",40%,IF(M25="     Entre 50 y 100 SMLMV",60%,IF(M25="     El riesgo afecta la imagen de la entidad con algunos usuarios de relevancia frente al logro de los objetivos",60%,IF(M25="     Entre 100 y 500 SMLMV",80%,IF(M25="     El riesgo afecta la imagen de de la entidad con efecto publicitario sostenido a nivel de sector administrativo, nivel departamental o municipal",80%,IF(M25="     Mayor a 500 SMLMV",100%,IF(M25="     El riesgo afecta la imagen de la entidad a nivel nacional, con efecto publicitarios sostenible a nivel país",100%,""))))))))))</f>
        <v>0.2</v>
      </c>
      <c r="P25" s="220" t="str">
        <f>IF(AND(K25&lt;&gt;"",N25&lt;&gt;""),VLOOKUP(K25&amp;N25,'No Eliminar'!$N$3:$O$27,2,FALSE),"")</f>
        <v>Moderada</v>
      </c>
      <c r="Q25" s="53">
        <v>1</v>
      </c>
      <c r="R25" s="5" t="s">
        <v>526</v>
      </c>
      <c r="S25" s="54" t="str">
        <f t="shared" si="0"/>
        <v>Probabilidad</v>
      </c>
      <c r="T25" s="39" t="s">
        <v>72</v>
      </c>
      <c r="U25" s="55">
        <f t="shared" si="1"/>
        <v>0.25</v>
      </c>
      <c r="V25" s="39" t="s">
        <v>61</v>
      </c>
      <c r="W25" s="55">
        <f t="shared" si="2"/>
        <v>0.15</v>
      </c>
      <c r="X25" s="56">
        <f t="shared" si="3"/>
        <v>0.4</v>
      </c>
      <c r="Y25" s="39" t="s">
        <v>62</v>
      </c>
      <c r="Z25" s="39" t="s">
        <v>63</v>
      </c>
      <c r="AA25" s="39" t="s">
        <v>64</v>
      </c>
      <c r="AB25" s="56">
        <f>IFERROR(IF(S25="Probabilidad",(L25-(+L25*X25)),IF(S25="Impacto",L25,"")),"")</f>
        <v>0.36</v>
      </c>
      <c r="AC25" s="57" t="str">
        <f t="shared" si="4"/>
        <v>Baja</v>
      </c>
      <c r="AD25" s="56">
        <f>IF(S25="Impacto",(O25-(+O25*X25)),O25)</f>
        <v>0.2</v>
      </c>
      <c r="AE25" s="70" t="str">
        <f t="shared" si="5"/>
        <v>Leve</v>
      </c>
      <c r="AF25" s="28" t="str">
        <f>IF(AND(AC25&lt;&gt;"",AE25&lt;&gt;""),VLOOKUP(AC25&amp;AE25,'No Eliminar'!$N$3:$O$27,2,FALSE),"")</f>
        <v>Baja</v>
      </c>
      <c r="AG25" s="215" t="s">
        <v>499</v>
      </c>
      <c r="AH25" s="209" t="s">
        <v>527</v>
      </c>
      <c r="AI25" s="209" t="s">
        <v>528</v>
      </c>
      <c r="AJ25" s="12"/>
    </row>
    <row r="26" spans="1:36" ht="150.75" customHeight="1" x14ac:dyDescent="0.35">
      <c r="A26" s="177"/>
      <c r="B26" s="177"/>
      <c r="C26" s="177"/>
      <c r="D26" s="177"/>
      <c r="E26" s="68" t="s">
        <v>88</v>
      </c>
      <c r="F26" s="68" t="s">
        <v>523</v>
      </c>
      <c r="G26" s="177"/>
      <c r="H26" s="177"/>
      <c r="I26" s="177"/>
      <c r="J26" s="177"/>
      <c r="K26" s="177"/>
      <c r="L26" s="177"/>
      <c r="M26" s="177"/>
      <c r="N26" s="177"/>
      <c r="O26" s="177"/>
      <c r="P26" s="177"/>
      <c r="Q26" s="53">
        <v>2</v>
      </c>
      <c r="R26" s="5" t="s">
        <v>529</v>
      </c>
      <c r="S26" s="54" t="str">
        <f t="shared" si="0"/>
        <v>Probabilidad</v>
      </c>
      <c r="T26" s="39" t="s">
        <v>72</v>
      </c>
      <c r="U26" s="55">
        <f t="shared" si="1"/>
        <v>0.25</v>
      </c>
      <c r="V26" s="39" t="s">
        <v>61</v>
      </c>
      <c r="W26" s="55">
        <f t="shared" si="2"/>
        <v>0.15</v>
      </c>
      <c r="X26" s="56">
        <f t="shared" si="3"/>
        <v>0.4</v>
      </c>
      <c r="Y26" s="39" t="s">
        <v>62</v>
      </c>
      <c r="Z26" s="39" t="s">
        <v>63</v>
      </c>
      <c r="AA26" s="39" t="s">
        <v>64</v>
      </c>
      <c r="AB26" s="56">
        <f>IFERROR(IF(AND(S25="Probabilidad",S26="Probabilidad"),(AB25-(+AB25*X26)),IF(S26="Probabilidad",(L25-(+L25*X26)),IF(S26="Impacto",AB25,""))),"")</f>
        <v>0.216</v>
      </c>
      <c r="AC26" s="57" t="str">
        <f t="shared" si="4"/>
        <v>Baja</v>
      </c>
      <c r="AD26" s="56">
        <f>IF(S26="Impacto",(AD25-(+AD25*X26)),AD25)</f>
        <v>0.2</v>
      </c>
      <c r="AE26" s="57" t="str">
        <f t="shared" si="5"/>
        <v>Leve</v>
      </c>
      <c r="AF26" s="28" t="str">
        <f>IF(AND(AC26&lt;&gt;"",AE26&lt;&gt;""),VLOOKUP(AC26&amp;AE26,'No Eliminar'!$N$3:$O$27,2,FALSE),"")</f>
        <v>Baja</v>
      </c>
      <c r="AG26" s="177"/>
      <c r="AH26" s="177"/>
      <c r="AI26" s="177"/>
      <c r="AJ26" s="12"/>
    </row>
    <row r="27" spans="1:36" ht="151.5" customHeight="1" x14ac:dyDescent="0.35">
      <c r="A27" s="212">
        <v>5</v>
      </c>
      <c r="B27" s="212" t="s">
        <v>521</v>
      </c>
      <c r="C27" s="212" t="s">
        <v>449</v>
      </c>
      <c r="D27" s="209" t="s">
        <v>530</v>
      </c>
      <c r="E27" s="68" t="s">
        <v>88</v>
      </c>
      <c r="F27" s="22" t="s">
        <v>531</v>
      </c>
      <c r="G27" s="209" t="s">
        <v>532</v>
      </c>
      <c r="H27" s="209" t="s">
        <v>55</v>
      </c>
      <c r="I27" s="212" t="s">
        <v>148</v>
      </c>
      <c r="J27" s="209" t="s">
        <v>183</v>
      </c>
      <c r="K27" s="219" t="str">
        <f>IF(J27="Máximo 2 veces por año","Muy Baja", IF(J27="De 3 a 24 veces por año","Baja", IF(J27="De 24 a 500 veces por año","Media", IF(J27="De 500 veces al año y máximo 5000 veces por año","Alta",IF(J27="Más de 5000 veces por año","Muy Alta",";")))))</f>
        <v>Baja</v>
      </c>
      <c r="L27" s="220">
        <f>IF(K27="Muy Baja", 20%, IF(K27="Baja",40%, IF(K27="Media",60%, IF(K27="Alta",80%,IF(K27="Muy Alta",100%,"")))))</f>
        <v>0.4</v>
      </c>
      <c r="M27" s="209" t="s">
        <v>497</v>
      </c>
      <c r="N27" s="216" t="str">
        <f>IF(O27=20%,"Leve",IF(O27=40%,"Menor",IF(O27=60%,"Moderado",IF(O27=80%,"Mayor","Catastrófico"))))</f>
        <v>Menor</v>
      </c>
      <c r="O27" s="216">
        <f>IF(M27="     Afectación menor a 10 SMLMV",20%,IF(M27="     El riesgo afecta la imagen de alguna área de la organización",20%,IF(M27="     Entre 10 y 50 SMLMV",40%,IF(M27="     El riesgo afecta la imagen de la entidad internamente, de conocimiento general, nivel interno, de junta dircetiva y accionistas y/o de provedores",40%,IF(M27="     Entre 50 y 100 SMLMV",60%,IF(M27="     El riesgo afecta la imagen de la entidad con algunos usuarios de relevancia frente al logro de los objetivos",60%,IF(M27="     Entre 100 y 500 SMLMV",80%,IF(M27="     El riesgo afecta la imagen de de la entidad con efecto publicitario sostenido a nivel de sector administrativo, nivel departamental o municipal",80%,IF(M27="     Mayor a 500 SMLMV",100%,IF(M27="     El riesgo afecta la imagen de la entidad a nivel nacional, con efecto publicitarios sostenible a nivel país",100%,""))))))))))</f>
        <v>0.4</v>
      </c>
      <c r="P27" s="220" t="str">
        <f>IF(AND(K27&lt;&gt;"",N27&lt;&gt;""),VLOOKUP(K27&amp;N27,'No Eliminar'!$N$3:$O$27,2,FALSE),"")</f>
        <v>Moderada</v>
      </c>
      <c r="Q27" s="53">
        <v>1</v>
      </c>
      <c r="R27" s="94" t="s">
        <v>533</v>
      </c>
      <c r="S27" s="54" t="str">
        <f t="shared" si="0"/>
        <v>Probabilidad</v>
      </c>
      <c r="T27" s="39" t="s">
        <v>72</v>
      </c>
      <c r="U27" s="55">
        <f t="shared" si="1"/>
        <v>0.25</v>
      </c>
      <c r="V27" s="39" t="s">
        <v>61</v>
      </c>
      <c r="W27" s="55">
        <f t="shared" si="2"/>
        <v>0.15</v>
      </c>
      <c r="X27" s="56">
        <f t="shared" si="3"/>
        <v>0.4</v>
      </c>
      <c r="Y27" s="39" t="s">
        <v>62</v>
      </c>
      <c r="Z27" s="39" t="s">
        <v>63</v>
      </c>
      <c r="AA27" s="39" t="s">
        <v>64</v>
      </c>
      <c r="AB27" s="56">
        <f>IFERROR(IF(S27="Probabilidad",(L27-(+L27*X27)),IF(S27="Impacto",L27,"")),"")</f>
        <v>0.24</v>
      </c>
      <c r="AC27" s="57" t="str">
        <f t="shared" si="4"/>
        <v>Baja</v>
      </c>
      <c r="AD27" s="56">
        <f>IF(S27="Impacto",(O27-(+O27*X27)),O27)</f>
        <v>0.4</v>
      </c>
      <c r="AE27" s="57" t="str">
        <f t="shared" si="5"/>
        <v>Menor</v>
      </c>
      <c r="AF27" s="28" t="str">
        <f>IF(AND(AC27&lt;&gt;"",AE27&lt;&gt;""),VLOOKUP(AC27&amp;AE27,'No Eliminar'!$N$3:$O$27,2,FALSE),"")</f>
        <v>Moderada</v>
      </c>
      <c r="AG27" s="215" t="s">
        <v>499</v>
      </c>
      <c r="AH27" s="244" t="s">
        <v>534</v>
      </c>
      <c r="AI27" s="244" t="s">
        <v>535</v>
      </c>
      <c r="AJ27" s="12"/>
    </row>
    <row r="28" spans="1:36" ht="99" customHeight="1" x14ac:dyDescent="0.35">
      <c r="A28" s="176"/>
      <c r="B28" s="176"/>
      <c r="C28" s="176"/>
      <c r="D28" s="176"/>
      <c r="E28" s="68" t="s">
        <v>88</v>
      </c>
      <c r="F28" s="22" t="s">
        <v>536</v>
      </c>
      <c r="G28" s="176"/>
      <c r="H28" s="176"/>
      <c r="I28" s="176"/>
      <c r="J28" s="176"/>
      <c r="K28" s="176"/>
      <c r="L28" s="176"/>
      <c r="M28" s="176"/>
      <c r="N28" s="176"/>
      <c r="O28" s="176"/>
      <c r="P28" s="176"/>
      <c r="Q28" s="53">
        <v>2</v>
      </c>
      <c r="R28" s="94" t="s">
        <v>537</v>
      </c>
      <c r="S28" s="54" t="str">
        <f t="shared" si="0"/>
        <v>Probabilidad</v>
      </c>
      <c r="T28" s="39" t="s">
        <v>72</v>
      </c>
      <c r="U28" s="55">
        <f t="shared" si="1"/>
        <v>0.25</v>
      </c>
      <c r="V28" s="39" t="s">
        <v>61</v>
      </c>
      <c r="W28" s="55">
        <f t="shared" si="2"/>
        <v>0.15</v>
      </c>
      <c r="X28" s="56">
        <f t="shared" si="3"/>
        <v>0.4</v>
      </c>
      <c r="Y28" s="39" t="s">
        <v>62</v>
      </c>
      <c r="Z28" s="39" t="s">
        <v>63</v>
      </c>
      <c r="AA28" s="39" t="s">
        <v>64</v>
      </c>
      <c r="AB28" s="56">
        <f>IFERROR(IF(AND(S27="Probabilidad",S28="Probabilidad"),(AB27-(+AB27*X28)),IF(S28="Probabilidad",(L27-(+L27*X28)),IF(S28="Impacto",AB27,""))),"")</f>
        <v>0.14399999999999999</v>
      </c>
      <c r="AC28" s="57" t="str">
        <f t="shared" si="4"/>
        <v>Muy Baja</v>
      </c>
      <c r="AD28" s="56">
        <f>IF(S28="Impacto",(AD27-(+AD27*X28)),AD27)</f>
        <v>0.4</v>
      </c>
      <c r="AE28" s="57" t="str">
        <f t="shared" si="5"/>
        <v>Menor</v>
      </c>
      <c r="AF28" s="28" t="str">
        <f>IF(AND(AC28&lt;&gt;"",AE28&lt;&gt;""),VLOOKUP(AC28&amp;AE28,'No Eliminar'!$N$3:$O$27,2,FALSE),"")</f>
        <v>Baja</v>
      </c>
      <c r="AG28" s="176"/>
      <c r="AH28" s="176"/>
      <c r="AI28" s="176"/>
      <c r="AJ28" s="12"/>
    </row>
    <row r="29" spans="1:36" ht="99" customHeight="1" x14ac:dyDescent="0.35">
      <c r="A29" s="176"/>
      <c r="B29" s="176"/>
      <c r="C29" s="176"/>
      <c r="D29" s="176"/>
      <c r="E29" s="68" t="s">
        <v>88</v>
      </c>
      <c r="F29" s="22" t="s">
        <v>538</v>
      </c>
      <c r="G29" s="176"/>
      <c r="H29" s="176"/>
      <c r="I29" s="176"/>
      <c r="J29" s="176"/>
      <c r="K29" s="176"/>
      <c r="L29" s="176"/>
      <c r="M29" s="176"/>
      <c r="N29" s="176"/>
      <c r="O29" s="176"/>
      <c r="P29" s="176"/>
      <c r="Q29" s="53">
        <v>3</v>
      </c>
      <c r="R29" s="94" t="s">
        <v>539</v>
      </c>
      <c r="S29" s="54" t="str">
        <f t="shared" si="0"/>
        <v>Probabilidad</v>
      </c>
      <c r="T29" s="39" t="s">
        <v>72</v>
      </c>
      <c r="U29" s="55">
        <f t="shared" si="1"/>
        <v>0.25</v>
      </c>
      <c r="V29" s="39" t="s">
        <v>61</v>
      </c>
      <c r="W29" s="55">
        <f t="shared" si="2"/>
        <v>0.15</v>
      </c>
      <c r="X29" s="56">
        <f t="shared" si="3"/>
        <v>0.4</v>
      </c>
      <c r="Y29" s="39" t="s">
        <v>62</v>
      </c>
      <c r="Z29" s="39" t="s">
        <v>63</v>
      </c>
      <c r="AA29" s="39" t="s">
        <v>64</v>
      </c>
      <c r="AB29" s="56">
        <f t="shared" ref="AB29:AB30" si="10">IFERROR(IF(AND(S28="Probabilidad",S29="Probabilidad"),(AB28-(+AB28*X29)),IF(AND(S28="Impacto",S29="Probabilidad"),(AB27-(+AB27*X29)),IF(S29="Impacto",AB28,""))),"")</f>
        <v>8.6399999999999991E-2</v>
      </c>
      <c r="AC29" s="70" t="str">
        <f t="shared" si="4"/>
        <v>Muy Baja</v>
      </c>
      <c r="AD29" s="55">
        <f t="shared" ref="AD29:AD30" si="11">IFERROR(IF(AND(S28="Impacto",S29="Impacto"),(AD28-(+AD28*X29)),IF(AND(S28="Impacto",S29="Probabilidad"),(AD27-(+AD27*X29)),IF(S29="Probabilidad",AD28,""))),"")</f>
        <v>0.4</v>
      </c>
      <c r="AE29" s="70" t="str">
        <f t="shared" si="5"/>
        <v>Menor</v>
      </c>
      <c r="AF29" s="28" t="str">
        <f>IF(AND(AC29&lt;&gt;"",AE29&lt;&gt;""),VLOOKUP(AC29&amp;AE29,'No Eliminar'!$N$3:$O$27,2,FALSE),"")</f>
        <v>Baja</v>
      </c>
      <c r="AG29" s="176"/>
      <c r="AH29" s="176"/>
      <c r="AI29" s="176"/>
      <c r="AJ29" s="12"/>
    </row>
    <row r="30" spans="1:36" ht="152.25" customHeight="1" x14ac:dyDescent="0.35">
      <c r="A30" s="177"/>
      <c r="B30" s="177"/>
      <c r="C30" s="177"/>
      <c r="D30" s="177"/>
      <c r="E30" s="68" t="s">
        <v>88</v>
      </c>
      <c r="F30" s="22" t="s">
        <v>540</v>
      </c>
      <c r="G30" s="177"/>
      <c r="H30" s="177"/>
      <c r="I30" s="177"/>
      <c r="J30" s="177"/>
      <c r="K30" s="177"/>
      <c r="L30" s="177"/>
      <c r="M30" s="177"/>
      <c r="N30" s="177"/>
      <c r="O30" s="177"/>
      <c r="P30" s="177"/>
      <c r="Q30" s="53">
        <v>4</v>
      </c>
      <c r="R30" s="94" t="s">
        <v>541</v>
      </c>
      <c r="S30" s="54" t="str">
        <f t="shared" si="0"/>
        <v>Probabilidad</v>
      </c>
      <c r="T30" s="39" t="s">
        <v>72</v>
      </c>
      <c r="U30" s="55">
        <f t="shared" si="1"/>
        <v>0.25</v>
      </c>
      <c r="V30" s="39" t="s">
        <v>61</v>
      </c>
      <c r="W30" s="55">
        <f t="shared" si="2"/>
        <v>0.15</v>
      </c>
      <c r="X30" s="56">
        <f t="shared" si="3"/>
        <v>0.4</v>
      </c>
      <c r="Y30" s="39" t="s">
        <v>62</v>
      </c>
      <c r="Z30" s="39" t="s">
        <v>63</v>
      </c>
      <c r="AA30" s="39" t="s">
        <v>64</v>
      </c>
      <c r="AB30" s="56">
        <f t="shared" si="10"/>
        <v>5.183999999999999E-2</v>
      </c>
      <c r="AC30" s="70" t="str">
        <f t="shared" si="4"/>
        <v>Muy Baja</v>
      </c>
      <c r="AD30" s="55">
        <f t="shared" si="11"/>
        <v>0.4</v>
      </c>
      <c r="AE30" s="70" t="str">
        <f t="shared" si="5"/>
        <v>Menor</v>
      </c>
      <c r="AF30" s="28" t="str">
        <f>IF(AND(AC30&lt;&gt;"",AE30&lt;&gt;""),VLOOKUP(AC30&amp;AE30,'No Eliminar'!$N$3:$O$27,2,FALSE),"")</f>
        <v>Baja</v>
      </c>
      <c r="AG30" s="177"/>
      <c r="AH30" s="177"/>
      <c r="AI30" s="177"/>
      <c r="AJ30" s="12"/>
    </row>
    <row r="31" spans="1:36" ht="190.5" customHeight="1" x14ac:dyDescent="0.35">
      <c r="A31" s="212">
        <v>6</v>
      </c>
      <c r="B31" s="212" t="s">
        <v>521</v>
      </c>
      <c r="C31" s="212" t="s">
        <v>449</v>
      </c>
      <c r="D31" s="244" t="s">
        <v>542</v>
      </c>
      <c r="E31" s="68" t="s">
        <v>88</v>
      </c>
      <c r="F31" s="22" t="s">
        <v>543</v>
      </c>
      <c r="G31" s="209" t="s">
        <v>544</v>
      </c>
      <c r="H31" s="209" t="s">
        <v>55</v>
      </c>
      <c r="I31" s="212" t="s">
        <v>148</v>
      </c>
      <c r="J31" s="209" t="s">
        <v>132</v>
      </c>
      <c r="K31" s="219" t="str">
        <f>IF(J31="Máximo 2 veces por año","Muy Baja", IF(J31="De 3 a 24 veces por año","Baja", IF(J31="De 24 a 500 veces por año","Media", IF(J31="De 500 veces al año y máximo 5000 veces por año","Alta",IF(J31="Más de 5000 veces por año","Muy Alta",";")))))</f>
        <v>Muy Alta</v>
      </c>
      <c r="L31" s="220">
        <f>IF(K31="Muy Baja", 20%, IF(K31="Baja",40%, IF(K31="Media",60%, IF(K31="Alta",80%,IF(K31="Muy Alta",100%,"")))))</f>
        <v>1</v>
      </c>
      <c r="M31" s="209" t="s">
        <v>525</v>
      </c>
      <c r="N31" s="216" t="str">
        <f>IF(O31=20%,"Leve",IF(O31=40%,"Menor",IF(O31=60%,"Moderado",IF(O31=80%,"Mayor","Catastrófico"))))</f>
        <v>Leve</v>
      </c>
      <c r="O31" s="216">
        <f>IF(M31="     Afectación menor a 10 SMLMV",20%,IF(M31="     El riesgo afecta la imagen de alguna área de la organización",20%,IF(M31="     Entre 10 y 50 SMLMV",40%,IF(M31="     El riesgo afecta la imagen de la entidad internamente, de conocimiento general, nivel interno, de junta dircetiva y accionistas y/o de provedores",40%,IF(M31="     Entre 50 y 100 SMLMV",60%,IF(M31="     El riesgo afecta la imagen de la entidad con algunos usuarios de relevancia frente al logro de los objetivos",60%,IF(M31="     Entre 100 y 500 SMLMV",80%,IF(M31="     El riesgo afecta la imagen de de la entidad con efecto publicitario sostenido a nivel de sector administrativo, nivel departamental o municipal",80%,IF(M31="     Mayor a 500 SMLMV",100%,IF(M31="     El riesgo afecta la imagen de la entidad a nivel nacional, con efecto publicitarios sostenible a nivel país",100%,""))))))))))</f>
        <v>0.2</v>
      </c>
      <c r="P31" s="220" t="str">
        <f>IF(AND(K31&lt;&gt;"",N31&lt;&gt;""),VLOOKUP(K31&amp;N31,'No Eliminar'!$N$3:$O$27,2,FALSE),"")</f>
        <v>Alta</v>
      </c>
      <c r="Q31" s="53">
        <v>1</v>
      </c>
      <c r="R31" s="94" t="s">
        <v>545</v>
      </c>
      <c r="S31" s="54" t="str">
        <f t="shared" si="0"/>
        <v>Probabilidad</v>
      </c>
      <c r="T31" s="39" t="s">
        <v>72</v>
      </c>
      <c r="U31" s="55">
        <f t="shared" si="1"/>
        <v>0.25</v>
      </c>
      <c r="V31" s="39" t="s">
        <v>61</v>
      </c>
      <c r="W31" s="55">
        <f t="shared" si="2"/>
        <v>0.15</v>
      </c>
      <c r="X31" s="56">
        <f t="shared" si="3"/>
        <v>0.4</v>
      </c>
      <c r="Y31" s="39" t="s">
        <v>62</v>
      </c>
      <c r="Z31" s="39" t="s">
        <v>63</v>
      </c>
      <c r="AA31" s="39" t="s">
        <v>64</v>
      </c>
      <c r="AB31" s="56">
        <f>IFERROR(IF(S31="Probabilidad",(L31-(+L31*X31)),IF(S31="Impacto",L31,"")),"")</f>
        <v>0.6</v>
      </c>
      <c r="AC31" s="57" t="str">
        <f t="shared" si="4"/>
        <v>Media</v>
      </c>
      <c r="AD31" s="56">
        <f>IF(S31="Impacto",(O31-(+O31*X31)),O31)</f>
        <v>0.2</v>
      </c>
      <c r="AE31" s="57" t="str">
        <f t="shared" si="5"/>
        <v>Leve</v>
      </c>
      <c r="AF31" s="28" t="str">
        <f>IF(AND(AC31&lt;&gt;"",AE31&lt;&gt;""),VLOOKUP(AC31&amp;AE31,'No Eliminar'!$N$3:$O$27,2,FALSE),"")</f>
        <v>Moderada</v>
      </c>
      <c r="AG31" s="215" t="s">
        <v>499</v>
      </c>
      <c r="AH31" s="209" t="s">
        <v>546</v>
      </c>
      <c r="AI31" s="244" t="s">
        <v>547</v>
      </c>
      <c r="AJ31" s="12"/>
    </row>
    <row r="32" spans="1:36" ht="145.5" customHeight="1" x14ac:dyDescent="0.35">
      <c r="A32" s="177"/>
      <c r="B32" s="177"/>
      <c r="C32" s="177"/>
      <c r="D32" s="184"/>
      <c r="E32" s="68" t="s">
        <v>88</v>
      </c>
      <c r="F32" s="22" t="s">
        <v>548</v>
      </c>
      <c r="G32" s="177"/>
      <c r="H32" s="177"/>
      <c r="I32" s="177"/>
      <c r="J32" s="177"/>
      <c r="K32" s="177"/>
      <c r="L32" s="177"/>
      <c r="M32" s="177"/>
      <c r="N32" s="177"/>
      <c r="O32" s="177"/>
      <c r="P32" s="177"/>
      <c r="Q32" s="53">
        <v>2</v>
      </c>
      <c r="R32" s="94" t="s">
        <v>549</v>
      </c>
      <c r="S32" s="54" t="str">
        <f t="shared" si="0"/>
        <v>Probabilidad</v>
      </c>
      <c r="T32" s="39" t="s">
        <v>72</v>
      </c>
      <c r="U32" s="55">
        <f t="shared" si="1"/>
        <v>0.25</v>
      </c>
      <c r="V32" s="39" t="s">
        <v>61</v>
      </c>
      <c r="W32" s="55">
        <f t="shared" si="2"/>
        <v>0.15</v>
      </c>
      <c r="X32" s="56">
        <f t="shared" si="3"/>
        <v>0.4</v>
      </c>
      <c r="Y32" s="39" t="s">
        <v>62</v>
      </c>
      <c r="Z32" s="39" t="s">
        <v>63</v>
      </c>
      <c r="AA32" s="39" t="s">
        <v>64</v>
      </c>
      <c r="AB32" s="56">
        <f>IFERROR(IF(AND(S31="Probabilidad",S32="Probabilidad"),(AB31-(+AB31*X32)),IF(S32="Probabilidad",(L31-(+L31*X32)),IF(S32="Impacto",AB31,""))),"")</f>
        <v>0.36</v>
      </c>
      <c r="AC32" s="57" t="str">
        <f t="shared" si="4"/>
        <v>Baja</v>
      </c>
      <c r="AD32" s="56">
        <f>IF(S32="Impacto",(AD31-(+AD31*X32)),AD31)</f>
        <v>0.2</v>
      </c>
      <c r="AE32" s="57" t="str">
        <f t="shared" si="5"/>
        <v>Leve</v>
      </c>
      <c r="AF32" s="28" t="str">
        <f>IF(AND(AC32&lt;&gt;"",AE32&lt;&gt;""),VLOOKUP(AC32&amp;AE32,'No Eliminar'!$N$3:$O$27,2,FALSE),"")</f>
        <v>Baja</v>
      </c>
      <c r="AG32" s="177"/>
      <c r="AH32" s="177"/>
      <c r="AI32" s="184"/>
      <c r="AJ32" s="12"/>
    </row>
    <row r="33" spans="1:36" ht="153" customHeight="1" x14ac:dyDescent="0.35">
      <c r="A33" s="209">
        <v>7</v>
      </c>
      <c r="B33" s="212" t="s">
        <v>521</v>
      </c>
      <c r="C33" s="212" t="s">
        <v>550</v>
      </c>
      <c r="D33" s="209" t="s">
        <v>551</v>
      </c>
      <c r="E33" s="68" t="s">
        <v>88</v>
      </c>
      <c r="F33" s="105" t="s">
        <v>552</v>
      </c>
      <c r="G33" s="209" t="s">
        <v>553</v>
      </c>
      <c r="H33" s="209" t="s">
        <v>55</v>
      </c>
      <c r="I33" s="212" t="s">
        <v>148</v>
      </c>
      <c r="J33" s="209" t="s">
        <v>175</v>
      </c>
      <c r="K33" s="219" t="str">
        <f>IF(J33="Máximo 2 veces por año","Muy Baja", IF(J33="De 3 a 24 veces por año","Baja", IF(J33="De 24 a 500 veces por año","Media", IF(J33="De 500 veces al año y máximo 5000 veces por año","Alta",IF(J33="Más de 5000 veces por año","Muy Alta",";")))))</f>
        <v>Alta</v>
      </c>
      <c r="L33" s="220">
        <f>IF(K33="Muy Baja", 20%, IF(K33="Baja",40%, IF(K33="Media",60%, IF(K33="Alta",80%,IF(K33="Muy Alta",100%,"")))))</f>
        <v>0.8</v>
      </c>
      <c r="M33" s="209" t="s">
        <v>497</v>
      </c>
      <c r="N33" s="216" t="str">
        <f>IF(O33=20%,"Leve",IF(O33=40%,"Menor",IF(O33=60%,"Moderado",IF(O33=80%,"Mayor","Catastrófico"))))</f>
        <v>Menor</v>
      </c>
      <c r="O33" s="216">
        <f>IF(M33="     Afectación menor a 10 SMLMV",20%,IF(M33="     El riesgo afecta la imagen de alguna área de la organización",20%,IF(M33="     Entre 10 y 50 SMLMV",40%,IF(M33="     El riesgo afecta la imagen de la entidad internamente, de conocimiento general, nivel interno, de junta dircetiva y accionistas y/o de provedores",40%,IF(M33="     Entre 50 y 100 SMLMV",60%,IF(M33="     El riesgo afecta la imagen de la entidad con algunos usuarios de relevancia frente al logro de los objetivos",60%,IF(M33="     Entre 100 y 500 SMLMV",80%,IF(M33="     El riesgo afecta la imagen de de la entidad con efecto publicitario sostenido a nivel de sector administrativo, nivel departamental o municipal",80%,IF(M33="     Mayor a 500 SMLMV",100%,IF(M33="     El riesgo afecta la imagen de la entidad a nivel nacional, con efecto publicitarios sostenible a nivel país",100%,""))))))))))</f>
        <v>0.4</v>
      </c>
      <c r="P33" s="220" t="str">
        <f>IF(AND(K33&lt;&gt;"",N33&lt;&gt;""),VLOOKUP(K33&amp;N33,'No Eliminar'!$N$3:$O$27,2,FALSE),"")</f>
        <v>Moderada</v>
      </c>
      <c r="Q33" s="84">
        <v>1</v>
      </c>
      <c r="R33" s="5" t="s">
        <v>549</v>
      </c>
      <c r="S33" s="54" t="str">
        <f t="shared" si="0"/>
        <v>Probabilidad</v>
      </c>
      <c r="T33" s="39" t="s">
        <v>72</v>
      </c>
      <c r="U33" s="55">
        <f t="shared" si="1"/>
        <v>0.25</v>
      </c>
      <c r="V33" s="39" t="s">
        <v>61</v>
      </c>
      <c r="W33" s="55">
        <f t="shared" si="2"/>
        <v>0.15</v>
      </c>
      <c r="X33" s="56">
        <f t="shared" si="3"/>
        <v>0.4</v>
      </c>
      <c r="Y33" s="39" t="s">
        <v>62</v>
      </c>
      <c r="Z33" s="39" t="s">
        <v>63</v>
      </c>
      <c r="AA33" s="39" t="s">
        <v>64</v>
      </c>
      <c r="AB33" s="56">
        <f>IFERROR(IF(S33="Probabilidad",(L33-(+L33*X33)),IF(S33="Impacto",L33,"")),"")</f>
        <v>0.48</v>
      </c>
      <c r="AC33" s="57" t="str">
        <f t="shared" si="4"/>
        <v>Media</v>
      </c>
      <c r="AD33" s="56">
        <f>IF(S33="Impacto",(O33-(+O33*X33)),O33)</f>
        <v>0.4</v>
      </c>
      <c r="AE33" s="57" t="str">
        <f t="shared" si="5"/>
        <v>Menor</v>
      </c>
      <c r="AF33" s="28" t="str">
        <f>IF(AND(AC33&lt;&gt;"",AE33&lt;&gt;""),VLOOKUP(AC33&amp;AE33,'No Eliminar'!$N$3:$O$27,2,FALSE),"")</f>
        <v>Moderada</v>
      </c>
      <c r="AG33" s="215" t="s">
        <v>499</v>
      </c>
      <c r="AH33" s="209" t="s">
        <v>554</v>
      </c>
      <c r="AI33" s="244" t="s">
        <v>555</v>
      </c>
      <c r="AJ33" s="12"/>
    </row>
    <row r="34" spans="1:36" ht="85.5" customHeight="1" x14ac:dyDescent="0.35">
      <c r="A34" s="176"/>
      <c r="B34" s="176"/>
      <c r="C34" s="176"/>
      <c r="D34" s="176"/>
      <c r="E34" s="68" t="s">
        <v>88</v>
      </c>
      <c r="F34" s="105" t="s">
        <v>556</v>
      </c>
      <c r="G34" s="176"/>
      <c r="H34" s="176"/>
      <c r="I34" s="176"/>
      <c r="J34" s="176"/>
      <c r="K34" s="176"/>
      <c r="L34" s="176"/>
      <c r="M34" s="176"/>
      <c r="N34" s="176"/>
      <c r="O34" s="176"/>
      <c r="P34" s="176"/>
      <c r="Q34" s="84">
        <v>2</v>
      </c>
      <c r="R34" s="5" t="s">
        <v>557</v>
      </c>
      <c r="S34" s="54" t="str">
        <f t="shared" si="0"/>
        <v>Probabilidad</v>
      </c>
      <c r="T34" s="39" t="s">
        <v>72</v>
      </c>
      <c r="U34" s="55">
        <f t="shared" si="1"/>
        <v>0.25</v>
      </c>
      <c r="V34" s="39" t="s">
        <v>61</v>
      </c>
      <c r="W34" s="55">
        <f t="shared" si="2"/>
        <v>0.15</v>
      </c>
      <c r="X34" s="56">
        <f t="shared" si="3"/>
        <v>0.4</v>
      </c>
      <c r="Y34" s="39" t="s">
        <v>62</v>
      </c>
      <c r="Z34" s="39" t="s">
        <v>63</v>
      </c>
      <c r="AA34" s="39" t="s">
        <v>64</v>
      </c>
      <c r="AB34" s="56">
        <f>IFERROR(IF(AND(S33="Probabilidad",S34="Probabilidad"),(AB33-(+AB33*X34)),IF(S34="Probabilidad",(L33-(+L33*X34)),IF(S34="Impacto",AB33,""))),"")</f>
        <v>0.28799999999999998</v>
      </c>
      <c r="AC34" s="57" t="str">
        <f t="shared" si="4"/>
        <v>Baja</v>
      </c>
      <c r="AD34" s="56">
        <f>IF(S34="Impacto",(AD33-(+AD33*X34)),AD33)</f>
        <v>0.4</v>
      </c>
      <c r="AE34" s="57" t="str">
        <f t="shared" si="5"/>
        <v>Menor</v>
      </c>
      <c r="AF34" s="28" t="str">
        <f>IF(AND(AC34&lt;&gt;"",AE34&lt;&gt;""),VLOOKUP(AC34&amp;AE34,'No Eliminar'!$N$3:$O$27,2,FALSE),"")</f>
        <v>Moderada</v>
      </c>
      <c r="AG34" s="176"/>
      <c r="AH34" s="176"/>
      <c r="AI34" s="176"/>
      <c r="AJ34" s="12"/>
    </row>
    <row r="35" spans="1:36" ht="85.5" customHeight="1" x14ac:dyDescent="0.35">
      <c r="A35" s="176"/>
      <c r="B35" s="176"/>
      <c r="C35" s="176"/>
      <c r="D35" s="176"/>
      <c r="E35" s="68" t="s">
        <v>88</v>
      </c>
      <c r="F35" s="105" t="s">
        <v>558</v>
      </c>
      <c r="G35" s="176"/>
      <c r="H35" s="176"/>
      <c r="I35" s="176"/>
      <c r="J35" s="176"/>
      <c r="K35" s="176"/>
      <c r="L35" s="176"/>
      <c r="M35" s="176"/>
      <c r="N35" s="176"/>
      <c r="O35" s="176"/>
      <c r="P35" s="176"/>
      <c r="Q35" s="84">
        <v>3</v>
      </c>
      <c r="R35" s="5" t="s">
        <v>559</v>
      </c>
      <c r="S35" s="54" t="str">
        <f t="shared" si="0"/>
        <v>Probabilidad</v>
      </c>
      <c r="T35" s="39" t="s">
        <v>72</v>
      </c>
      <c r="U35" s="55">
        <f t="shared" si="1"/>
        <v>0.25</v>
      </c>
      <c r="V35" s="39" t="s">
        <v>61</v>
      </c>
      <c r="W35" s="55">
        <f t="shared" si="2"/>
        <v>0.15</v>
      </c>
      <c r="X35" s="56">
        <f t="shared" si="3"/>
        <v>0.4</v>
      </c>
      <c r="Y35" s="39" t="s">
        <v>62</v>
      </c>
      <c r="Z35" s="39" t="s">
        <v>63</v>
      </c>
      <c r="AA35" s="39" t="s">
        <v>64</v>
      </c>
      <c r="AB35" s="56">
        <f t="shared" ref="AB35:AB38" si="12">IFERROR(IF(AND(S34="Probabilidad",S35="Probabilidad"),(AB34-(+AB34*X35)),IF(AND(S34="Impacto",S35="Probabilidad"),(AB33-(+AB33*X35)),IF(S35="Impacto",AB34,""))),"")</f>
        <v>0.17279999999999998</v>
      </c>
      <c r="AC35" s="70" t="str">
        <f t="shared" si="4"/>
        <v>Muy Baja</v>
      </c>
      <c r="AD35" s="55">
        <f t="shared" ref="AD35:AD38" si="13">IFERROR(IF(AND(S34="Impacto",S35="Impacto"),(AD34-(+AD34*X35)),IF(AND(S34="Impacto",S35="Probabilidad"),(AD33-(+AD33*X35)),IF(S35="Probabilidad",AD34,""))),"")</f>
        <v>0.4</v>
      </c>
      <c r="AE35" s="70" t="str">
        <f t="shared" si="5"/>
        <v>Menor</v>
      </c>
      <c r="AF35" s="28" t="str">
        <f>IF(AND(AC35&lt;&gt;"",AE35&lt;&gt;""),VLOOKUP(AC35&amp;AE35,'No Eliminar'!$N$3:$O$27,2,FALSE),"")</f>
        <v>Baja</v>
      </c>
      <c r="AG35" s="176"/>
      <c r="AH35" s="176"/>
      <c r="AI35" s="176"/>
      <c r="AJ35" s="12"/>
    </row>
    <row r="36" spans="1:36" ht="85.5" customHeight="1" x14ac:dyDescent="0.35">
      <c r="A36" s="176"/>
      <c r="B36" s="176"/>
      <c r="C36" s="176"/>
      <c r="D36" s="176"/>
      <c r="E36" s="68" t="s">
        <v>88</v>
      </c>
      <c r="F36" s="105" t="s">
        <v>560</v>
      </c>
      <c r="G36" s="176"/>
      <c r="H36" s="176"/>
      <c r="I36" s="176"/>
      <c r="J36" s="176"/>
      <c r="K36" s="176"/>
      <c r="L36" s="176"/>
      <c r="M36" s="176"/>
      <c r="N36" s="176"/>
      <c r="O36" s="176"/>
      <c r="P36" s="176"/>
      <c r="Q36" s="84">
        <v>4</v>
      </c>
      <c r="R36" s="5" t="s">
        <v>561</v>
      </c>
      <c r="S36" s="54" t="str">
        <f t="shared" si="0"/>
        <v>Probabilidad</v>
      </c>
      <c r="T36" s="39" t="s">
        <v>72</v>
      </c>
      <c r="U36" s="55">
        <f t="shared" si="1"/>
        <v>0.25</v>
      </c>
      <c r="V36" s="39" t="s">
        <v>61</v>
      </c>
      <c r="W36" s="55">
        <f t="shared" si="2"/>
        <v>0.15</v>
      </c>
      <c r="X36" s="56">
        <f t="shared" si="3"/>
        <v>0.4</v>
      </c>
      <c r="Y36" s="39" t="s">
        <v>62</v>
      </c>
      <c r="Z36" s="39" t="s">
        <v>63</v>
      </c>
      <c r="AA36" s="39" t="s">
        <v>64</v>
      </c>
      <c r="AB36" s="56">
        <f t="shared" si="12"/>
        <v>0.10367999999999998</v>
      </c>
      <c r="AC36" s="70" t="str">
        <f t="shared" si="4"/>
        <v>Muy Baja</v>
      </c>
      <c r="AD36" s="55">
        <f t="shared" si="13"/>
        <v>0.4</v>
      </c>
      <c r="AE36" s="70" t="str">
        <f t="shared" si="5"/>
        <v>Menor</v>
      </c>
      <c r="AF36" s="28" t="str">
        <f>IF(AND(AC36&lt;&gt;"",AE36&lt;&gt;""),VLOOKUP(AC36&amp;AE36,'No Eliminar'!$N$3:$O$27,2,FALSE),"")</f>
        <v>Baja</v>
      </c>
      <c r="AG36" s="176"/>
      <c r="AH36" s="176"/>
      <c r="AI36" s="176"/>
      <c r="AJ36" s="12"/>
    </row>
    <row r="37" spans="1:36" ht="85.5" customHeight="1" x14ac:dyDescent="0.35">
      <c r="A37" s="176"/>
      <c r="B37" s="176"/>
      <c r="C37" s="176"/>
      <c r="D37" s="176"/>
      <c r="E37" s="68" t="s">
        <v>88</v>
      </c>
      <c r="F37" s="105" t="s">
        <v>562</v>
      </c>
      <c r="G37" s="176"/>
      <c r="H37" s="176"/>
      <c r="I37" s="176"/>
      <c r="J37" s="176"/>
      <c r="K37" s="176"/>
      <c r="L37" s="176"/>
      <c r="M37" s="176"/>
      <c r="N37" s="176"/>
      <c r="O37" s="176"/>
      <c r="P37" s="176"/>
      <c r="Q37" s="84">
        <v>5</v>
      </c>
      <c r="R37" s="5" t="s">
        <v>563</v>
      </c>
      <c r="S37" s="54" t="str">
        <f t="shared" si="0"/>
        <v>Probabilidad</v>
      </c>
      <c r="T37" s="39" t="s">
        <v>92</v>
      </c>
      <c r="U37" s="55">
        <f t="shared" si="1"/>
        <v>0.15</v>
      </c>
      <c r="V37" s="39" t="s">
        <v>61</v>
      </c>
      <c r="W37" s="55">
        <f t="shared" si="2"/>
        <v>0.15</v>
      </c>
      <c r="X37" s="56">
        <f t="shared" si="3"/>
        <v>0.3</v>
      </c>
      <c r="Y37" s="39" t="s">
        <v>62</v>
      </c>
      <c r="Z37" s="39" t="s">
        <v>63</v>
      </c>
      <c r="AA37" s="39" t="s">
        <v>64</v>
      </c>
      <c r="AB37" s="56">
        <f t="shared" si="12"/>
        <v>7.2575999999999988E-2</v>
      </c>
      <c r="AC37" s="70" t="str">
        <f t="shared" si="4"/>
        <v>Muy Baja</v>
      </c>
      <c r="AD37" s="55">
        <f t="shared" si="13"/>
        <v>0.4</v>
      </c>
      <c r="AE37" s="70" t="str">
        <f t="shared" si="5"/>
        <v>Menor</v>
      </c>
      <c r="AF37" s="28" t="str">
        <f>IF(AND(AC37&lt;&gt;"",AE37&lt;&gt;""),VLOOKUP(AC37&amp;AE37,'No Eliminar'!$N$3:$O$27,2,FALSE),"")</f>
        <v>Baja</v>
      </c>
      <c r="AG37" s="176"/>
      <c r="AH37" s="176"/>
      <c r="AI37" s="176"/>
      <c r="AJ37" s="12"/>
    </row>
    <row r="38" spans="1:36" ht="85.5" customHeight="1" x14ac:dyDescent="0.35">
      <c r="A38" s="177"/>
      <c r="B38" s="177"/>
      <c r="C38" s="177"/>
      <c r="D38" s="177"/>
      <c r="E38" s="68" t="s">
        <v>88</v>
      </c>
      <c r="F38" s="105" t="s">
        <v>564</v>
      </c>
      <c r="G38" s="177"/>
      <c r="H38" s="177"/>
      <c r="I38" s="177"/>
      <c r="J38" s="177"/>
      <c r="K38" s="177"/>
      <c r="L38" s="177"/>
      <c r="M38" s="177"/>
      <c r="N38" s="177"/>
      <c r="O38" s="177"/>
      <c r="P38" s="177"/>
      <c r="Q38" s="84">
        <v>6</v>
      </c>
      <c r="R38" s="5" t="s">
        <v>565</v>
      </c>
      <c r="S38" s="54" t="str">
        <f t="shared" si="0"/>
        <v>Probabilidad</v>
      </c>
      <c r="T38" s="39" t="s">
        <v>92</v>
      </c>
      <c r="U38" s="55">
        <f t="shared" si="1"/>
        <v>0.15</v>
      </c>
      <c r="V38" s="39" t="s">
        <v>61</v>
      </c>
      <c r="W38" s="55">
        <f t="shared" si="2"/>
        <v>0.15</v>
      </c>
      <c r="X38" s="56">
        <f t="shared" si="3"/>
        <v>0.3</v>
      </c>
      <c r="Y38" s="39" t="s">
        <v>62</v>
      </c>
      <c r="Z38" s="39" t="s">
        <v>63</v>
      </c>
      <c r="AA38" s="39" t="s">
        <v>64</v>
      </c>
      <c r="AB38" s="56">
        <f t="shared" si="12"/>
        <v>5.0803199999999993E-2</v>
      </c>
      <c r="AC38" s="70" t="str">
        <f t="shared" si="4"/>
        <v>Muy Baja</v>
      </c>
      <c r="AD38" s="55">
        <f t="shared" si="13"/>
        <v>0.4</v>
      </c>
      <c r="AE38" s="70" t="str">
        <f t="shared" si="5"/>
        <v>Menor</v>
      </c>
      <c r="AF38" s="28" t="str">
        <f>IF(AND(AC38&lt;&gt;"",AE38&lt;&gt;""),VLOOKUP(AC38&amp;AE38,'No Eliminar'!$N$3:$O$27,2,FALSE),"")</f>
        <v>Baja</v>
      </c>
      <c r="AG38" s="177"/>
      <c r="AH38" s="177"/>
      <c r="AI38" s="177"/>
      <c r="AJ38" s="12"/>
    </row>
    <row r="39" spans="1:36" ht="240" customHeight="1" x14ac:dyDescent="0.35">
      <c r="A39" s="212">
        <v>8</v>
      </c>
      <c r="B39" s="212" t="s">
        <v>521</v>
      </c>
      <c r="C39" s="212" t="s">
        <v>550</v>
      </c>
      <c r="D39" s="209" t="s">
        <v>566</v>
      </c>
      <c r="E39" s="68" t="s">
        <v>88</v>
      </c>
      <c r="F39" s="5" t="s">
        <v>567</v>
      </c>
      <c r="G39" s="209" t="s">
        <v>568</v>
      </c>
      <c r="H39" s="209" t="s">
        <v>55</v>
      </c>
      <c r="I39" s="212" t="s">
        <v>148</v>
      </c>
      <c r="J39" s="209" t="s">
        <v>183</v>
      </c>
      <c r="K39" s="219" t="str">
        <f>IF(J39="Máximo 2 veces por año","Muy Baja", IF(J39="De 3 a 24 veces por año","Baja", IF(J39="De 24 a 500 veces por año","Media", IF(J39="De 500 veces al año y máximo 5000 veces por año","Alta",IF(J39="Más de 5000 veces por año","Muy Alta",";")))))</f>
        <v>Baja</v>
      </c>
      <c r="L39" s="220">
        <f>IF(K39="Muy Baja", 20%, IF(K39="Baja",40%, IF(K39="Media",60%, IF(K39="Alta",80%,IF(K39="Muy Alta",100%,"")))))</f>
        <v>0.4</v>
      </c>
      <c r="M39" s="209" t="s">
        <v>569</v>
      </c>
      <c r="N39" s="216" t="str">
        <f>IF(O39=20%,"Leve",IF(O39=40%,"Menor",IF(O39=60%,"Moderado",IF(O39=80%,"Mayor","Catastrófico"))))</f>
        <v>Menor</v>
      </c>
      <c r="O39" s="216">
        <f>IF(M39="     Afectación menor a 10 SMLMV",20%,IF(M39="     El riesgo afecta la imagen de alguna área de la organización",20%,IF(M39="     Entre 10 y 50 SMLMV",40%,IF(M39="     El riesgo afecta la imagen de la entidad internamente, de conocimiento general, nivel interno, de junta dircetiva y accionistas y/o de provedores",40%,IF(M39="     Entre 50 y 100 SMLMV",60%,IF(M39="     El riesgo afecta la imagen de la entidad con algunos usuarios de relevancia frente al logro de los objetivos",60%,IF(M39="     Entre 100 y 500 SMLMV",80%,IF(M39="     El riesgo afecta la imagen de de la entidad con efecto publicitario sostenido a nivel de sector administrativo, nivel departamental o municipal",80%,IF(M39="     Mayor a 500 SMLMV",100%,IF(M39="     El riesgo afecta la imagen de la entidad a nivel nacional, con efecto publicitarios sostenible a nivel país",100%,""))))))))))</f>
        <v>0.4</v>
      </c>
      <c r="P39" s="220" t="str">
        <f>IF(AND(K39&lt;&gt;"",N39&lt;&gt;""),VLOOKUP(K39&amp;N39,'No Eliminar'!$N$3:$O$27,2,FALSE),"")</f>
        <v>Moderada</v>
      </c>
      <c r="Q39" s="53">
        <v>1</v>
      </c>
      <c r="R39" s="5" t="s">
        <v>570</v>
      </c>
      <c r="S39" s="54" t="str">
        <f t="shared" si="0"/>
        <v>Probabilidad</v>
      </c>
      <c r="T39" s="39" t="s">
        <v>72</v>
      </c>
      <c r="U39" s="55">
        <f t="shared" si="1"/>
        <v>0.25</v>
      </c>
      <c r="V39" s="39" t="s">
        <v>61</v>
      </c>
      <c r="W39" s="55">
        <f t="shared" si="2"/>
        <v>0.15</v>
      </c>
      <c r="X39" s="56">
        <f t="shared" si="3"/>
        <v>0.4</v>
      </c>
      <c r="Y39" s="39" t="s">
        <v>62</v>
      </c>
      <c r="Z39" s="39" t="s">
        <v>63</v>
      </c>
      <c r="AA39" s="39" t="s">
        <v>64</v>
      </c>
      <c r="AB39" s="56">
        <f>IFERROR(IF(S39="Probabilidad",(L39-(+L39*X39)),IF(S39="Impacto",L39,"")),"")</f>
        <v>0.24</v>
      </c>
      <c r="AC39" s="57" t="str">
        <f t="shared" si="4"/>
        <v>Baja</v>
      </c>
      <c r="AD39" s="56">
        <f>IF(S39="Impacto",(O39-(+O39*X39)),O39)</f>
        <v>0.4</v>
      </c>
      <c r="AE39" s="57" t="str">
        <f t="shared" si="5"/>
        <v>Menor</v>
      </c>
      <c r="AF39" s="28" t="str">
        <f>IF(AND(AC39&lt;&gt;"",AE39&lt;&gt;""),VLOOKUP(AC39&amp;AE39,'No Eliminar'!$N$3:$O$27,2,FALSE),"")</f>
        <v>Moderada</v>
      </c>
      <c r="AG39" s="215" t="s">
        <v>499</v>
      </c>
      <c r="AH39" s="209" t="s">
        <v>571</v>
      </c>
      <c r="AI39" s="209" t="s">
        <v>572</v>
      </c>
      <c r="AJ39" s="12"/>
    </row>
    <row r="40" spans="1:36" ht="184.5" customHeight="1" x14ac:dyDescent="0.35">
      <c r="A40" s="177"/>
      <c r="B40" s="177"/>
      <c r="C40" s="177"/>
      <c r="D40" s="177"/>
      <c r="E40" s="68" t="s">
        <v>88</v>
      </c>
      <c r="F40" s="5" t="s">
        <v>573</v>
      </c>
      <c r="G40" s="177"/>
      <c r="H40" s="177"/>
      <c r="I40" s="177"/>
      <c r="J40" s="177"/>
      <c r="K40" s="177"/>
      <c r="L40" s="177"/>
      <c r="M40" s="177"/>
      <c r="N40" s="177"/>
      <c r="O40" s="177"/>
      <c r="P40" s="177"/>
      <c r="Q40" s="53">
        <v>2</v>
      </c>
      <c r="R40" s="5" t="s">
        <v>574</v>
      </c>
      <c r="S40" s="54" t="str">
        <f t="shared" si="0"/>
        <v>Probabilidad</v>
      </c>
      <c r="T40" s="39" t="s">
        <v>72</v>
      </c>
      <c r="U40" s="55">
        <f t="shared" si="1"/>
        <v>0.25</v>
      </c>
      <c r="V40" s="39" t="s">
        <v>61</v>
      </c>
      <c r="W40" s="55">
        <f t="shared" si="2"/>
        <v>0.15</v>
      </c>
      <c r="X40" s="56">
        <f t="shared" si="3"/>
        <v>0.4</v>
      </c>
      <c r="Y40" s="39" t="s">
        <v>62</v>
      </c>
      <c r="Z40" s="39" t="s">
        <v>63</v>
      </c>
      <c r="AA40" s="39" t="s">
        <v>64</v>
      </c>
      <c r="AB40" s="56">
        <f>IFERROR(IF(AND(S39="Probabilidad",S40="Probabilidad"),(AB39-(+AB39*X40)),IF(S40="Probabilidad",(L39-(+L39*X40)),IF(S40="Impacto",AB39,""))),"")</f>
        <v>0.14399999999999999</v>
      </c>
      <c r="AC40" s="57" t="str">
        <f t="shared" si="4"/>
        <v>Muy Baja</v>
      </c>
      <c r="AD40" s="56">
        <f>IF(S40="Impacto",(AD39-(+AD39*X40)),AD39)</f>
        <v>0.4</v>
      </c>
      <c r="AE40" s="57" t="str">
        <f t="shared" si="5"/>
        <v>Menor</v>
      </c>
      <c r="AF40" s="28" t="str">
        <f>IF(AND(AC40&lt;&gt;"",AE40&lt;&gt;""),VLOOKUP(AC40&amp;AE40,'No Eliminar'!$N$3:$O$27,2,FALSE),"")</f>
        <v>Baja</v>
      </c>
      <c r="AG40" s="177"/>
      <c r="AH40" s="177"/>
      <c r="AI40" s="177"/>
      <c r="AJ40" s="12"/>
    </row>
    <row r="41" spans="1:36" ht="155.25" customHeight="1" x14ac:dyDescent="0.35">
      <c r="A41" s="212">
        <v>9</v>
      </c>
      <c r="B41" s="212" t="s">
        <v>521</v>
      </c>
      <c r="C41" s="212" t="s">
        <v>449</v>
      </c>
      <c r="D41" s="209" t="s">
        <v>575</v>
      </c>
      <c r="E41" s="68" t="s">
        <v>88</v>
      </c>
      <c r="F41" s="22" t="s">
        <v>576</v>
      </c>
      <c r="G41" s="209" t="s">
        <v>577</v>
      </c>
      <c r="H41" s="209" t="s">
        <v>55</v>
      </c>
      <c r="I41" s="212" t="s">
        <v>148</v>
      </c>
      <c r="J41" s="209" t="s">
        <v>183</v>
      </c>
      <c r="K41" s="219" t="str">
        <f>IF(J41="Máximo 2 veces por año","Muy Baja", IF(J41="De 3 a 24 veces por año","Baja", IF(J41="De 24 a 500 veces por año","Media", IF(J41="De 500 veces al año y máximo 5000 veces por año","Alta",IF(J41="Más de 5000 veces por año","Muy Alta",";")))))</f>
        <v>Baja</v>
      </c>
      <c r="L41" s="220">
        <f>IF(K41="Muy Baja", 20%, IF(K41="Baja",40%, IF(K41="Media",60%, IF(K41="Alta",80%,IF(K41="Muy Alta",100%,"")))))</f>
        <v>0.4</v>
      </c>
      <c r="M41" s="209" t="s">
        <v>497</v>
      </c>
      <c r="N41" s="216" t="str">
        <f>IF(O41=20%,"Leve",IF(O41=40%,"Menor",IF(O41=60%,"Moderado",IF(O41=80%,"Mayor","Catastrófico"))))</f>
        <v>Menor</v>
      </c>
      <c r="O41" s="216">
        <f>IF(M41="     Afectación menor a 10 SMLMV",20%,IF(M41="     El riesgo afecta la imagen de alguna área de la organización",20%,IF(M41="     Entre 10 y 50 SMLMV",40%,IF(M41="     El riesgo afecta la imagen de la entidad internamente, de conocimiento general, nivel interno, de junta dircetiva y accionistas y/o de provedores",40%,IF(M41="     Entre 50 y 100 SMLMV",60%,IF(M41="     El riesgo afecta la imagen de la entidad con algunos usuarios de relevancia frente al logro de los objetivos",60%,IF(M41="     Entre 100 y 500 SMLMV",80%,IF(M41="     El riesgo afecta la imagen de de la entidad con efecto publicitario sostenido a nivel de sector administrativo, nivel departamental o municipal",80%,IF(M41="     Mayor a 500 SMLMV",100%,IF(M41="     El riesgo afecta la imagen de la entidad a nivel nacional, con efecto publicitarios sostenible a nivel país",100%,""))))))))))</f>
        <v>0.4</v>
      </c>
      <c r="P41" s="220" t="str">
        <f>IF(AND(K41&lt;&gt;"",N41&lt;&gt;""),VLOOKUP(K41&amp;N41,'No Eliminar'!$N$3:$O$27,2,FALSE),"")</f>
        <v>Moderada</v>
      </c>
      <c r="Q41" s="53">
        <v>1</v>
      </c>
      <c r="R41" s="5" t="s">
        <v>537</v>
      </c>
      <c r="S41" s="54" t="str">
        <f t="shared" si="0"/>
        <v>Probabilidad</v>
      </c>
      <c r="T41" s="39" t="s">
        <v>72</v>
      </c>
      <c r="U41" s="55">
        <f t="shared" si="1"/>
        <v>0.25</v>
      </c>
      <c r="V41" s="39" t="s">
        <v>93</v>
      </c>
      <c r="W41" s="55">
        <f t="shared" si="2"/>
        <v>0.25</v>
      </c>
      <c r="X41" s="56">
        <f t="shared" si="3"/>
        <v>0.5</v>
      </c>
      <c r="Y41" s="39" t="s">
        <v>62</v>
      </c>
      <c r="Z41" s="39" t="s">
        <v>63</v>
      </c>
      <c r="AA41" s="39" t="s">
        <v>64</v>
      </c>
      <c r="AB41" s="56">
        <f>IFERROR(IF(S41="Probabilidad",(L41-(+L41*X41)),IF(S41="Impacto",L41,"")),"")</f>
        <v>0.2</v>
      </c>
      <c r="AC41" s="57" t="str">
        <f t="shared" si="4"/>
        <v>Muy Baja</v>
      </c>
      <c r="AD41" s="56">
        <f>IF(S41="Impacto",(O41-(+O41*X41)),O41)</f>
        <v>0.4</v>
      </c>
      <c r="AE41" s="57" t="str">
        <f t="shared" si="5"/>
        <v>Menor</v>
      </c>
      <c r="AF41" s="28" t="str">
        <f>IF(AND(AC41&lt;&gt;"",AE41&lt;&gt;""),VLOOKUP(AC41&amp;AE41,'No Eliminar'!$N$3:$O$27,2,FALSE),"")</f>
        <v>Baja</v>
      </c>
      <c r="AG41" s="215" t="s">
        <v>499</v>
      </c>
      <c r="AH41" s="209" t="s">
        <v>578</v>
      </c>
      <c r="AI41" s="209" t="s">
        <v>579</v>
      </c>
      <c r="AJ41" s="12"/>
    </row>
    <row r="42" spans="1:36" ht="74.25" customHeight="1" x14ac:dyDescent="0.35">
      <c r="A42" s="176"/>
      <c r="B42" s="176"/>
      <c r="C42" s="176"/>
      <c r="D42" s="176"/>
      <c r="E42" s="68" t="s">
        <v>88</v>
      </c>
      <c r="F42" s="22" t="s">
        <v>580</v>
      </c>
      <c r="G42" s="176"/>
      <c r="H42" s="176"/>
      <c r="I42" s="176"/>
      <c r="J42" s="176"/>
      <c r="K42" s="176"/>
      <c r="L42" s="176"/>
      <c r="M42" s="176"/>
      <c r="N42" s="176"/>
      <c r="O42" s="176"/>
      <c r="P42" s="176"/>
      <c r="Q42" s="53">
        <v>2</v>
      </c>
      <c r="R42" s="5" t="s">
        <v>541</v>
      </c>
      <c r="S42" s="54" t="str">
        <f t="shared" si="0"/>
        <v>Probabilidad</v>
      </c>
      <c r="T42" s="39" t="s">
        <v>72</v>
      </c>
      <c r="U42" s="55">
        <f t="shared" si="1"/>
        <v>0.25</v>
      </c>
      <c r="V42" s="39" t="s">
        <v>61</v>
      </c>
      <c r="W42" s="55">
        <f t="shared" si="2"/>
        <v>0.15</v>
      </c>
      <c r="X42" s="56">
        <f t="shared" si="3"/>
        <v>0.4</v>
      </c>
      <c r="Y42" s="39" t="s">
        <v>62</v>
      </c>
      <c r="Z42" s="39" t="s">
        <v>63</v>
      </c>
      <c r="AA42" s="39" t="s">
        <v>64</v>
      </c>
      <c r="AB42" s="56">
        <f>IFERROR(IF(AND(S41="Probabilidad",S42="Probabilidad"),(AB41-(+AB41*X42)),IF(S42="Probabilidad",(L41-(+L41*X42)),IF(S42="Impacto",AB41,""))),"")</f>
        <v>0.12</v>
      </c>
      <c r="AC42" s="57" t="str">
        <f t="shared" si="4"/>
        <v>Muy Baja</v>
      </c>
      <c r="AD42" s="56">
        <f>IF(S42="Impacto",(AD41-(+AD41*X42)),AD41)</f>
        <v>0.4</v>
      </c>
      <c r="AE42" s="57" t="str">
        <f t="shared" si="5"/>
        <v>Menor</v>
      </c>
      <c r="AF42" s="28" t="str">
        <f>IF(AND(AC42&lt;&gt;"",AE42&lt;&gt;""),VLOOKUP(AC42&amp;AE42,'No Eliminar'!$N$3:$O$27,2,FALSE),"")</f>
        <v>Baja</v>
      </c>
      <c r="AG42" s="176"/>
      <c r="AH42" s="176"/>
      <c r="AI42" s="176"/>
      <c r="AJ42" s="12"/>
    </row>
    <row r="43" spans="1:36" ht="74.25" customHeight="1" x14ac:dyDescent="0.35">
      <c r="A43" s="176"/>
      <c r="B43" s="176"/>
      <c r="C43" s="176"/>
      <c r="D43" s="176"/>
      <c r="E43" s="68" t="s">
        <v>88</v>
      </c>
      <c r="F43" s="22" t="s">
        <v>538</v>
      </c>
      <c r="G43" s="176"/>
      <c r="H43" s="176"/>
      <c r="I43" s="176"/>
      <c r="J43" s="176"/>
      <c r="K43" s="176"/>
      <c r="L43" s="176"/>
      <c r="M43" s="176"/>
      <c r="N43" s="176"/>
      <c r="O43" s="176"/>
      <c r="P43" s="176"/>
      <c r="Q43" s="53">
        <v>3</v>
      </c>
      <c r="R43" s="5" t="s">
        <v>581</v>
      </c>
      <c r="S43" s="54" t="str">
        <f t="shared" si="0"/>
        <v>Probabilidad</v>
      </c>
      <c r="T43" s="39" t="s">
        <v>72</v>
      </c>
      <c r="U43" s="55">
        <f t="shared" si="1"/>
        <v>0.25</v>
      </c>
      <c r="V43" s="39" t="s">
        <v>61</v>
      </c>
      <c r="W43" s="55">
        <f t="shared" si="2"/>
        <v>0.15</v>
      </c>
      <c r="X43" s="56">
        <f t="shared" si="3"/>
        <v>0.4</v>
      </c>
      <c r="Y43" s="39" t="s">
        <v>62</v>
      </c>
      <c r="Z43" s="39" t="s">
        <v>63</v>
      </c>
      <c r="AA43" s="39" t="s">
        <v>64</v>
      </c>
      <c r="AB43" s="56">
        <f t="shared" ref="AB43:AB45" si="14">IFERROR(IF(AND(S42="Probabilidad",S43="Probabilidad"),(AB42-(+AB42*X43)),IF(AND(S42="Impacto",S43="Probabilidad"),(AB41-(+AB41*X43)),IF(S43="Impacto",AB42,""))),"")</f>
        <v>7.1999999999999995E-2</v>
      </c>
      <c r="AC43" s="70" t="str">
        <f t="shared" si="4"/>
        <v>Muy Baja</v>
      </c>
      <c r="AD43" s="55">
        <f t="shared" ref="AD43:AD45" si="15">IFERROR(IF(AND(S42="Impacto",S43="Impacto"),(AD42-(+AD42*X43)),IF(AND(S42="Impacto",S43="Probabilidad"),(AD41-(+AD41*X43)),IF(S43="Probabilidad",AD42,""))),"")</f>
        <v>0.4</v>
      </c>
      <c r="AE43" s="70" t="str">
        <f t="shared" si="5"/>
        <v>Menor</v>
      </c>
      <c r="AF43" s="28" t="str">
        <f>IF(AND(AC43&lt;&gt;"",AE43&lt;&gt;""),VLOOKUP(AC43&amp;AE43,'No Eliminar'!$N$3:$O$27,2,FALSE),"")</f>
        <v>Baja</v>
      </c>
      <c r="AG43" s="176"/>
      <c r="AH43" s="176"/>
      <c r="AI43" s="176"/>
      <c r="AJ43" s="12"/>
    </row>
    <row r="44" spans="1:36" ht="74.25" customHeight="1" x14ac:dyDescent="0.35">
      <c r="A44" s="176"/>
      <c r="B44" s="176"/>
      <c r="C44" s="176"/>
      <c r="D44" s="176"/>
      <c r="E44" s="68" t="s">
        <v>88</v>
      </c>
      <c r="F44" s="22" t="s">
        <v>538</v>
      </c>
      <c r="G44" s="176"/>
      <c r="H44" s="176"/>
      <c r="I44" s="176"/>
      <c r="J44" s="176"/>
      <c r="K44" s="176"/>
      <c r="L44" s="176"/>
      <c r="M44" s="176"/>
      <c r="N44" s="176"/>
      <c r="O44" s="176"/>
      <c r="P44" s="176"/>
      <c r="Q44" s="53">
        <v>4</v>
      </c>
      <c r="R44" s="5" t="s">
        <v>582</v>
      </c>
      <c r="S44" s="54" t="str">
        <f t="shared" si="0"/>
        <v>Probabilidad</v>
      </c>
      <c r="T44" s="39" t="s">
        <v>72</v>
      </c>
      <c r="U44" s="55">
        <f t="shared" si="1"/>
        <v>0.25</v>
      </c>
      <c r="V44" s="39" t="s">
        <v>61</v>
      </c>
      <c r="W44" s="55">
        <f t="shared" si="2"/>
        <v>0.15</v>
      </c>
      <c r="X44" s="56">
        <f t="shared" si="3"/>
        <v>0.4</v>
      </c>
      <c r="Y44" s="39" t="s">
        <v>62</v>
      </c>
      <c r="Z44" s="39" t="s">
        <v>63</v>
      </c>
      <c r="AA44" s="39" t="s">
        <v>64</v>
      </c>
      <c r="AB44" s="56">
        <f t="shared" si="14"/>
        <v>4.3199999999999995E-2</v>
      </c>
      <c r="AC44" s="70" t="str">
        <f t="shared" si="4"/>
        <v>Muy Baja</v>
      </c>
      <c r="AD44" s="55">
        <f t="shared" si="15"/>
        <v>0.4</v>
      </c>
      <c r="AE44" s="70" t="str">
        <f t="shared" si="5"/>
        <v>Menor</v>
      </c>
      <c r="AF44" s="28" t="str">
        <f>IF(AND(AC44&lt;&gt;"",AE44&lt;&gt;""),VLOOKUP(AC44&amp;AE44,'No Eliminar'!$N$3:$O$27,2,FALSE),"")</f>
        <v>Baja</v>
      </c>
      <c r="AG44" s="176"/>
      <c r="AH44" s="176"/>
      <c r="AI44" s="176"/>
      <c r="AJ44" s="12"/>
    </row>
    <row r="45" spans="1:36" ht="74.25" customHeight="1" x14ac:dyDescent="0.35">
      <c r="A45" s="177"/>
      <c r="B45" s="177"/>
      <c r="C45" s="177"/>
      <c r="D45" s="177"/>
      <c r="E45" s="68" t="s">
        <v>88</v>
      </c>
      <c r="F45" s="22" t="s">
        <v>583</v>
      </c>
      <c r="G45" s="177"/>
      <c r="H45" s="177"/>
      <c r="I45" s="177"/>
      <c r="J45" s="177"/>
      <c r="K45" s="177"/>
      <c r="L45" s="177"/>
      <c r="M45" s="177"/>
      <c r="N45" s="177"/>
      <c r="O45" s="177"/>
      <c r="P45" s="177"/>
      <c r="Q45" s="53">
        <v>5</v>
      </c>
      <c r="R45" s="5" t="s">
        <v>584</v>
      </c>
      <c r="S45" s="54" t="str">
        <f t="shared" si="0"/>
        <v>Probabilidad</v>
      </c>
      <c r="T45" s="39" t="s">
        <v>72</v>
      </c>
      <c r="U45" s="55">
        <f t="shared" si="1"/>
        <v>0.25</v>
      </c>
      <c r="V45" s="39" t="s">
        <v>61</v>
      </c>
      <c r="W45" s="55">
        <f t="shared" si="2"/>
        <v>0.15</v>
      </c>
      <c r="X45" s="56">
        <f t="shared" si="3"/>
        <v>0.4</v>
      </c>
      <c r="Y45" s="39" t="s">
        <v>62</v>
      </c>
      <c r="Z45" s="39" t="s">
        <v>63</v>
      </c>
      <c r="AA45" s="39" t="s">
        <v>64</v>
      </c>
      <c r="AB45" s="56">
        <f t="shared" si="14"/>
        <v>2.5919999999999995E-2</v>
      </c>
      <c r="AC45" s="70" t="str">
        <f t="shared" si="4"/>
        <v>Muy Baja</v>
      </c>
      <c r="AD45" s="55">
        <f t="shared" si="15"/>
        <v>0.4</v>
      </c>
      <c r="AE45" s="70" t="str">
        <f t="shared" si="5"/>
        <v>Menor</v>
      </c>
      <c r="AF45" s="28" t="str">
        <f>IF(AND(AC45&lt;&gt;"",AE45&lt;&gt;""),VLOOKUP(AC45&amp;AE45,'No Eliminar'!$N$3:$O$27,2,FALSE),"")</f>
        <v>Baja</v>
      </c>
      <c r="AG45" s="177"/>
      <c r="AH45" s="177"/>
      <c r="AI45" s="177"/>
      <c r="AJ45" s="12"/>
    </row>
    <row r="46" spans="1:36" ht="153.75" customHeight="1" x14ac:dyDescent="0.35">
      <c r="A46" s="212">
        <v>10</v>
      </c>
      <c r="B46" s="212" t="s">
        <v>521</v>
      </c>
      <c r="C46" s="212" t="s">
        <v>449</v>
      </c>
      <c r="D46" s="209" t="s">
        <v>585</v>
      </c>
      <c r="E46" s="68" t="s">
        <v>88</v>
      </c>
      <c r="F46" s="22" t="s">
        <v>586</v>
      </c>
      <c r="G46" s="209" t="s">
        <v>587</v>
      </c>
      <c r="H46" s="209" t="s">
        <v>55</v>
      </c>
      <c r="I46" s="212" t="s">
        <v>148</v>
      </c>
      <c r="J46" s="209" t="s">
        <v>57</v>
      </c>
      <c r="K46" s="219" t="str">
        <f>IF(J46="Máximo 2 veces por año","Muy Baja", IF(J46="De 3 a 24 veces por año","Baja", IF(J46="De 24 a 500 veces por año","Media", IF(J46="De 500 veces al año y máximo 5000 veces por año","Alta",IF(J46="Más de 5000 veces por año","Muy Alta",";")))))</f>
        <v>Media</v>
      </c>
      <c r="L46" s="220">
        <f>IF(K46="Muy Baja", 20%, IF(K46="Baja",40%, IF(K46="Media",60%, IF(K46="Alta",80%,IF(K46="Muy Alta",100%,"")))))</f>
        <v>0.6</v>
      </c>
      <c r="M46" s="209" t="s">
        <v>497</v>
      </c>
      <c r="N46" s="216" t="str">
        <f>IF(O46=20%,"Leve",IF(O46=40%,"Menor",IF(O46=60%,"Moderado",IF(O46=80%,"Mayor","Catastrófico"))))</f>
        <v>Menor</v>
      </c>
      <c r="O46" s="216">
        <f>IF(M46="     Afectación menor a 10 SMLMV",20%,IF(M46="     El riesgo afecta la imagen de alguna área de la organización",20%,IF(M46="     Entre 10 y 50 SMLMV",40%,IF(M46="     El riesgo afecta la imagen de la entidad internamente, de conocimiento general, nivel interno, de junta dircetiva y accionistas y/o de provedores",40%,IF(M46="     Entre 50 y 100 SMLMV",60%,IF(M46="     El riesgo afecta la imagen de la entidad con algunos usuarios de relevancia frente al logro de los objetivos",60%,IF(M46="     Entre 100 y 500 SMLMV",80%,IF(M46="     El riesgo afecta la imagen de de la entidad con efecto publicitario sostenido a nivel de sector administrativo, nivel departamental o municipal",80%,IF(M46="     Mayor a 500 SMLMV",100%,IF(M46="     El riesgo afecta la imagen de la entidad a nivel nacional, con efecto publicitarios sostenible a nivel país",100%,""))))))))))</f>
        <v>0.4</v>
      </c>
      <c r="P46" s="220" t="str">
        <f>IF(AND(K46&lt;&gt;"",N46&lt;&gt;""),VLOOKUP(K46&amp;N46,'No Eliminar'!$N$3:$O$27,2,FALSE),"")</f>
        <v>Moderada</v>
      </c>
      <c r="Q46" s="53">
        <v>1</v>
      </c>
      <c r="R46" s="5" t="s">
        <v>559</v>
      </c>
      <c r="S46" s="54" t="str">
        <f t="shared" si="0"/>
        <v>Probabilidad</v>
      </c>
      <c r="T46" s="39" t="s">
        <v>72</v>
      </c>
      <c r="U46" s="55">
        <f t="shared" si="1"/>
        <v>0.25</v>
      </c>
      <c r="V46" s="39" t="s">
        <v>93</v>
      </c>
      <c r="W46" s="55">
        <f t="shared" si="2"/>
        <v>0.25</v>
      </c>
      <c r="X46" s="56">
        <f t="shared" si="3"/>
        <v>0.5</v>
      </c>
      <c r="Y46" s="39" t="s">
        <v>62</v>
      </c>
      <c r="Z46" s="39" t="s">
        <v>63</v>
      </c>
      <c r="AA46" s="39" t="s">
        <v>64</v>
      </c>
      <c r="AB46" s="56">
        <f>IFERROR(IF(S46="Probabilidad",(L46-(+L46*X46)),IF(S46="Impacto",L46,"")),"")</f>
        <v>0.3</v>
      </c>
      <c r="AC46" s="57" t="str">
        <f t="shared" si="4"/>
        <v>Baja</v>
      </c>
      <c r="AD46" s="56">
        <f>IF(S46="Impacto",(O46-(+O46*X46)),O46)</f>
        <v>0.4</v>
      </c>
      <c r="AE46" s="57" t="str">
        <f t="shared" si="5"/>
        <v>Menor</v>
      </c>
      <c r="AF46" s="28" t="str">
        <f>IF(AND(AC46&lt;&gt;"",AE46&lt;&gt;""),VLOOKUP(AC46&amp;AE46,'No Eliminar'!$N$3:$O$27,2,FALSE),"")</f>
        <v>Moderada</v>
      </c>
      <c r="AG46" s="215" t="s">
        <v>499</v>
      </c>
      <c r="AH46" s="209" t="s">
        <v>588</v>
      </c>
      <c r="AI46" s="209" t="s">
        <v>589</v>
      </c>
      <c r="AJ46" s="12"/>
    </row>
    <row r="47" spans="1:36" ht="153.75" customHeight="1" x14ac:dyDescent="0.35">
      <c r="A47" s="176"/>
      <c r="B47" s="176"/>
      <c r="C47" s="176"/>
      <c r="D47" s="176"/>
      <c r="E47" s="68" t="s">
        <v>88</v>
      </c>
      <c r="F47" s="22" t="s">
        <v>590</v>
      </c>
      <c r="G47" s="176"/>
      <c r="H47" s="176"/>
      <c r="I47" s="176"/>
      <c r="J47" s="176"/>
      <c r="K47" s="176"/>
      <c r="L47" s="176"/>
      <c r="M47" s="176"/>
      <c r="N47" s="176"/>
      <c r="O47" s="176"/>
      <c r="P47" s="176"/>
      <c r="Q47" s="53">
        <v>5</v>
      </c>
      <c r="R47" s="5" t="s">
        <v>591</v>
      </c>
      <c r="S47" s="54" t="str">
        <f t="shared" si="0"/>
        <v>Probabilidad</v>
      </c>
      <c r="T47" s="39" t="s">
        <v>72</v>
      </c>
      <c r="U47" s="55">
        <f t="shared" si="1"/>
        <v>0.25</v>
      </c>
      <c r="V47" s="39" t="s">
        <v>61</v>
      </c>
      <c r="W47" s="55">
        <f t="shared" si="2"/>
        <v>0.15</v>
      </c>
      <c r="X47" s="56">
        <f t="shared" si="3"/>
        <v>0.4</v>
      </c>
      <c r="Y47" s="39" t="s">
        <v>62</v>
      </c>
      <c r="Z47" s="39" t="s">
        <v>63</v>
      </c>
      <c r="AA47" s="39" t="s">
        <v>64</v>
      </c>
      <c r="AB47" s="56">
        <f>IFERROR(IF(AND(S46="Probabilidad",S47="Probabilidad"),(AB46-(+AB46*X47)),IF(S47="Probabilidad",(L46-(+L46*X47)),IF(S47="Impacto",AB46,""))),"")</f>
        <v>0.18</v>
      </c>
      <c r="AC47" s="57" t="str">
        <f t="shared" si="4"/>
        <v>Muy Baja</v>
      </c>
      <c r="AD47" s="56">
        <f>IF(S47="Impacto",(AD46-(+AD46*X47)),AD46)</f>
        <v>0.4</v>
      </c>
      <c r="AE47" s="57" t="str">
        <f t="shared" si="5"/>
        <v>Menor</v>
      </c>
      <c r="AF47" s="28" t="str">
        <f>IF(AND(AC47&lt;&gt;"",AE47&lt;&gt;""),VLOOKUP(AC47&amp;AE47,'No Eliminar'!$N$3:$O$27,2,FALSE),"")</f>
        <v>Baja</v>
      </c>
      <c r="AG47" s="176"/>
      <c r="AH47" s="176"/>
      <c r="AI47" s="176"/>
      <c r="AJ47" s="12"/>
    </row>
    <row r="48" spans="1:36" ht="153.75" customHeight="1" x14ac:dyDescent="0.35">
      <c r="A48" s="177"/>
      <c r="B48" s="177"/>
      <c r="C48" s="177"/>
      <c r="D48" s="177"/>
      <c r="E48" s="68" t="s">
        <v>88</v>
      </c>
      <c r="F48" s="22" t="s">
        <v>590</v>
      </c>
      <c r="G48" s="177"/>
      <c r="H48" s="177"/>
      <c r="I48" s="177"/>
      <c r="J48" s="177"/>
      <c r="K48" s="177"/>
      <c r="L48" s="177"/>
      <c r="M48" s="177"/>
      <c r="N48" s="177"/>
      <c r="O48" s="177"/>
      <c r="P48" s="177"/>
      <c r="Q48" s="53">
        <v>6</v>
      </c>
      <c r="R48" s="5" t="s">
        <v>592</v>
      </c>
      <c r="S48" s="54" t="str">
        <f t="shared" si="0"/>
        <v>Probabilidad</v>
      </c>
      <c r="T48" s="39" t="s">
        <v>72</v>
      </c>
      <c r="U48" s="55">
        <f t="shared" si="1"/>
        <v>0.25</v>
      </c>
      <c r="V48" s="39" t="s">
        <v>61</v>
      </c>
      <c r="W48" s="55">
        <f t="shared" si="2"/>
        <v>0.15</v>
      </c>
      <c r="X48" s="56">
        <f t="shared" si="3"/>
        <v>0.4</v>
      </c>
      <c r="Y48" s="39" t="s">
        <v>62</v>
      </c>
      <c r="Z48" s="39" t="s">
        <v>77</v>
      </c>
      <c r="AA48" s="39" t="s">
        <v>64</v>
      </c>
      <c r="AB48" s="56">
        <f>IFERROR(IF(AND(S47="Probabilidad",S48="Probabilidad"),(AB47-(+AB47*X48)),IF(AND(S47="Impacto",S48="Probabilidad"),(AB46-(+AB46*X48)),IF(S48="Impacto",AB47,""))),"")</f>
        <v>0.108</v>
      </c>
      <c r="AC48" s="70" t="str">
        <f t="shared" si="4"/>
        <v>Muy Baja</v>
      </c>
      <c r="AD48" s="55">
        <f>IFERROR(IF(AND(S47="Impacto",S48="Impacto"),(AD47-(+AD47*X48)),IF(AND(S47="Impacto",S48="Probabilidad"),(AD46-(+AD46*X48)),IF(S48="Probabilidad",AD47,""))),"")</f>
        <v>0.4</v>
      </c>
      <c r="AE48" s="70" t="str">
        <f t="shared" si="5"/>
        <v>Menor</v>
      </c>
      <c r="AF48" s="28" t="str">
        <f>IF(AND(AC48&lt;&gt;"",AE48&lt;&gt;""),VLOOKUP(AC48&amp;AE48,'No Eliminar'!$N$3:$O$27,2,FALSE),"")</f>
        <v>Baja</v>
      </c>
      <c r="AG48" s="177"/>
      <c r="AH48" s="177"/>
      <c r="AI48" s="177"/>
      <c r="AJ48" s="12"/>
    </row>
    <row r="49" spans="1:36" ht="147" customHeight="1" x14ac:dyDescent="0.35">
      <c r="A49" s="212">
        <v>11</v>
      </c>
      <c r="B49" s="212" t="s">
        <v>593</v>
      </c>
      <c r="C49" s="212" t="s">
        <v>550</v>
      </c>
      <c r="D49" s="209" t="s">
        <v>594</v>
      </c>
      <c r="E49" s="68" t="s">
        <v>52</v>
      </c>
      <c r="F49" s="22" t="s">
        <v>595</v>
      </c>
      <c r="G49" s="209" t="s">
        <v>596</v>
      </c>
      <c r="H49" s="209" t="s">
        <v>55</v>
      </c>
      <c r="I49" s="212" t="s">
        <v>148</v>
      </c>
      <c r="J49" s="209" t="s">
        <v>57</v>
      </c>
      <c r="K49" s="219" t="str">
        <f>IF(J49="Máximo 2 veces por año","Muy Baja", IF(J49="De 3 a 24 veces por año","Baja", IF(J49="De 24 a 500 veces por año","Media", IF(J49="De 500 veces al año y máximo 5000 veces por año","Alta",IF(J49="Más de 5000 veces por año","Muy Alta",";")))))</f>
        <v>Media</v>
      </c>
      <c r="L49" s="220">
        <f>IF(K49="Muy Baja", 20%, IF(K49="Baja",40%, IF(K49="Media",60%, IF(K49="Alta",80%,IF(K49="Muy Alta",100%,"")))))</f>
        <v>0.6</v>
      </c>
      <c r="M49" s="209" t="s">
        <v>569</v>
      </c>
      <c r="N49" s="216" t="str">
        <f>IF(O49=20%,"Leve",IF(O49=40%,"Menor",IF(O49=60%,"Moderado",IF(O49=80%,"Mayor","Catastrófico"))))</f>
        <v>Menor</v>
      </c>
      <c r="O49" s="216">
        <f>IF(M49="     Afectación menor a 10 SMLMV",20%,IF(M49="     El riesgo afecta la imagen de alguna área de la organización",20%,IF(M49="     Entre 10 y 50 SMLMV",40%,IF(M49="     El riesgo afecta la imagen de la entidad internamente, de conocimiento general, nivel interno, de junta dircetiva y accionistas y/o de provedores",40%,IF(M49="     Entre 50 y 100 SMLMV",60%,IF(M49="     El riesgo afecta la imagen de la entidad con algunos usuarios de relevancia frente al logro de los objetivos",60%,IF(M49="     Entre 100 y 500 SMLMV",80%,IF(M49="     El riesgo afecta la imagen de de la entidad con efecto publicitario sostenido a nivel de sector administrativo, nivel departamental o municipal",80%,IF(M49="     Mayor a 500 SMLMV",100%,IF(M49="     El riesgo afecta la imagen de la entidad a nivel nacional, con efecto publicitarios sostenible a nivel país",100%,""))))))))))</f>
        <v>0.4</v>
      </c>
      <c r="P49" s="220" t="str">
        <f>IF(AND(K49&lt;&gt;"",N49&lt;&gt;""),VLOOKUP(K49&amp;N49,'No Eliminar'!$N$3:$O$27,2,FALSE),"")</f>
        <v>Moderada</v>
      </c>
      <c r="Q49" s="53">
        <v>1</v>
      </c>
      <c r="R49" s="5" t="s">
        <v>597</v>
      </c>
      <c r="S49" s="54" t="str">
        <f t="shared" si="0"/>
        <v>Probabilidad</v>
      </c>
      <c r="T49" s="39" t="s">
        <v>72</v>
      </c>
      <c r="U49" s="55">
        <f t="shared" si="1"/>
        <v>0.25</v>
      </c>
      <c r="V49" s="39" t="s">
        <v>61</v>
      </c>
      <c r="W49" s="55">
        <f t="shared" si="2"/>
        <v>0.15</v>
      </c>
      <c r="X49" s="56">
        <f t="shared" si="3"/>
        <v>0.4</v>
      </c>
      <c r="Y49" s="39" t="s">
        <v>62</v>
      </c>
      <c r="Z49" s="39" t="s">
        <v>63</v>
      </c>
      <c r="AA49" s="39" t="s">
        <v>64</v>
      </c>
      <c r="AB49" s="56">
        <f>IFERROR(IF(S49="Probabilidad",(L49-(+L49*X49)),IF(S49="Impacto",L49,"")),"")</f>
        <v>0.36</v>
      </c>
      <c r="AC49" s="57" t="str">
        <f t="shared" si="4"/>
        <v>Baja</v>
      </c>
      <c r="AD49" s="56">
        <f>IF(S49="Impacto",(O49-(+O49*X49)),O49)</f>
        <v>0.4</v>
      </c>
      <c r="AE49" s="57" t="str">
        <f t="shared" si="5"/>
        <v>Menor</v>
      </c>
      <c r="AF49" s="28" t="str">
        <f>IF(AND(AC49&lt;&gt;"",AE49&lt;&gt;""),VLOOKUP(AC49&amp;AE49,'No Eliminar'!$N$3:$O$27,2,FALSE),"")</f>
        <v>Moderada</v>
      </c>
      <c r="AG49" s="215" t="s">
        <v>499</v>
      </c>
      <c r="AH49" s="209" t="s">
        <v>598</v>
      </c>
      <c r="AI49" s="209" t="s">
        <v>599</v>
      </c>
      <c r="AJ49" s="12"/>
    </row>
    <row r="50" spans="1:36" ht="99.75" customHeight="1" x14ac:dyDescent="0.35">
      <c r="A50" s="176"/>
      <c r="B50" s="176"/>
      <c r="C50" s="176"/>
      <c r="D50" s="176"/>
      <c r="E50" s="68" t="s">
        <v>88</v>
      </c>
      <c r="F50" s="22" t="s">
        <v>600</v>
      </c>
      <c r="G50" s="176"/>
      <c r="H50" s="176"/>
      <c r="I50" s="176"/>
      <c r="J50" s="176"/>
      <c r="K50" s="176"/>
      <c r="L50" s="176"/>
      <c r="M50" s="176"/>
      <c r="N50" s="176"/>
      <c r="O50" s="176"/>
      <c r="P50" s="176"/>
      <c r="Q50" s="53">
        <v>2</v>
      </c>
      <c r="R50" s="5" t="s">
        <v>601</v>
      </c>
      <c r="S50" s="54" t="str">
        <f t="shared" si="0"/>
        <v>Probabilidad</v>
      </c>
      <c r="T50" s="39" t="s">
        <v>72</v>
      </c>
      <c r="U50" s="55">
        <f t="shared" si="1"/>
        <v>0.25</v>
      </c>
      <c r="V50" s="39" t="s">
        <v>61</v>
      </c>
      <c r="W50" s="55">
        <f t="shared" si="2"/>
        <v>0.15</v>
      </c>
      <c r="X50" s="56">
        <f t="shared" si="3"/>
        <v>0.4</v>
      </c>
      <c r="Y50" s="39" t="s">
        <v>62</v>
      </c>
      <c r="Z50" s="39" t="s">
        <v>63</v>
      </c>
      <c r="AA50" s="39" t="s">
        <v>64</v>
      </c>
      <c r="AB50" s="56">
        <f>IFERROR(IF(AND(S49="Probabilidad",S50="Probabilidad"),(AB49-(+AB49*X50)),IF(S50="Probabilidad",(L49-(+L49*X50)),IF(S50="Impacto",AB49,""))),"")</f>
        <v>0.216</v>
      </c>
      <c r="AC50" s="57" t="str">
        <f t="shared" si="4"/>
        <v>Baja</v>
      </c>
      <c r="AD50" s="56">
        <f>IF(S50="Impacto",(AD49-(+AD49*X50)),AD49)</f>
        <v>0.4</v>
      </c>
      <c r="AE50" s="57" t="str">
        <f t="shared" si="5"/>
        <v>Menor</v>
      </c>
      <c r="AF50" s="28" t="str">
        <f>IF(AND(AC50&lt;&gt;"",AE50&lt;&gt;""),VLOOKUP(AC50&amp;AE50,'No Eliminar'!$N$3:$O$27,2,FALSE),"")</f>
        <v>Moderada</v>
      </c>
      <c r="AG50" s="176"/>
      <c r="AH50" s="176"/>
      <c r="AI50" s="176"/>
      <c r="AJ50" s="12"/>
    </row>
    <row r="51" spans="1:36" ht="99.75" customHeight="1" x14ac:dyDescent="0.35">
      <c r="A51" s="176"/>
      <c r="B51" s="176"/>
      <c r="C51" s="176"/>
      <c r="D51" s="176"/>
      <c r="E51" s="68" t="s">
        <v>88</v>
      </c>
      <c r="F51" s="22" t="s">
        <v>600</v>
      </c>
      <c r="G51" s="176"/>
      <c r="H51" s="176"/>
      <c r="I51" s="176"/>
      <c r="J51" s="176"/>
      <c r="K51" s="176"/>
      <c r="L51" s="176"/>
      <c r="M51" s="176"/>
      <c r="N51" s="176"/>
      <c r="O51" s="176"/>
      <c r="P51" s="176"/>
      <c r="Q51" s="53">
        <v>3</v>
      </c>
      <c r="R51" s="5" t="s">
        <v>602</v>
      </c>
      <c r="S51" s="54" t="str">
        <f t="shared" si="0"/>
        <v>Probabilidad</v>
      </c>
      <c r="T51" s="39" t="s">
        <v>72</v>
      </c>
      <c r="U51" s="55">
        <f t="shared" si="1"/>
        <v>0.25</v>
      </c>
      <c r="V51" s="39" t="s">
        <v>61</v>
      </c>
      <c r="W51" s="55">
        <f t="shared" si="2"/>
        <v>0.15</v>
      </c>
      <c r="X51" s="56">
        <f t="shared" si="3"/>
        <v>0.4</v>
      </c>
      <c r="Y51" s="39" t="s">
        <v>62</v>
      </c>
      <c r="Z51" s="39" t="s">
        <v>63</v>
      </c>
      <c r="AA51" s="39" t="s">
        <v>64</v>
      </c>
      <c r="AB51" s="56">
        <f t="shared" ref="AB51:AB52" si="16">IFERROR(IF(AND(S50="Probabilidad",S51="Probabilidad"),(AB50-(+AB50*X51)),IF(AND(S50="Impacto",S51="Probabilidad"),(AB49-(+AB49*X51)),IF(S51="Impacto",AB50,""))),"")</f>
        <v>0.12959999999999999</v>
      </c>
      <c r="AC51" s="70" t="str">
        <f t="shared" si="4"/>
        <v>Muy Baja</v>
      </c>
      <c r="AD51" s="55">
        <f t="shared" ref="AD51:AD52" si="17">IFERROR(IF(AND(S50="Impacto",S51="Impacto"),(AD50-(+AD50*X51)),IF(AND(S50="Impacto",S51="Probabilidad"),(AD49-(+AD49*X51)),IF(S51="Probabilidad",AD50,""))),"")</f>
        <v>0.4</v>
      </c>
      <c r="AE51" s="70" t="str">
        <f t="shared" si="5"/>
        <v>Menor</v>
      </c>
      <c r="AF51" s="28" t="str">
        <f>IF(AND(AC51&lt;&gt;"",AE51&lt;&gt;""),VLOOKUP(AC51&amp;AE51,'No Eliminar'!$N$3:$O$27,2,FALSE),"")</f>
        <v>Baja</v>
      </c>
      <c r="AG51" s="176"/>
      <c r="AH51" s="176"/>
      <c r="AI51" s="176"/>
      <c r="AJ51" s="12"/>
    </row>
    <row r="52" spans="1:36" ht="99.75" customHeight="1" x14ac:dyDescent="0.35">
      <c r="A52" s="177"/>
      <c r="B52" s="177"/>
      <c r="C52" s="177"/>
      <c r="D52" s="177"/>
      <c r="E52" s="68" t="s">
        <v>52</v>
      </c>
      <c r="F52" s="22" t="s">
        <v>603</v>
      </c>
      <c r="G52" s="177"/>
      <c r="H52" s="177"/>
      <c r="I52" s="177"/>
      <c r="J52" s="177"/>
      <c r="K52" s="177"/>
      <c r="L52" s="177"/>
      <c r="M52" s="177"/>
      <c r="N52" s="177"/>
      <c r="O52" s="177"/>
      <c r="P52" s="177"/>
      <c r="Q52" s="53">
        <v>4</v>
      </c>
      <c r="R52" s="5" t="s">
        <v>604</v>
      </c>
      <c r="S52" s="54" t="str">
        <f t="shared" si="0"/>
        <v>Probabilidad</v>
      </c>
      <c r="T52" s="39" t="s">
        <v>92</v>
      </c>
      <c r="U52" s="55">
        <f t="shared" si="1"/>
        <v>0.15</v>
      </c>
      <c r="V52" s="39" t="s">
        <v>61</v>
      </c>
      <c r="W52" s="55">
        <f t="shared" si="2"/>
        <v>0.15</v>
      </c>
      <c r="X52" s="56">
        <f t="shared" si="3"/>
        <v>0.3</v>
      </c>
      <c r="Y52" s="39" t="s">
        <v>62</v>
      </c>
      <c r="Z52" s="39" t="s">
        <v>63</v>
      </c>
      <c r="AA52" s="39" t="s">
        <v>64</v>
      </c>
      <c r="AB52" s="56">
        <f t="shared" si="16"/>
        <v>9.0719999999999995E-2</v>
      </c>
      <c r="AC52" s="70" t="str">
        <f t="shared" si="4"/>
        <v>Muy Baja</v>
      </c>
      <c r="AD52" s="55">
        <f t="shared" si="17"/>
        <v>0.4</v>
      </c>
      <c r="AE52" s="70" t="str">
        <f t="shared" si="5"/>
        <v>Menor</v>
      </c>
      <c r="AF52" s="28" t="str">
        <f>IF(AND(AC52&lt;&gt;"",AE52&lt;&gt;""),VLOOKUP(AC52&amp;AE52,'No Eliminar'!$N$3:$O$27,2,FALSE),"")</f>
        <v>Baja</v>
      </c>
      <c r="AG52" s="177"/>
      <c r="AH52" s="177"/>
      <c r="AI52" s="177"/>
      <c r="AJ52" s="12"/>
    </row>
    <row r="53" spans="1:36" ht="167.25" customHeight="1" x14ac:dyDescent="0.35">
      <c r="A53" s="212">
        <v>12</v>
      </c>
      <c r="B53" s="212" t="s">
        <v>593</v>
      </c>
      <c r="C53" s="212" t="s">
        <v>550</v>
      </c>
      <c r="D53" s="209" t="s">
        <v>605</v>
      </c>
      <c r="E53" s="68" t="s">
        <v>52</v>
      </c>
      <c r="F53" s="22" t="s">
        <v>606</v>
      </c>
      <c r="G53" s="209" t="s">
        <v>607</v>
      </c>
      <c r="H53" s="209" t="s">
        <v>55</v>
      </c>
      <c r="I53" s="212" t="s">
        <v>350</v>
      </c>
      <c r="J53" s="209" t="s">
        <v>132</v>
      </c>
      <c r="K53" s="219" t="str">
        <f>IF(J53="Máximo 2 veces por año","Muy Baja", IF(J53="De 3 a 24 veces por año","Baja", IF(J53="De 24 a 500 veces por año","Media", IF(J53="De 500 veces al año y máximo 5000 veces por año","Alta",IF(J53="Más de 5000 veces por año","Muy Alta",";")))))</f>
        <v>Muy Alta</v>
      </c>
      <c r="L53" s="220">
        <f>IF(K53="Muy Baja", 20%, IF(K53="Baja",40%, IF(K53="Media",60%, IF(K53="Alta",80%,IF(K53="Muy Alta",100%,"")))))</f>
        <v>1</v>
      </c>
      <c r="M53" s="209" t="s">
        <v>608</v>
      </c>
      <c r="N53" s="216" t="str">
        <f>IF(O53=20%,"Leve",IF(O53=40%,"Menor",IF(O53=60%,"Moderado",IF(O53=80%,"Mayor","Catastrófico"))))</f>
        <v>Mayor</v>
      </c>
      <c r="O53" s="216">
        <f>IF(M53="     Afectación menor a 10 SMLMV",20%,IF(M53="     El riesgo afecta la imagen de alguna área de la organización",20%,IF(M53="     Entre 10 y 50 SMLMV",40%,IF(M53="     El riesgo afecta la imagen de la entidad internamente, de conocimiento general, nivel interno, de junta dircetiva y accionistas y/o de provedores",40%,IF(M53="     Entre 50 y 100 SMLMV",60%,IF(M53="     El riesgo afecta la imagen de la entidad con algunos usuarios de relevancia frente al logro de los objetivos",60%,IF(M53="     Entre 100 y 500 SMLMV",80%,IF(M53="     El riesgo afecta la imagen de de la entidad con efecto publicitario sostenido a nivel de sector administrativo, nivel departamental o municipal",80%,IF(M53="     Mayor a 500 SMLMV",100%,IF(M53="     El riesgo afecta la imagen de la entidad a nivel nacional, con efecto publicitarios sostenible a nivel país",100%,""))))))))))</f>
        <v>0.8</v>
      </c>
      <c r="P53" s="220" t="str">
        <f>IF(AND(K53&lt;&gt;"",N53&lt;&gt;""),VLOOKUP(K53&amp;N53,'No Eliminar'!$N$3:$O$27,2,FALSE),"")</f>
        <v>Alta</v>
      </c>
      <c r="Q53" s="53">
        <v>1</v>
      </c>
      <c r="R53" s="5" t="s">
        <v>609</v>
      </c>
      <c r="S53" s="54" t="str">
        <f t="shared" si="0"/>
        <v>Impacto</v>
      </c>
      <c r="T53" s="39" t="s">
        <v>60</v>
      </c>
      <c r="U53" s="55">
        <f t="shared" si="1"/>
        <v>0.1</v>
      </c>
      <c r="V53" s="39" t="s">
        <v>61</v>
      </c>
      <c r="W53" s="55">
        <f t="shared" si="2"/>
        <v>0.15</v>
      </c>
      <c r="X53" s="56">
        <f t="shared" si="3"/>
        <v>0.25</v>
      </c>
      <c r="Y53" s="39" t="s">
        <v>62</v>
      </c>
      <c r="Z53" s="39" t="s">
        <v>63</v>
      </c>
      <c r="AA53" s="39" t="s">
        <v>64</v>
      </c>
      <c r="AB53" s="56">
        <f>IFERROR(IF(S53="Probabilidad",(L53-(+L53*X53)),IF(S53="Impacto",L53,"")),"")</f>
        <v>1</v>
      </c>
      <c r="AC53" s="57" t="str">
        <f t="shared" si="4"/>
        <v>Muy Alta</v>
      </c>
      <c r="AD53" s="56">
        <f>IF(S53="Impacto",(O53-(+O53*X53)),O53)</f>
        <v>0.60000000000000009</v>
      </c>
      <c r="AE53" s="57" t="str">
        <f t="shared" si="5"/>
        <v>Moderado</v>
      </c>
      <c r="AF53" s="28" t="str">
        <f>IF(AND(AC53&lt;&gt;"",AE53&lt;&gt;""),VLOOKUP(AC53&amp;AE53,'No Eliminar'!$N$3:$O$27,2,FALSE),"")</f>
        <v>Alta</v>
      </c>
      <c r="AG53" s="215" t="s">
        <v>610</v>
      </c>
      <c r="AH53" s="209" t="s">
        <v>611</v>
      </c>
      <c r="AI53" s="209" t="s">
        <v>612</v>
      </c>
      <c r="AJ53" s="12"/>
    </row>
    <row r="54" spans="1:36" ht="117.75" customHeight="1" x14ac:dyDescent="0.35">
      <c r="A54" s="176"/>
      <c r="B54" s="176"/>
      <c r="C54" s="176"/>
      <c r="D54" s="176"/>
      <c r="E54" s="68" t="s">
        <v>88</v>
      </c>
      <c r="F54" s="22" t="s">
        <v>613</v>
      </c>
      <c r="G54" s="176"/>
      <c r="H54" s="176"/>
      <c r="I54" s="176"/>
      <c r="J54" s="176"/>
      <c r="K54" s="176"/>
      <c r="L54" s="176"/>
      <c r="M54" s="176"/>
      <c r="N54" s="176"/>
      <c r="O54" s="176"/>
      <c r="P54" s="176"/>
      <c r="Q54" s="53">
        <v>2</v>
      </c>
      <c r="R54" s="5" t="s">
        <v>614</v>
      </c>
      <c r="S54" s="54" t="str">
        <f t="shared" si="0"/>
        <v>Probabilidad</v>
      </c>
      <c r="T54" s="39" t="s">
        <v>72</v>
      </c>
      <c r="U54" s="55">
        <f t="shared" si="1"/>
        <v>0.25</v>
      </c>
      <c r="V54" s="39" t="s">
        <v>61</v>
      </c>
      <c r="W54" s="55">
        <f t="shared" si="2"/>
        <v>0.15</v>
      </c>
      <c r="X54" s="56">
        <f t="shared" si="3"/>
        <v>0.4</v>
      </c>
      <c r="Y54" s="39" t="s">
        <v>62</v>
      </c>
      <c r="Z54" s="39" t="s">
        <v>63</v>
      </c>
      <c r="AA54" s="39" t="s">
        <v>64</v>
      </c>
      <c r="AB54" s="56">
        <f>IFERROR(IF(AND(S53="Probabilidad",S54="Probabilidad"),(AB53-(+AB53*X54)),IF(S54="Probabilidad",(L53-(+L53*X54)),IF(S54="Impacto",AB53,""))),"")</f>
        <v>0.6</v>
      </c>
      <c r="AC54" s="57" t="str">
        <f t="shared" si="4"/>
        <v>Media</v>
      </c>
      <c r="AD54" s="56">
        <f>IF(S54="Impacto",(AD53-(+AD53*X54)),AD53)</f>
        <v>0.60000000000000009</v>
      </c>
      <c r="AE54" s="57" t="str">
        <f t="shared" si="5"/>
        <v>Moderado</v>
      </c>
      <c r="AF54" s="28" t="str">
        <f>IF(AND(AC54&lt;&gt;"",AE54&lt;&gt;""),VLOOKUP(AC54&amp;AE54,'No Eliminar'!$N$3:$O$27,2,FALSE),"")</f>
        <v>Moderada</v>
      </c>
      <c r="AG54" s="176"/>
      <c r="AH54" s="176"/>
      <c r="AI54" s="176"/>
      <c r="AJ54" s="12"/>
    </row>
    <row r="55" spans="1:36" ht="117.75" customHeight="1" x14ac:dyDescent="0.35">
      <c r="A55" s="176"/>
      <c r="B55" s="176"/>
      <c r="C55" s="176"/>
      <c r="D55" s="176"/>
      <c r="E55" s="68" t="s">
        <v>88</v>
      </c>
      <c r="F55" s="22" t="s">
        <v>615</v>
      </c>
      <c r="G55" s="176"/>
      <c r="H55" s="176"/>
      <c r="I55" s="176"/>
      <c r="J55" s="176"/>
      <c r="K55" s="176"/>
      <c r="L55" s="176"/>
      <c r="M55" s="176"/>
      <c r="N55" s="176"/>
      <c r="O55" s="176"/>
      <c r="P55" s="176"/>
      <c r="Q55" s="53">
        <v>3</v>
      </c>
      <c r="R55" s="5" t="s">
        <v>616</v>
      </c>
      <c r="S55" s="54" t="str">
        <f t="shared" si="0"/>
        <v>Probabilidad</v>
      </c>
      <c r="T55" s="39" t="s">
        <v>72</v>
      </c>
      <c r="U55" s="55">
        <f t="shared" si="1"/>
        <v>0.25</v>
      </c>
      <c r="V55" s="39" t="s">
        <v>61</v>
      </c>
      <c r="W55" s="55">
        <f t="shared" si="2"/>
        <v>0.15</v>
      </c>
      <c r="X55" s="56">
        <f t="shared" si="3"/>
        <v>0.4</v>
      </c>
      <c r="Y55" s="39" t="s">
        <v>62</v>
      </c>
      <c r="Z55" s="39" t="s">
        <v>63</v>
      </c>
      <c r="AA55" s="39" t="s">
        <v>64</v>
      </c>
      <c r="AB55" s="56">
        <f t="shared" ref="AB55:AB56" si="18">IFERROR(IF(AND(S54="Probabilidad",S55="Probabilidad"),(AB54-(+AB54*X55)),IF(AND(S54="Impacto",S55="Probabilidad"),(AB53-(+AB53*X55)),IF(S55="Impacto",AB54,""))),"")</f>
        <v>0.36</v>
      </c>
      <c r="AC55" s="70" t="str">
        <f t="shared" si="4"/>
        <v>Baja</v>
      </c>
      <c r="AD55" s="55">
        <f t="shared" ref="AD55:AD56" si="19">IFERROR(IF(AND(S54="Impacto",S55="Impacto"),(AD54-(+AD54*X55)),IF(AND(S54="Impacto",S55="Probabilidad"),(AD53-(+AD53*X55)),IF(S55="Probabilidad",AD54,""))),"")</f>
        <v>0.60000000000000009</v>
      </c>
      <c r="AE55" s="70" t="str">
        <f t="shared" si="5"/>
        <v>Moderado</v>
      </c>
      <c r="AF55" s="28" t="str">
        <f>IF(AND(AC55&lt;&gt;"",AE55&lt;&gt;""),VLOOKUP(AC55&amp;AE55,'No Eliminar'!$N$3:$O$27,2,FALSE),"")</f>
        <v>Moderada</v>
      </c>
      <c r="AG55" s="176"/>
      <c r="AH55" s="176"/>
      <c r="AI55" s="176"/>
      <c r="AJ55" s="12"/>
    </row>
    <row r="56" spans="1:36" ht="117.75" customHeight="1" x14ac:dyDescent="0.35">
      <c r="A56" s="177"/>
      <c r="B56" s="177"/>
      <c r="C56" s="177"/>
      <c r="D56" s="177"/>
      <c r="E56" s="68" t="s">
        <v>88</v>
      </c>
      <c r="F56" s="22" t="s">
        <v>115</v>
      </c>
      <c r="G56" s="177"/>
      <c r="H56" s="177"/>
      <c r="I56" s="177"/>
      <c r="J56" s="177"/>
      <c r="K56" s="177"/>
      <c r="L56" s="177"/>
      <c r="M56" s="177"/>
      <c r="N56" s="177"/>
      <c r="O56" s="177"/>
      <c r="P56" s="177"/>
      <c r="Q56" s="53">
        <v>4</v>
      </c>
      <c r="R56" s="5" t="s">
        <v>617</v>
      </c>
      <c r="S56" s="54" t="str">
        <f t="shared" si="0"/>
        <v>Probabilidad</v>
      </c>
      <c r="T56" s="39" t="s">
        <v>72</v>
      </c>
      <c r="U56" s="55">
        <f t="shared" si="1"/>
        <v>0.25</v>
      </c>
      <c r="V56" s="39" t="s">
        <v>61</v>
      </c>
      <c r="W56" s="55">
        <f t="shared" si="2"/>
        <v>0.15</v>
      </c>
      <c r="X56" s="56">
        <f t="shared" si="3"/>
        <v>0.4</v>
      </c>
      <c r="Y56" s="39" t="s">
        <v>62</v>
      </c>
      <c r="Z56" s="39" t="s">
        <v>77</v>
      </c>
      <c r="AA56" s="39" t="s">
        <v>64</v>
      </c>
      <c r="AB56" s="56">
        <f t="shared" si="18"/>
        <v>0.216</v>
      </c>
      <c r="AC56" s="70" t="str">
        <f t="shared" si="4"/>
        <v>Baja</v>
      </c>
      <c r="AD56" s="55">
        <f t="shared" si="19"/>
        <v>0.60000000000000009</v>
      </c>
      <c r="AE56" s="70" t="str">
        <f t="shared" si="5"/>
        <v>Moderado</v>
      </c>
      <c r="AF56" s="28" t="str">
        <f>IF(AND(AC56&lt;&gt;"",AE56&lt;&gt;""),VLOOKUP(AC56&amp;AE56,'No Eliminar'!$N$3:$O$27,2,FALSE),"")</f>
        <v>Moderada</v>
      </c>
      <c r="AG56" s="177"/>
      <c r="AH56" s="177"/>
      <c r="AI56" s="177"/>
      <c r="AJ56" s="12"/>
    </row>
    <row r="57" spans="1:36" ht="96.75" customHeight="1" x14ac:dyDescent="0.35">
      <c r="A57" s="212">
        <v>14</v>
      </c>
      <c r="B57" s="212" t="s">
        <v>618</v>
      </c>
      <c r="C57" s="212" t="s">
        <v>449</v>
      </c>
      <c r="D57" s="209" t="s">
        <v>619</v>
      </c>
      <c r="E57" s="68" t="s">
        <v>52</v>
      </c>
      <c r="F57" s="22" t="s">
        <v>620</v>
      </c>
      <c r="G57" s="209" t="s">
        <v>621</v>
      </c>
      <c r="H57" s="209" t="s">
        <v>55</v>
      </c>
      <c r="I57" s="212" t="s">
        <v>148</v>
      </c>
      <c r="J57" s="209" t="s">
        <v>57</v>
      </c>
      <c r="K57" s="219" t="str">
        <f>IF(J57="Máximo 2 veces por año","Muy Baja", IF(J57="De 3 a 24 veces por año","Baja", IF(J57="De 24 a 500 veces por año","Media", IF(J57="De 500 veces al año y máximo 5000 veces por año","Alta",IF(J57="Más de 5000 veces por año","Muy Alta",";")))))</f>
        <v>Media</v>
      </c>
      <c r="L57" s="239">
        <f>IF(K57="Muy Baja", 20%, IF(K57="Baja",40%, IF(K57="Media",60%, IF(K57="Alta",80%,IF(K57="Muy Alta",100%,"")))))</f>
        <v>0.6</v>
      </c>
      <c r="M57" s="222" t="s">
        <v>622</v>
      </c>
      <c r="N57" s="216" t="e">
        <f>IF(O57=20%,"Leve",IF(O57=40%,"Menor",IF(O57=60%,"Moderado",IF(O57=80%,"Mayor","Catastrófico"))))</f>
        <v>#REF!</v>
      </c>
      <c r="O57" s="216" t="e">
        <f>IF(#REF!="     Afectación menor a 10 SMLMV",20%,IF(#REF!="     El riesgo afecta la imagen de alguna área de la organización",20%,IF(#REF!="     Entre 10 y 50 SMLMV",40%,IF(#REF!="     El riesgo afecta la imagen de la entidad internamente, de conocimiento general, nivel interno, de junta dircetiva y accionistas y/o de provedores",40%,IF(#REF!="     Entre 50 y 100 SMLMV",60%,IF(#REF!="     El riesgo afecta la imagen de la entidad con algunos usuarios de relevancia frente al logro de los objetivos",60%,IF(#REF!="     Entre 100 y 500 SMLMV",80%,IF(#REF!="     El riesgo afecta la imagen de de la entidad con efecto publicitario sostenido a nivel de sector administrativo, nivel departamental o municipal",80%,IF(#REF!="     Mayor a 500 SMLMV",100%,IF(#REF!="     El riesgo afecta la imagen de la entidad a nivel nacional, con efecto publicitarios sostenible a nivel país",100%,""))))))))))</f>
        <v>#REF!</v>
      </c>
      <c r="P57" s="220" t="e">
        <f>IF(AND(K57&lt;&gt;"",N57&lt;&gt;""),VLOOKUP(K57&amp;N57,'No Eliminar'!$N$3:$O$27,2,FALSE),"")</f>
        <v>#REF!</v>
      </c>
      <c r="Q57" s="53">
        <v>1</v>
      </c>
      <c r="R57" s="5" t="s">
        <v>623</v>
      </c>
      <c r="S57" s="54" t="str">
        <f t="shared" si="0"/>
        <v>Probabilidad</v>
      </c>
      <c r="T57" s="39" t="s">
        <v>72</v>
      </c>
      <c r="U57" s="55">
        <f t="shared" si="1"/>
        <v>0.25</v>
      </c>
      <c r="V57" s="39" t="s">
        <v>61</v>
      </c>
      <c r="W57" s="55">
        <f t="shared" si="2"/>
        <v>0.15</v>
      </c>
      <c r="X57" s="56">
        <f t="shared" si="3"/>
        <v>0.4</v>
      </c>
      <c r="Y57" s="39" t="s">
        <v>62</v>
      </c>
      <c r="Z57" s="39" t="s">
        <v>63</v>
      </c>
      <c r="AA57" s="39" t="s">
        <v>64</v>
      </c>
      <c r="AB57" s="56">
        <f>IFERROR(IF(S57="Probabilidad",(L57-(+L57*X57)),IF(S57="Impacto",L57,"")),"")</f>
        <v>0.36</v>
      </c>
      <c r="AC57" s="57" t="str">
        <f t="shared" si="4"/>
        <v>Baja</v>
      </c>
      <c r="AD57" s="56" t="e">
        <f>IF(S57="Impacto",(O57-(+O57*X57)),O57)</f>
        <v>#REF!</v>
      </c>
      <c r="AE57" s="70" t="e">
        <f t="shared" si="5"/>
        <v>#REF!</v>
      </c>
      <c r="AF57" s="28" t="e">
        <f>IF(AND(AC57&lt;&gt;"",AE57&lt;&gt;""),VLOOKUP(AC57&amp;AE57,'No Eliminar'!$N$3:$O$27,2,FALSE),"")</f>
        <v>#REF!</v>
      </c>
      <c r="AG57" s="215" t="s">
        <v>499</v>
      </c>
      <c r="AH57" s="209" t="s">
        <v>624</v>
      </c>
      <c r="AI57" s="209" t="s">
        <v>625</v>
      </c>
      <c r="AJ57" s="12"/>
    </row>
    <row r="58" spans="1:36" ht="96.75" customHeight="1" x14ac:dyDescent="0.35">
      <c r="A58" s="176"/>
      <c r="B58" s="176"/>
      <c r="C58" s="176"/>
      <c r="D58" s="176"/>
      <c r="E58" s="68" t="s">
        <v>88</v>
      </c>
      <c r="F58" s="22" t="s">
        <v>626</v>
      </c>
      <c r="G58" s="176"/>
      <c r="H58" s="176"/>
      <c r="I58" s="176"/>
      <c r="J58" s="176"/>
      <c r="K58" s="176"/>
      <c r="L58" s="176"/>
      <c r="M58" s="176"/>
      <c r="N58" s="176"/>
      <c r="O58" s="176"/>
      <c r="P58" s="176"/>
      <c r="Q58" s="53">
        <v>2</v>
      </c>
      <c r="R58" s="5" t="s">
        <v>627</v>
      </c>
      <c r="S58" s="54" t="str">
        <f t="shared" si="0"/>
        <v>Probabilidad</v>
      </c>
      <c r="T58" s="39" t="s">
        <v>72</v>
      </c>
      <c r="U58" s="55">
        <f t="shared" si="1"/>
        <v>0.25</v>
      </c>
      <c r="V58" s="39" t="s">
        <v>61</v>
      </c>
      <c r="W58" s="55">
        <f t="shared" si="2"/>
        <v>0.15</v>
      </c>
      <c r="X58" s="56">
        <f t="shared" si="3"/>
        <v>0.4</v>
      </c>
      <c r="Y58" s="39" t="s">
        <v>62</v>
      </c>
      <c r="Z58" s="39" t="s">
        <v>63</v>
      </c>
      <c r="AA58" s="39" t="s">
        <v>64</v>
      </c>
      <c r="AB58" s="56">
        <f>IFERROR(IF(AND(S57="Probabilidad",S58="Probabilidad"),(AB57-(+AB57*X58)),IF(S58="Probabilidad",(L57-(+L57*X58)),IF(S58="Impacto",AB57,""))),"")</f>
        <v>0.216</v>
      </c>
      <c r="AC58" s="57" t="str">
        <f t="shared" si="4"/>
        <v>Baja</v>
      </c>
      <c r="AD58" s="56" t="e">
        <f>IF(S58="Impacto",(AD57-(+AD57*X58)),AD57)</f>
        <v>#REF!</v>
      </c>
      <c r="AE58" s="70" t="e">
        <f t="shared" si="5"/>
        <v>#REF!</v>
      </c>
      <c r="AF58" s="28" t="e">
        <f>IF(AND(AC58&lt;&gt;"",AE58&lt;&gt;""),VLOOKUP(AC58&amp;AE58,'No Eliminar'!$N$3:$O$27,2,FALSE),"")</f>
        <v>#REF!</v>
      </c>
      <c r="AG58" s="176"/>
      <c r="AH58" s="176"/>
      <c r="AI58" s="176"/>
      <c r="AJ58" s="12"/>
    </row>
    <row r="59" spans="1:36" ht="96.75" customHeight="1" x14ac:dyDescent="0.35">
      <c r="A59" s="176"/>
      <c r="B59" s="176"/>
      <c r="C59" s="176"/>
      <c r="D59" s="176"/>
      <c r="E59" s="68" t="s">
        <v>88</v>
      </c>
      <c r="F59" s="22" t="s">
        <v>628</v>
      </c>
      <c r="G59" s="176"/>
      <c r="H59" s="176"/>
      <c r="I59" s="176"/>
      <c r="J59" s="176"/>
      <c r="K59" s="176"/>
      <c r="L59" s="176"/>
      <c r="M59" s="176"/>
      <c r="N59" s="176"/>
      <c r="O59" s="176"/>
      <c r="P59" s="176"/>
      <c r="Q59" s="53">
        <v>3</v>
      </c>
      <c r="R59" s="5" t="s">
        <v>629</v>
      </c>
      <c r="S59" s="54" t="str">
        <f t="shared" si="0"/>
        <v>Probabilidad</v>
      </c>
      <c r="T59" s="39" t="s">
        <v>72</v>
      </c>
      <c r="U59" s="55">
        <f t="shared" si="1"/>
        <v>0.25</v>
      </c>
      <c r="V59" s="39" t="s">
        <v>61</v>
      </c>
      <c r="W59" s="55">
        <f t="shared" si="2"/>
        <v>0.15</v>
      </c>
      <c r="X59" s="56">
        <f t="shared" si="3"/>
        <v>0.4</v>
      </c>
      <c r="Y59" s="39" t="s">
        <v>62</v>
      </c>
      <c r="Z59" s="39" t="s">
        <v>63</v>
      </c>
      <c r="AA59" s="39" t="s">
        <v>64</v>
      </c>
      <c r="AB59" s="56">
        <f t="shared" ref="AB59:AB60" si="20">IFERROR(IF(AND(S58="Probabilidad",S59="Probabilidad"),(AB58-(+AB58*X59)),IF(AND(S58="Impacto",S59="Probabilidad"),(AB57-(+AB57*X59)),IF(S59="Impacto",AB58,""))),"")</f>
        <v>0.12959999999999999</v>
      </c>
      <c r="AC59" s="70" t="str">
        <f t="shared" si="4"/>
        <v>Muy Baja</v>
      </c>
      <c r="AD59" s="55" t="str">
        <f t="shared" ref="AD59:AD60" si="21">IFERROR(IF(AND(S58="Impacto",S59="Impacto"),(AD58-(+AD58*X59)),IF(AND(S58="Impacto",S59="Probabilidad"),(AD57-(+AD57*X59)),IF(S59="Probabilidad",AD58,""))),"")</f>
        <v/>
      </c>
      <c r="AE59" s="70" t="str">
        <f t="shared" si="5"/>
        <v>Catastrófico</v>
      </c>
      <c r="AF59" s="28" t="str">
        <f>IF(AND(AC59&lt;&gt;"",AE59&lt;&gt;""),VLOOKUP(AC59&amp;AE59,'No Eliminar'!$N$3:$O$27,2,FALSE),"")</f>
        <v>Extrema</v>
      </c>
      <c r="AG59" s="176"/>
      <c r="AH59" s="176"/>
      <c r="AI59" s="176"/>
      <c r="AJ59" s="12"/>
    </row>
    <row r="60" spans="1:36" ht="96.75" customHeight="1" x14ac:dyDescent="0.35">
      <c r="A60" s="177"/>
      <c r="B60" s="177"/>
      <c r="C60" s="177"/>
      <c r="D60" s="177"/>
      <c r="E60" s="68" t="s">
        <v>52</v>
      </c>
      <c r="F60" s="22" t="s">
        <v>630</v>
      </c>
      <c r="G60" s="177"/>
      <c r="H60" s="177"/>
      <c r="I60" s="177"/>
      <c r="J60" s="177"/>
      <c r="K60" s="177"/>
      <c r="L60" s="177"/>
      <c r="M60" s="177"/>
      <c r="N60" s="177"/>
      <c r="O60" s="177"/>
      <c r="P60" s="177"/>
      <c r="Q60" s="53">
        <v>4</v>
      </c>
      <c r="R60" s="5" t="s">
        <v>631</v>
      </c>
      <c r="S60" s="54" t="str">
        <f t="shared" si="0"/>
        <v>Probabilidad</v>
      </c>
      <c r="T60" s="39" t="s">
        <v>72</v>
      </c>
      <c r="U60" s="55">
        <f t="shared" si="1"/>
        <v>0.25</v>
      </c>
      <c r="V60" s="39" t="s">
        <v>61</v>
      </c>
      <c r="W60" s="55">
        <f t="shared" si="2"/>
        <v>0.15</v>
      </c>
      <c r="X60" s="56">
        <f t="shared" si="3"/>
        <v>0.4</v>
      </c>
      <c r="Y60" s="39" t="s">
        <v>62</v>
      </c>
      <c r="Z60" s="39" t="s">
        <v>77</v>
      </c>
      <c r="AA60" s="39" t="s">
        <v>64</v>
      </c>
      <c r="AB60" s="56">
        <f t="shared" si="20"/>
        <v>7.7759999999999996E-2</v>
      </c>
      <c r="AC60" s="70" t="str">
        <f t="shared" si="4"/>
        <v>Muy Baja</v>
      </c>
      <c r="AD60" s="55" t="str">
        <f t="shared" si="21"/>
        <v/>
      </c>
      <c r="AE60" s="70" t="str">
        <f t="shared" si="5"/>
        <v>Catastrófico</v>
      </c>
      <c r="AF60" s="28" t="str">
        <f>IF(AND(AC60&lt;&gt;"",AE60&lt;&gt;""),VLOOKUP(AC60&amp;AE60,'No Eliminar'!$N$3:$O$27,2,FALSE),"")</f>
        <v>Extrema</v>
      </c>
      <c r="AG60" s="177"/>
      <c r="AH60" s="177"/>
      <c r="AI60" s="177"/>
      <c r="AJ60" s="12"/>
    </row>
    <row r="61" spans="1:36" ht="96.75" customHeight="1" x14ac:dyDescent="0.35">
      <c r="A61" s="212">
        <v>15</v>
      </c>
      <c r="B61" s="212" t="s">
        <v>618</v>
      </c>
      <c r="C61" s="212" t="s">
        <v>449</v>
      </c>
      <c r="D61" s="209" t="s">
        <v>632</v>
      </c>
      <c r="E61" s="68" t="s">
        <v>88</v>
      </c>
      <c r="F61" s="22" t="s">
        <v>633</v>
      </c>
      <c r="G61" s="209" t="s">
        <v>634</v>
      </c>
      <c r="H61" s="209" t="s">
        <v>55</v>
      </c>
      <c r="I61" s="212" t="s">
        <v>148</v>
      </c>
      <c r="J61" s="209" t="s">
        <v>57</v>
      </c>
      <c r="K61" s="219" t="str">
        <f>IF(J61="Máximo 2 veces por año","Muy Baja", IF(J61="De 3 a 24 veces por año","Baja", IF(J61="De 24 a 500 veces por año","Media", IF(J61="De 500 veces al año y máximo 5000 veces por año","Alta",IF(J61="Más de 5000 veces por año","Muy Alta",";")))))</f>
        <v>Media</v>
      </c>
      <c r="L61" s="239">
        <f>IF(K61="Muy Baja", 20%, IF(K61="Baja",40%, IF(K61="Media",60%, IF(K61="Alta",80%,IF(K61="Muy Alta",100%,"")))))</f>
        <v>0.6</v>
      </c>
      <c r="M61" s="222" t="s">
        <v>635</v>
      </c>
      <c r="N61" s="216" t="e">
        <f>IF(O61=20%,"Leve",IF(O61=40%,"Menor",IF(O61=60%,"Moderado",IF(O61=80%,"Mayor","Catastrófico"))))</f>
        <v>#REF!</v>
      </c>
      <c r="O61" s="216" t="e">
        <f>IF(#REF!="     Afectación menor a 10 SMLMV",20%,IF(#REF!="     El riesgo afecta la imagen de alguna área de la organización",20%,IF(#REF!="     Entre 10 y 50 SMLMV",40%,IF(#REF!="     El riesgo afecta la imagen de la entidad internamente, de conocimiento general, nivel interno, de junta dircetiva y accionistas y/o de provedores",40%,IF(#REF!="     Entre 50 y 100 SMLMV",60%,IF(#REF!="     El riesgo afecta la imagen de la entidad con algunos usuarios de relevancia frente al logro de los objetivos",60%,IF(#REF!="     Entre 100 y 500 SMLMV",80%,IF(#REF!="     El riesgo afecta la imagen de de la entidad con efecto publicitario sostenido a nivel de sector administrativo, nivel departamental o municipal",80%,IF(#REF!="     Mayor a 500 SMLMV",100%,IF(#REF!="     El riesgo afecta la imagen de la entidad a nivel nacional, con efecto publicitarios sostenible a nivel país",100%,""))))))))))</f>
        <v>#REF!</v>
      </c>
      <c r="P61" s="220" t="e">
        <f>IF(AND(K61&lt;&gt;"",N61&lt;&gt;""),VLOOKUP(K61&amp;N61,'No Eliminar'!$N$3:$O$27,2,FALSE),"")</f>
        <v>#REF!</v>
      </c>
      <c r="Q61" s="53">
        <v>1</v>
      </c>
      <c r="R61" s="5" t="s">
        <v>623</v>
      </c>
      <c r="S61" s="54" t="str">
        <f t="shared" si="0"/>
        <v>Probabilidad</v>
      </c>
      <c r="T61" s="39" t="s">
        <v>72</v>
      </c>
      <c r="U61" s="55">
        <f t="shared" si="1"/>
        <v>0.25</v>
      </c>
      <c r="V61" s="39" t="s">
        <v>61</v>
      </c>
      <c r="W61" s="55">
        <f t="shared" si="2"/>
        <v>0.15</v>
      </c>
      <c r="X61" s="56">
        <f t="shared" si="3"/>
        <v>0.4</v>
      </c>
      <c r="Y61" s="39" t="s">
        <v>62</v>
      </c>
      <c r="Z61" s="39" t="s">
        <v>63</v>
      </c>
      <c r="AA61" s="39" t="s">
        <v>64</v>
      </c>
      <c r="AB61" s="56">
        <f>IFERROR(IF(S61="Probabilidad",(L61-(+L61*X61)),IF(S61="Impacto",L61,"")),"")</f>
        <v>0.36</v>
      </c>
      <c r="AC61" s="57" t="str">
        <f t="shared" si="4"/>
        <v>Baja</v>
      </c>
      <c r="AD61" s="56" t="e">
        <f>IF(S61="Impacto",(O61-(+O61*X61)),O61)</f>
        <v>#REF!</v>
      </c>
      <c r="AE61" s="70" t="e">
        <f t="shared" si="5"/>
        <v>#REF!</v>
      </c>
      <c r="AF61" s="28" t="e">
        <f>IF(AND(AC61&lt;&gt;"",AE61&lt;&gt;""),VLOOKUP(AC61&amp;AE61,'No Eliminar'!$N$3:$O$27,2,FALSE),"")</f>
        <v>#REF!</v>
      </c>
      <c r="AG61" s="215" t="s">
        <v>499</v>
      </c>
      <c r="AH61" s="209" t="s">
        <v>624</v>
      </c>
      <c r="AI61" s="209" t="s">
        <v>636</v>
      </c>
      <c r="AJ61" s="12"/>
    </row>
    <row r="62" spans="1:36" ht="96.75" customHeight="1" x14ac:dyDescent="0.35">
      <c r="A62" s="176"/>
      <c r="B62" s="176"/>
      <c r="C62" s="176"/>
      <c r="D62" s="176"/>
      <c r="E62" s="68" t="s">
        <v>88</v>
      </c>
      <c r="F62" s="22" t="s">
        <v>626</v>
      </c>
      <c r="G62" s="176"/>
      <c r="H62" s="176"/>
      <c r="I62" s="176"/>
      <c r="J62" s="176"/>
      <c r="K62" s="176"/>
      <c r="L62" s="176"/>
      <c r="M62" s="176"/>
      <c r="N62" s="176"/>
      <c r="O62" s="176"/>
      <c r="P62" s="176"/>
      <c r="Q62" s="53">
        <v>2</v>
      </c>
      <c r="R62" s="5" t="s">
        <v>627</v>
      </c>
      <c r="S62" s="54" t="str">
        <f t="shared" si="0"/>
        <v>Probabilidad</v>
      </c>
      <c r="T62" s="39" t="s">
        <v>72</v>
      </c>
      <c r="U62" s="55">
        <f t="shared" si="1"/>
        <v>0.25</v>
      </c>
      <c r="V62" s="39" t="s">
        <v>61</v>
      </c>
      <c r="W62" s="55">
        <f t="shared" si="2"/>
        <v>0.15</v>
      </c>
      <c r="X62" s="56">
        <f t="shared" si="3"/>
        <v>0.4</v>
      </c>
      <c r="Y62" s="39" t="s">
        <v>62</v>
      </c>
      <c r="Z62" s="39" t="s">
        <v>63</v>
      </c>
      <c r="AA62" s="39" t="s">
        <v>64</v>
      </c>
      <c r="AB62" s="56">
        <f>IFERROR(IF(AND(S61="Probabilidad",S62="Probabilidad"),(AB61-(+AB61*X62)),IF(S62="Probabilidad",(L61-(+L61*X62)),IF(S62="Impacto",AB61,""))),"")</f>
        <v>0.216</v>
      </c>
      <c r="AC62" s="57" t="str">
        <f t="shared" si="4"/>
        <v>Baja</v>
      </c>
      <c r="AD62" s="56" t="e">
        <f>IF(S62="Impacto",(AD61-(+AD61*X62)),AD61)</f>
        <v>#REF!</v>
      </c>
      <c r="AE62" s="70" t="e">
        <f t="shared" si="5"/>
        <v>#REF!</v>
      </c>
      <c r="AF62" s="28" t="e">
        <f>IF(AND(AC62&lt;&gt;"",AE62&lt;&gt;""),VLOOKUP(AC62&amp;AE62,'No Eliminar'!$N$3:$O$27,2,FALSE),"")</f>
        <v>#REF!</v>
      </c>
      <c r="AG62" s="176"/>
      <c r="AH62" s="176"/>
      <c r="AI62" s="176"/>
      <c r="AJ62" s="12"/>
    </row>
    <row r="63" spans="1:36" ht="96.75" customHeight="1" x14ac:dyDescent="0.35">
      <c r="A63" s="176"/>
      <c r="B63" s="176"/>
      <c r="C63" s="176"/>
      <c r="D63" s="176"/>
      <c r="E63" s="68" t="s">
        <v>88</v>
      </c>
      <c r="F63" s="22" t="s">
        <v>628</v>
      </c>
      <c r="G63" s="176"/>
      <c r="H63" s="176"/>
      <c r="I63" s="176"/>
      <c r="J63" s="176"/>
      <c r="K63" s="176"/>
      <c r="L63" s="176"/>
      <c r="M63" s="176"/>
      <c r="N63" s="176"/>
      <c r="O63" s="176"/>
      <c r="P63" s="176"/>
      <c r="Q63" s="53">
        <v>3</v>
      </c>
      <c r="R63" s="5" t="s">
        <v>629</v>
      </c>
      <c r="S63" s="54" t="str">
        <f t="shared" si="0"/>
        <v>Probabilidad</v>
      </c>
      <c r="T63" s="39" t="s">
        <v>72</v>
      </c>
      <c r="U63" s="55">
        <f t="shared" si="1"/>
        <v>0.25</v>
      </c>
      <c r="V63" s="39" t="s">
        <v>61</v>
      </c>
      <c r="W63" s="55">
        <f t="shared" si="2"/>
        <v>0.15</v>
      </c>
      <c r="X63" s="56">
        <f t="shared" si="3"/>
        <v>0.4</v>
      </c>
      <c r="Y63" s="39" t="s">
        <v>62</v>
      </c>
      <c r="Z63" s="39" t="s">
        <v>63</v>
      </c>
      <c r="AA63" s="39" t="s">
        <v>64</v>
      </c>
      <c r="AB63" s="56">
        <f t="shared" ref="AB63:AB64" si="22">IFERROR(IF(AND(S62="Probabilidad",S63="Probabilidad"),(AB62-(+AB62*X63)),IF(AND(S62="Impacto",S63="Probabilidad"),(AB61-(+AB61*X63)),IF(S63="Impacto",AB62,""))),"")</f>
        <v>0.12959999999999999</v>
      </c>
      <c r="AC63" s="70" t="str">
        <f t="shared" si="4"/>
        <v>Muy Baja</v>
      </c>
      <c r="AD63" s="55" t="str">
        <f t="shared" ref="AD63:AD64" si="23">IFERROR(IF(AND(S62="Impacto",S63="Impacto"),(AD62-(+AD62*X63)),IF(AND(S62="Impacto",S63="Probabilidad"),(AD61-(+AD61*X63)),IF(S63="Probabilidad",AD62,""))),"")</f>
        <v/>
      </c>
      <c r="AE63" s="70" t="str">
        <f t="shared" si="5"/>
        <v>Catastrófico</v>
      </c>
      <c r="AF63" s="28" t="str">
        <f>IF(AND(AC63&lt;&gt;"",AE63&lt;&gt;""),VLOOKUP(AC63&amp;AE63,'No Eliminar'!$N$3:$O$27,2,FALSE),"")</f>
        <v>Extrema</v>
      </c>
      <c r="AG63" s="176"/>
      <c r="AH63" s="176"/>
      <c r="AI63" s="176"/>
      <c r="AJ63" s="12"/>
    </row>
    <row r="64" spans="1:36" ht="96.75" customHeight="1" x14ac:dyDescent="0.35">
      <c r="A64" s="177"/>
      <c r="B64" s="177"/>
      <c r="C64" s="177"/>
      <c r="D64" s="177"/>
      <c r="E64" s="68" t="s">
        <v>52</v>
      </c>
      <c r="F64" s="22" t="s">
        <v>630</v>
      </c>
      <c r="G64" s="177"/>
      <c r="H64" s="177"/>
      <c r="I64" s="177"/>
      <c r="J64" s="177"/>
      <c r="K64" s="177"/>
      <c r="L64" s="177"/>
      <c r="M64" s="177"/>
      <c r="N64" s="177"/>
      <c r="O64" s="177"/>
      <c r="P64" s="177"/>
      <c r="Q64" s="53">
        <v>4</v>
      </c>
      <c r="R64" s="5" t="s">
        <v>631</v>
      </c>
      <c r="S64" s="54" t="str">
        <f t="shared" si="0"/>
        <v>Probabilidad</v>
      </c>
      <c r="T64" s="39" t="s">
        <v>72</v>
      </c>
      <c r="U64" s="55">
        <f t="shared" si="1"/>
        <v>0.25</v>
      </c>
      <c r="V64" s="39" t="s">
        <v>61</v>
      </c>
      <c r="W64" s="55">
        <f t="shared" si="2"/>
        <v>0.15</v>
      </c>
      <c r="X64" s="56">
        <f t="shared" si="3"/>
        <v>0.4</v>
      </c>
      <c r="Y64" s="39" t="s">
        <v>62</v>
      </c>
      <c r="Z64" s="39" t="s">
        <v>77</v>
      </c>
      <c r="AA64" s="39" t="s">
        <v>64</v>
      </c>
      <c r="AB64" s="56">
        <f t="shared" si="22"/>
        <v>7.7759999999999996E-2</v>
      </c>
      <c r="AC64" s="70" t="str">
        <f t="shared" si="4"/>
        <v>Muy Baja</v>
      </c>
      <c r="AD64" s="55" t="str">
        <f t="shared" si="23"/>
        <v/>
      </c>
      <c r="AE64" s="70" t="str">
        <f t="shared" si="5"/>
        <v>Catastrófico</v>
      </c>
      <c r="AF64" s="28" t="str">
        <f>IF(AND(AC64&lt;&gt;"",AE64&lt;&gt;""),VLOOKUP(AC64&amp;AE64,'No Eliminar'!$N$3:$O$27,2,FALSE),"")</f>
        <v>Extrema</v>
      </c>
      <c r="AG64" s="177"/>
      <c r="AH64" s="177"/>
      <c r="AI64" s="177"/>
      <c r="AJ64" s="12"/>
    </row>
    <row r="65" spans="1:36" ht="168.75" customHeight="1" x14ac:dyDescent="0.35">
      <c r="A65" s="212">
        <v>16</v>
      </c>
      <c r="B65" s="212" t="s">
        <v>637</v>
      </c>
      <c r="C65" s="212" t="s">
        <v>449</v>
      </c>
      <c r="D65" s="209" t="s">
        <v>638</v>
      </c>
      <c r="E65" s="68" t="s">
        <v>52</v>
      </c>
      <c r="F65" s="68" t="s">
        <v>639</v>
      </c>
      <c r="G65" s="212" t="s">
        <v>640</v>
      </c>
      <c r="H65" s="209" t="s">
        <v>55</v>
      </c>
      <c r="I65" s="212" t="s">
        <v>148</v>
      </c>
      <c r="J65" s="209" t="s">
        <v>57</v>
      </c>
      <c r="K65" s="219" t="str">
        <f>IF(J65="Máximo 2 veces por año","Muy Baja", IF(J65="De 3 a 24 veces por año","Baja", IF(J65="De 24 a 500 veces por año","Media", IF(J65="De 500 veces al año y máximo 5000 veces por año","Alta",IF(J65="Más de 5000 veces por año","Muy Alta",";")))))</f>
        <v>Media</v>
      </c>
      <c r="L65" s="239">
        <f>IF(K65="Muy Baja", 20%, IF(K65="Baja",40%, IF(K65="Media",60%, IF(K65="Alta",80%,IF(K65="Muy Alta",100%,"")))))</f>
        <v>0.6</v>
      </c>
      <c r="M65" s="209" t="s">
        <v>497</v>
      </c>
      <c r="N65" s="216" t="str">
        <f>IF(O65=20%,"Leve",IF(O65=40%,"Menor",IF(O65=60%,"Moderado",IF(O65=80%,"Mayor","Catastrófico"))))</f>
        <v>Menor</v>
      </c>
      <c r="O65" s="216">
        <f>IF(M65="     Afectación menor a 10 SMLMV",20%,IF(M65="     El riesgo afecta la imagen de alguna área de la organización",20%,IF(M65="     Entre 10 y 50 SMLMV",40%,IF(M65="     El riesgo afecta la imagen de la entidad internamente, de conocimiento general, nivel interno, de junta dircetiva y accionistas y/o de provedores",40%,IF(M65="     Entre 50 y 100 SMLMV",60%,IF(M65="     El riesgo afecta la imagen de la entidad con algunos usuarios de relevancia frente al logro de los objetivos",60%,IF(M65="     Entre 100 y 500 SMLMV",80%,IF(M65="     El riesgo afecta la imagen de de la entidad con efecto publicitario sostenido a nivel de sector administrativo, nivel departamental o municipal",80%,IF(M65="     Mayor a 500 SMLMV",100%,IF(M65="     El riesgo afecta la imagen de la entidad a nivel nacional, con efecto publicitarios sostenible a nivel país",100%,""))))))))))</f>
        <v>0.4</v>
      </c>
      <c r="P65" s="220" t="str">
        <f>IF(AND(K65&lt;&gt;"",N65&lt;&gt;""),VLOOKUP(K65&amp;N65,'No Eliminar'!$N$3:$O$27,2,FALSE),"")</f>
        <v>Moderada</v>
      </c>
      <c r="Q65" s="53">
        <v>1</v>
      </c>
      <c r="R65" s="5" t="s">
        <v>641</v>
      </c>
      <c r="S65" s="54" t="str">
        <f t="shared" si="0"/>
        <v>Probabilidad</v>
      </c>
      <c r="T65" s="39" t="s">
        <v>72</v>
      </c>
      <c r="U65" s="55">
        <f t="shared" si="1"/>
        <v>0.25</v>
      </c>
      <c r="V65" s="39" t="s">
        <v>61</v>
      </c>
      <c r="W65" s="55">
        <f t="shared" si="2"/>
        <v>0.15</v>
      </c>
      <c r="X65" s="56">
        <f t="shared" si="3"/>
        <v>0.4</v>
      </c>
      <c r="Y65" s="39" t="s">
        <v>62</v>
      </c>
      <c r="Z65" s="39" t="s">
        <v>63</v>
      </c>
      <c r="AA65" s="39" t="s">
        <v>64</v>
      </c>
      <c r="AB65" s="56">
        <f>IFERROR(IF(S65="Probabilidad",(L65-(+L65*X65)),IF(S65="Impacto",L65,"")),"")</f>
        <v>0.36</v>
      </c>
      <c r="AC65" s="57" t="str">
        <f t="shared" si="4"/>
        <v>Baja</v>
      </c>
      <c r="AD65" s="56">
        <f>IF(S65="Impacto",(O65-(+O65*X65)),O65)</f>
        <v>0.4</v>
      </c>
      <c r="AE65" s="70" t="str">
        <f t="shared" si="5"/>
        <v>Menor</v>
      </c>
      <c r="AF65" s="28" t="str">
        <f>IF(AND(AC65&lt;&gt;"",AE65&lt;&gt;""),VLOOKUP(AC65&amp;AE65,'No Eliminar'!$N$3:$O$27,2,FALSE),"")</f>
        <v>Moderada</v>
      </c>
      <c r="AG65" s="215" t="s">
        <v>263</v>
      </c>
      <c r="AH65" s="209" t="s">
        <v>642</v>
      </c>
      <c r="AI65" s="209" t="s">
        <v>643</v>
      </c>
      <c r="AJ65" s="12"/>
    </row>
    <row r="66" spans="1:36" ht="149.25" customHeight="1" x14ac:dyDescent="0.35">
      <c r="A66" s="176"/>
      <c r="B66" s="176"/>
      <c r="C66" s="176"/>
      <c r="D66" s="184"/>
      <c r="E66" s="60" t="s">
        <v>52</v>
      </c>
      <c r="F66" s="60" t="s">
        <v>644</v>
      </c>
      <c r="G66" s="176"/>
      <c r="H66" s="184"/>
      <c r="I66" s="176"/>
      <c r="J66" s="184"/>
      <c r="K66" s="184"/>
      <c r="L66" s="184"/>
      <c r="M66" s="184"/>
      <c r="N66" s="184"/>
      <c r="O66" s="184"/>
      <c r="P66" s="176"/>
      <c r="Q66" s="72">
        <v>2</v>
      </c>
      <c r="R66" s="106" t="s">
        <v>645</v>
      </c>
      <c r="S66" s="107" t="str">
        <f t="shared" si="0"/>
        <v>Probabilidad</v>
      </c>
      <c r="T66" s="28" t="s">
        <v>72</v>
      </c>
      <c r="U66" s="59">
        <f t="shared" si="1"/>
        <v>0.25</v>
      </c>
      <c r="V66" s="28" t="s">
        <v>61</v>
      </c>
      <c r="W66" s="59">
        <f t="shared" si="2"/>
        <v>0.15</v>
      </c>
      <c r="X66" s="108">
        <f t="shared" si="3"/>
        <v>0.4</v>
      </c>
      <c r="Y66" s="28" t="s">
        <v>279</v>
      </c>
      <c r="Z66" s="28" t="s">
        <v>63</v>
      </c>
      <c r="AA66" s="28" t="s">
        <v>64</v>
      </c>
      <c r="AB66" s="108">
        <f>IFERROR(IF(AND(S65="Probabilidad",S66="Probabilidad"),(AB65-(+AB65*X66)),IF(S66="Probabilidad",(L65-(+L65*X66)),IF(S66="Impacto",AB65,""))),"")</f>
        <v>0.216</v>
      </c>
      <c r="AC66" s="109" t="str">
        <f t="shared" si="4"/>
        <v>Baja</v>
      </c>
      <c r="AD66" s="108">
        <f>IF(S66="Impacto",(AD65-(+AD65*X66)),AD65)</f>
        <v>0.4</v>
      </c>
      <c r="AE66" s="110" t="str">
        <f t="shared" si="5"/>
        <v>Menor</v>
      </c>
      <c r="AF66" s="28" t="str">
        <f>IF(AND(AC66&lt;&gt;"",AE66&lt;&gt;""),VLOOKUP(AC66&amp;AE66,'No Eliminar'!$N$3:$O$27,2,FALSE),"")</f>
        <v>Moderada</v>
      </c>
      <c r="AG66" s="176"/>
      <c r="AH66" s="184"/>
      <c r="AI66" s="184"/>
      <c r="AJ66" s="12"/>
    </row>
    <row r="67" spans="1:36" ht="149.25" customHeight="1" x14ac:dyDescent="0.35">
      <c r="A67" s="212">
        <v>17</v>
      </c>
      <c r="B67" s="212" t="s">
        <v>637</v>
      </c>
      <c r="C67" s="209" t="s">
        <v>449</v>
      </c>
      <c r="D67" s="209" t="s">
        <v>646</v>
      </c>
      <c r="E67" s="68" t="s">
        <v>52</v>
      </c>
      <c r="F67" s="68" t="s">
        <v>647</v>
      </c>
      <c r="G67" s="209" t="s">
        <v>648</v>
      </c>
      <c r="H67" s="209" t="s">
        <v>55</v>
      </c>
      <c r="I67" s="212" t="s">
        <v>148</v>
      </c>
      <c r="J67" s="209" t="s">
        <v>57</v>
      </c>
      <c r="K67" s="219" t="str">
        <f>IF(J67="Máximo 2 veces por año","Muy Baja", IF(J67="De 3 a 24 veces por año","Baja", IF(J67="De 24 a 500 veces por año","Media", IF(J67="De 500 veces al año y máximo 5000 veces por año","Alta",IF(J67="Más de 5000 veces por año","Muy Alta",";")))))</f>
        <v>Media</v>
      </c>
      <c r="L67" s="251">
        <f>IF(K67="Muy Baja", 20%, IF(K67="Baja",40%, IF(K67="Media",60%, IF(K67="Alta",80%,IF(K67="Muy Alta",100%,"")))))</f>
        <v>0.6</v>
      </c>
      <c r="M67" s="209" t="s">
        <v>497</v>
      </c>
      <c r="N67" s="216" t="str">
        <f>IF(O67=20%,"Leve",IF(O67=40%,"Menor",IF(O67=60%,"Moderado",IF(O67=80%,"Mayor","Catastrófico"))))</f>
        <v>Menor</v>
      </c>
      <c r="O67" s="216">
        <f>IF(M67="     Afectación menor a 10 SMLMV",20%,IF(M67="     El riesgo afecta la imagen de alguna área de la organización",20%,IF(M67="     Entre 10 y 50 SMLMV",40%,IF(M67="     El riesgo afecta la imagen de la entidad internamente, de conocimiento general, nivel interno, de junta dircetiva y accionistas y/o de provedores",40%,IF(M67="     Entre 50 y 100 SMLMV",60%,IF(M67="     El riesgo afecta la imagen de la entidad con algunos usuarios de relevancia frente al logro de los objetivos",60%,IF(M67="     Entre 100 y 500 SMLMV",80%,IF(M67="     El riesgo afecta la imagen de de la entidad con efecto publicitario sostenido a nivel de sector administrativo, nivel departamental o municipal",80%,IF(M67="     Mayor a 500 SMLMV",100%,IF(M67="     El riesgo afecta la imagen de la entidad a nivel nacional, con efecto publicitarios sostenible a nivel país",100%,""))))))))))</f>
        <v>0.4</v>
      </c>
      <c r="P67" s="220" t="s">
        <v>649</v>
      </c>
      <c r="Q67" s="53">
        <v>1</v>
      </c>
      <c r="R67" s="5" t="s">
        <v>650</v>
      </c>
      <c r="S67" s="54" t="str">
        <f t="shared" si="0"/>
        <v>Probabilidad</v>
      </c>
      <c r="T67" s="39" t="s">
        <v>72</v>
      </c>
      <c r="U67" s="55">
        <f t="shared" si="1"/>
        <v>0.25</v>
      </c>
      <c r="V67" s="39" t="s">
        <v>61</v>
      </c>
      <c r="W67" s="55">
        <f t="shared" si="2"/>
        <v>0.15</v>
      </c>
      <c r="X67" s="56">
        <f t="shared" si="3"/>
        <v>0.4</v>
      </c>
      <c r="Y67" s="39" t="s">
        <v>62</v>
      </c>
      <c r="Z67" s="39" t="s">
        <v>63</v>
      </c>
      <c r="AA67" s="39" t="s">
        <v>64</v>
      </c>
      <c r="AB67" s="56">
        <f>IFERROR(IF(S67="Probabilidad",(L67-(+L67*X67)),IF(S67="Impacto",L67,"")),"")</f>
        <v>0.36</v>
      </c>
      <c r="AC67" s="57" t="str">
        <f t="shared" si="4"/>
        <v>Baja</v>
      </c>
      <c r="AD67" s="56">
        <f>IFERROR(IF(AND(S67="Probabilidad",S68="Probabilidad"),(AB67-(+AB67*X68)),IF(S68="Probabilidad",(L67-(+L67*X68)),IF(S68="Impacto",AB67,""))),"")</f>
        <v>0.216</v>
      </c>
      <c r="AE67" s="57" t="str">
        <f t="shared" ref="AE67:AE70" si="24">IF(AB67&lt;=20%, "Leve", IF(AB67&lt;=40%,"Menor", IF(AB67&lt;=60%,"Moderado",IF(AB67&lt;=80%,"Mayor","Catastrófico"))))</f>
        <v>Menor</v>
      </c>
      <c r="AF67" s="39" t="s">
        <v>65</v>
      </c>
      <c r="AG67" s="39" t="s">
        <v>263</v>
      </c>
      <c r="AH67" s="209" t="s">
        <v>642</v>
      </c>
      <c r="AI67" s="209" t="s">
        <v>651</v>
      </c>
      <c r="AJ67" s="12"/>
    </row>
    <row r="68" spans="1:36" ht="149.25" customHeight="1" x14ac:dyDescent="0.35">
      <c r="A68" s="177"/>
      <c r="B68" s="177"/>
      <c r="C68" s="177"/>
      <c r="D68" s="177"/>
      <c r="E68" s="68" t="s">
        <v>52</v>
      </c>
      <c r="F68" s="68" t="s">
        <v>652</v>
      </c>
      <c r="G68" s="177"/>
      <c r="H68" s="177"/>
      <c r="I68" s="177"/>
      <c r="J68" s="177"/>
      <c r="K68" s="177"/>
      <c r="L68" s="177"/>
      <c r="M68" s="177"/>
      <c r="N68" s="177"/>
      <c r="O68" s="177"/>
      <c r="P68" s="177"/>
      <c r="Q68" s="53">
        <v>2</v>
      </c>
      <c r="R68" s="5" t="s">
        <v>653</v>
      </c>
      <c r="S68" s="54" t="str">
        <f t="shared" si="0"/>
        <v>Probabilidad</v>
      </c>
      <c r="T68" s="39" t="s">
        <v>72</v>
      </c>
      <c r="U68" s="55">
        <f t="shared" si="1"/>
        <v>0.25</v>
      </c>
      <c r="V68" s="39" t="s">
        <v>61</v>
      </c>
      <c r="W68" s="55">
        <f t="shared" si="2"/>
        <v>0.15</v>
      </c>
      <c r="X68" s="56">
        <f t="shared" si="3"/>
        <v>0.4</v>
      </c>
      <c r="Y68" s="39" t="s">
        <v>279</v>
      </c>
      <c r="Z68" s="39" t="s">
        <v>63</v>
      </c>
      <c r="AA68" s="39" t="s">
        <v>64</v>
      </c>
      <c r="AB68" s="56">
        <f>IFERROR(IF(AND(S67="Probabilidad",S68="Probabilidad"),(AB67-(+AB67*X68)),IF(S68="Probabilidad",(L67-(+L67*X68)),IF(S68="Impacto",AB67,""))),"")</f>
        <v>0.216</v>
      </c>
      <c r="AC68" s="57" t="str">
        <f t="shared" si="4"/>
        <v>Baja</v>
      </c>
      <c r="AD68" s="56">
        <f>+AB68*X68</f>
        <v>8.6400000000000005E-2</v>
      </c>
      <c r="AE68" s="57" t="str">
        <f t="shared" si="24"/>
        <v>Menor</v>
      </c>
      <c r="AF68" s="39" t="s">
        <v>65</v>
      </c>
      <c r="AG68" s="39" t="s">
        <v>263</v>
      </c>
      <c r="AH68" s="177"/>
      <c r="AI68" s="177"/>
      <c r="AJ68" s="12"/>
    </row>
    <row r="69" spans="1:36" ht="149.25" customHeight="1" x14ac:dyDescent="0.35">
      <c r="A69" s="212">
        <v>18</v>
      </c>
      <c r="B69" s="209" t="s">
        <v>637</v>
      </c>
      <c r="C69" s="209" t="s">
        <v>654</v>
      </c>
      <c r="D69" s="209" t="s">
        <v>655</v>
      </c>
      <c r="E69" s="68" t="s">
        <v>52</v>
      </c>
      <c r="F69" s="68" t="s">
        <v>656</v>
      </c>
      <c r="G69" s="209" t="s">
        <v>657</v>
      </c>
      <c r="H69" s="209" t="s">
        <v>55</v>
      </c>
      <c r="I69" s="212" t="s">
        <v>658</v>
      </c>
      <c r="J69" s="209" t="s">
        <v>175</v>
      </c>
      <c r="K69" s="219" t="str">
        <f>IF(J69="Máximo 2 veces por año","Muy Baja", IF(J69="De 3 a 24 veces por año","Baja", IF(J69="De 24 a 500 veces por año","Media", IF(J69="De 500 veces al año y máximo 5000 veces por año","Alta",IF(J69="Más de 5000 veces por año","Muy Alta",";")))))</f>
        <v>Alta</v>
      </c>
      <c r="L69" s="251">
        <f>IF(K69="Muy Baja", 20%, IF(K69="Baja",40%, IF(K69="Media",60%, IF(K69="Alta",80%,IF(K69="Muy Alta",100%,"")))))</f>
        <v>0.8</v>
      </c>
      <c r="M69" s="209" t="s">
        <v>659</v>
      </c>
      <c r="N69" s="216" t="str">
        <f>IF(O69=20%,"Leve",IF(O69=40%,"Menor",IF(O69=60%,"Moderado",IF(O69=80%,"Mayor","Catastrófico"))))</f>
        <v>Leve</v>
      </c>
      <c r="O69" s="216">
        <f>IF(M69="     Afectación menor a 10 SMLMV",20%,IF(M69="     El riesgo afecta la imagen de alguna área de la organización",20%,IF(M69="     Entre 10 y 50 SMLMV",40%,IF(M69="     El riesgo afecta la imagen de la entidad internamente, de conocimiento general, nivel interno, de junta dircetiva y accionistas y/o de provedores",40%,IF(M69="     Entre 50 y 100 SMLMV",60%,IF(M69="     El riesgo afecta la imagen de la entidad con algunos usuarios de relevancia frente al logro de los objetivos",60%,IF(M69="     Entre 100 y 500 SMLMV",80%,IF(M69="     El riesgo afecta la imagen de de la entidad con efecto publicitario sostenido a nivel de sector administrativo, nivel departamental o municipal",80%,IF(M69="     Mayor a 500 SMLMV",100%,IF(M69="     El riesgo afecta la imagen de la entidad a nivel nacional, con efecto publicitarios sostenible a nivel país",100%,""))))))))))</f>
        <v>0.2</v>
      </c>
      <c r="P69" s="220" t="s">
        <v>649</v>
      </c>
      <c r="Q69" s="53">
        <v>1</v>
      </c>
      <c r="R69" s="5" t="s">
        <v>660</v>
      </c>
      <c r="S69" s="54" t="str">
        <f t="shared" si="0"/>
        <v>Probabilidad</v>
      </c>
      <c r="T69" s="39" t="s">
        <v>72</v>
      </c>
      <c r="U69" s="55">
        <f t="shared" si="1"/>
        <v>0.25</v>
      </c>
      <c r="V69" s="39" t="s">
        <v>61</v>
      </c>
      <c r="W69" s="55">
        <f t="shared" si="2"/>
        <v>0.15</v>
      </c>
      <c r="X69" s="56">
        <f t="shared" si="3"/>
        <v>0.4</v>
      </c>
      <c r="Y69" s="39" t="s">
        <v>279</v>
      </c>
      <c r="Z69" s="39" t="s">
        <v>63</v>
      </c>
      <c r="AA69" s="39" t="s">
        <v>64</v>
      </c>
      <c r="AB69" s="56">
        <f>IFERROR(IF(S69="Probabilidad",(L69-(+L69*X69)),IF(S69="Impacto",L69,"")),"")</f>
        <v>0.48</v>
      </c>
      <c r="AC69" s="57" t="str">
        <f t="shared" si="4"/>
        <v>Media</v>
      </c>
      <c r="AD69" s="56">
        <f>IFERROR(IF(AND(S69="Probabilidad",S70="Probabilidad"),(AB69-(+AB69*X70)),IF(S70="Probabilidad",(L69-(+L69*X70)),IF(S70="Impacto",AB69,""))),"")</f>
        <v>0.28799999999999998</v>
      </c>
      <c r="AE69" s="57" t="str">
        <f t="shared" si="24"/>
        <v>Moderado</v>
      </c>
      <c r="AF69" s="39" t="s">
        <v>65</v>
      </c>
      <c r="AG69" s="39" t="s">
        <v>499</v>
      </c>
      <c r="AH69" s="209" t="s">
        <v>661</v>
      </c>
      <c r="AI69" s="209" t="s">
        <v>662</v>
      </c>
      <c r="AJ69" s="12"/>
    </row>
    <row r="70" spans="1:36" ht="149.25" customHeight="1" x14ac:dyDescent="0.35">
      <c r="A70" s="177"/>
      <c r="B70" s="177"/>
      <c r="C70" s="177"/>
      <c r="D70" s="177"/>
      <c r="E70" s="68" t="s">
        <v>52</v>
      </c>
      <c r="F70" s="68" t="s">
        <v>663</v>
      </c>
      <c r="G70" s="177"/>
      <c r="H70" s="177"/>
      <c r="I70" s="177"/>
      <c r="J70" s="177"/>
      <c r="K70" s="177"/>
      <c r="L70" s="177"/>
      <c r="M70" s="177"/>
      <c r="N70" s="177"/>
      <c r="O70" s="177"/>
      <c r="P70" s="177"/>
      <c r="Q70" s="53">
        <v>2</v>
      </c>
      <c r="R70" s="5" t="s">
        <v>664</v>
      </c>
      <c r="S70" s="54" t="str">
        <f t="shared" si="0"/>
        <v>Probabilidad</v>
      </c>
      <c r="T70" s="39" t="s">
        <v>72</v>
      </c>
      <c r="U70" s="55">
        <f t="shared" si="1"/>
        <v>0.25</v>
      </c>
      <c r="V70" s="39" t="s">
        <v>61</v>
      </c>
      <c r="W70" s="55">
        <f t="shared" si="2"/>
        <v>0.15</v>
      </c>
      <c r="X70" s="56">
        <f t="shared" si="3"/>
        <v>0.4</v>
      </c>
      <c r="Y70" s="39" t="s">
        <v>279</v>
      </c>
      <c r="Z70" s="39" t="s">
        <v>63</v>
      </c>
      <c r="AA70" s="39" t="s">
        <v>64</v>
      </c>
      <c r="AB70" s="56">
        <f>IFERROR(IF(AND(S69="Probabilidad",S70="Probabilidad"),(AB69-(+AB69*X70)),IF(S70="Probabilidad",(L69-(+L69*X70)),IF(S70="Impacto",AB69,""))),"")</f>
        <v>0.28799999999999998</v>
      </c>
      <c r="AC70" s="57" t="str">
        <f t="shared" si="4"/>
        <v>Baja</v>
      </c>
      <c r="AD70" s="56">
        <f>+AB70*X70</f>
        <v>0.1152</v>
      </c>
      <c r="AE70" s="57" t="str">
        <f t="shared" si="24"/>
        <v>Menor</v>
      </c>
      <c r="AF70" s="39" t="s">
        <v>65</v>
      </c>
      <c r="AG70" s="39" t="s">
        <v>499</v>
      </c>
      <c r="AH70" s="177"/>
      <c r="AI70" s="177"/>
      <c r="AJ70" s="12"/>
    </row>
    <row r="71" spans="1:36" ht="200.25" customHeight="1" x14ac:dyDescent="0.35">
      <c r="A71" s="250">
        <v>19</v>
      </c>
      <c r="B71" s="250" t="s">
        <v>665</v>
      </c>
      <c r="C71" s="250" t="s">
        <v>666</v>
      </c>
      <c r="D71" s="242" t="s">
        <v>667</v>
      </c>
      <c r="E71" s="67" t="s">
        <v>52</v>
      </c>
      <c r="F71" s="111" t="s">
        <v>668</v>
      </c>
      <c r="G71" s="242" t="s">
        <v>669</v>
      </c>
      <c r="H71" s="242" t="s">
        <v>55</v>
      </c>
      <c r="I71" s="250" t="s">
        <v>148</v>
      </c>
      <c r="J71" s="242" t="s">
        <v>57</v>
      </c>
      <c r="K71" s="246" t="str">
        <f>IF(J71="Máximo 2 veces por año","Muy Baja", IF(J71="De 3 a 24 veces por año","Baja", IF(J71="De 24 a 500 veces por año","Media", IF(J71="De 500 veces al año y máximo 5000 veces por año","Alta",IF(J71="Más de 5000 veces por año","Muy Alta",";")))))</f>
        <v>Media</v>
      </c>
      <c r="L71" s="247">
        <f>IF(K71="Muy Baja", 20%, IF(K71="Baja",40%, IF(K71="Media",60%, IF(K71="Alta",80%,IF(K71="Muy Alta",100%,"")))))</f>
        <v>0.6</v>
      </c>
      <c r="M71" s="242" t="s">
        <v>58</v>
      </c>
      <c r="N71" s="248" t="str">
        <f>IF(O71=20%,"Leve",IF(O71=40%,"Menor",IF(O71=60%,"Moderado",IF(O71=80%,"Mayor","Catastrófico"))))</f>
        <v>Catastrófico</v>
      </c>
      <c r="O71" s="248">
        <f>IF(M71="     Afectación menor a 10 SMLMV",20%,IF(M71="     El riesgo afecta la imagen de alguna área de la organización",20%,IF(M71="     Entre 10 y 50 SMLMV",40%,IF(M71="     El riesgo afecta la imagen de la entidad internamente, de conocimiento general, nivel interno, de junta dircetiva y accionistas y/o de provedores",40%,IF(M71="     Entre 50 y 100 SMLMV",60%,IF(M71="     El riesgo afecta la imagen de la entidad con algunos usuarios de relevancia frente al logro de los objetivos",60%,IF(M71="     Entre 100 y 500 SMLMV",80%,IF(M71="     El riesgo afecta la imagen de de la entidad con efecto publicitario sostenido a nivel de sector administrativo, nivel departamental o municipal",80%,IF(M71="     Mayor a 500 SMLMV",100%,IF(M71="     El riesgo afecta la imagen de la entidad a nivel nacional, con efecto publicitarios sostenible a nivel país",100%,""))))))))))</f>
        <v>1</v>
      </c>
      <c r="P71" s="249" t="str">
        <f>IF(AND(K71&lt;&gt;"",N71&lt;&gt;""),VLOOKUP(K71&amp;N71,'No Eliminar'!$N$3:$O$27,2,FALSE),"")</f>
        <v>Extrema</v>
      </c>
      <c r="Q71" s="82">
        <v>1</v>
      </c>
      <c r="R71" s="111" t="s">
        <v>670</v>
      </c>
      <c r="S71" s="112" t="str">
        <f t="shared" si="0"/>
        <v>Probabilidad</v>
      </c>
      <c r="T71" s="113" t="s">
        <v>72</v>
      </c>
      <c r="U71" s="66">
        <f t="shared" si="1"/>
        <v>0.25</v>
      </c>
      <c r="V71" s="113" t="s">
        <v>61</v>
      </c>
      <c r="W71" s="66">
        <f t="shared" si="2"/>
        <v>0.15</v>
      </c>
      <c r="X71" s="114">
        <f t="shared" si="3"/>
        <v>0.4</v>
      </c>
      <c r="Y71" s="113" t="s">
        <v>62</v>
      </c>
      <c r="Z71" s="113" t="s">
        <v>63</v>
      </c>
      <c r="AA71" s="113" t="s">
        <v>64</v>
      </c>
      <c r="AB71" s="114">
        <f>IFERROR(IF(S71="Probabilidad",(L71-(+L71*X71)),IF(S71="Impacto",L71,"")),"")</f>
        <v>0.36</v>
      </c>
      <c r="AC71" s="115" t="str">
        <f t="shared" si="4"/>
        <v>Baja</v>
      </c>
      <c r="AD71" s="114">
        <f>IF(S71="Impacto",(O71-(+O71*X71)),O71)</f>
        <v>1</v>
      </c>
      <c r="AE71" s="116" t="str">
        <f t="shared" ref="AE71:AE78" si="25">IF(AD71&lt;=20%, "Leve", IF(AD71&lt;=40%,"Menor", IF(AD71&lt;=60%,"Moderado",IF(AD71&lt;=80%,"Mayor","Catastrófico"))))</f>
        <v>Catastrófico</v>
      </c>
      <c r="AF71" s="117" t="str">
        <f>IF(AND(AC71&lt;&gt;"",AE71&lt;&gt;""),VLOOKUP(AC71&amp;AE71,'No Eliminar'!$N$3:$O$27,2,FALSE),"")</f>
        <v>Extrema</v>
      </c>
      <c r="AG71" s="245" t="s">
        <v>263</v>
      </c>
      <c r="AH71" s="242" t="s">
        <v>671</v>
      </c>
      <c r="AI71" s="242" t="s">
        <v>672</v>
      </c>
      <c r="AJ71" s="12"/>
    </row>
    <row r="72" spans="1:36" ht="124.5" customHeight="1" x14ac:dyDescent="0.35">
      <c r="A72" s="176"/>
      <c r="B72" s="176"/>
      <c r="C72" s="176"/>
      <c r="D72" s="176"/>
      <c r="E72" s="68" t="s">
        <v>52</v>
      </c>
      <c r="F72" s="5" t="s">
        <v>668</v>
      </c>
      <c r="G72" s="176"/>
      <c r="H72" s="176"/>
      <c r="I72" s="176"/>
      <c r="J72" s="176"/>
      <c r="K72" s="176"/>
      <c r="L72" s="176"/>
      <c r="M72" s="176"/>
      <c r="N72" s="176"/>
      <c r="O72" s="176"/>
      <c r="P72" s="176"/>
      <c r="Q72" s="53">
        <v>2</v>
      </c>
      <c r="R72" s="5" t="s">
        <v>673</v>
      </c>
      <c r="S72" s="54" t="str">
        <f t="shared" si="0"/>
        <v>Probabilidad</v>
      </c>
      <c r="T72" s="39" t="s">
        <v>72</v>
      </c>
      <c r="U72" s="55">
        <f t="shared" si="1"/>
        <v>0.25</v>
      </c>
      <c r="V72" s="39" t="s">
        <v>61</v>
      </c>
      <c r="W72" s="55">
        <f t="shared" si="2"/>
        <v>0.15</v>
      </c>
      <c r="X72" s="56">
        <f t="shared" si="3"/>
        <v>0.4</v>
      </c>
      <c r="Y72" s="39" t="s">
        <v>62</v>
      </c>
      <c r="Z72" s="39" t="s">
        <v>63</v>
      </c>
      <c r="AA72" s="39" t="s">
        <v>64</v>
      </c>
      <c r="AB72" s="56">
        <f>IFERROR(IF(AND(S71="Probabilidad",S72="Probabilidad"),(AB71-(+AB71*X72)),IF(S72="Probabilidad",(L71-(+L71*X72)),IF(S72="Impacto",AB71,""))),"")</f>
        <v>0.216</v>
      </c>
      <c r="AC72" s="57" t="str">
        <f t="shared" si="4"/>
        <v>Baja</v>
      </c>
      <c r="AD72" s="56">
        <f>IF(S72="Impacto",(AD71-(+AD71*X72)),AD71)</f>
        <v>1</v>
      </c>
      <c r="AE72" s="70" t="str">
        <f t="shared" si="25"/>
        <v>Catastrófico</v>
      </c>
      <c r="AF72" s="28" t="str">
        <f>IF(AND(AC72&lt;&gt;"",AE72&lt;&gt;""),VLOOKUP(AC72&amp;AE72,'No Eliminar'!$N$3:$O$27,2,FALSE),"")</f>
        <v>Extrema</v>
      </c>
      <c r="AG72" s="176"/>
      <c r="AH72" s="176"/>
      <c r="AI72" s="176"/>
      <c r="AJ72" s="12"/>
    </row>
    <row r="73" spans="1:36" ht="124.5" customHeight="1" x14ac:dyDescent="0.35">
      <c r="A73" s="177"/>
      <c r="B73" s="177"/>
      <c r="C73" s="177"/>
      <c r="D73" s="177"/>
      <c r="E73" s="68" t="s">
        <v>88</v>
      </c>
      <c r="F73" s="5" t="s">
        <v>115</v>
      </c>
      <c r="G73" s="177"/>
      <c r="H73" s="177"/>
      <c r="I73" s="177"/>
      <c r="J73" s="177"/>
      <c r="K73" s="177"/>
      <c r="L73" s="177"/>
      <c r="M73" s="177"/>
      <c r="N73" s="177"/>
      <c r="O73" s="177"/>
      <c r="P73" s="177"/>
      <c r="Q73" s="53">
        <v>3</v>
      </c>
      <c r="R73" s="5" t="s">
        <v>674</v>
      </c>
      <c r="S73" s="54" t="str">
        <f t="shared" si="0"/>
        <v>Probabilidad</v>
      </c>
      <c r="T73" s="39" t="s">
        <v>72</v>
      </c>
      <c r="U73" s="55">
        <f t="shared" si="1"/>
        <v>0.25</v>
      </c>
      <c r="V73" s="39" t="s">
        <v>61</v>
      </c>
      <c r="W73" s="55">
        <f t="shared" si="2"/>
        <v>0.15</v>
      </c>
      <c r="X73" s="56">
        <f t="shared" si="3"/>
        <v>0.4</v>
      </c>
      <c r="Y73" s="39" t="s">
        <v>62</v>
      </c>
      <c r="Z73" s="39" t="s">
        <v>63</v>
      </c>
      <c r="AA73" s="39" t="s">
        <v>64</v>
      </c>
      <c r="AB73" s="56">
        <f>IFERROR(IF(AND(S72="Probabilidad",S73="Probabilidad"),(AB72-(+AB72*X73)),IF(AND(S72="Impacto",S73="Probabilidad"),(AB71-(+AB71*X73)),IF(S73="Impacto",AB72,""))),"")</f>
        <v>0.12959999999999999</v>
      </c>
      <c r="AC73" s="70" t="str">
        <f t="shared" si="4"/>
        <v>Muy Baja</v>
      </c>
      <c r="AD73" s="55">
        <f>IFERROR(IF(AND(S72="Impacto",S73="Impacto"),(AD72-(+AD72*X73)),IF(AND(S72="Impacto",S73="Probabilidad"),(AD71-(+AD71*X73)),IF(S73="Probabilidad",AD72,""))),"")</f>
        <v>1</v>
      </c>
      <c r="AE73" s="70" t="str">
        <f t="shared" si="25"/>
        <v>Catastrófico</v>
      </c>
      <c r="AF73" s="28" t="str">
        <f>IF(AND(AC73&lt;&gt;"",AE73&lt;&gt;""),VLOOKUP(AC73&amp;AE73,'No Eliminar'!$N$3:$O$27,2,FALSE),"")</f>
        <v>Extrema</v>
      </c>
      <c r="AG73" s="177"/>
      <c r="AH73" s="177"/>
      <c r="AI73" s="177"/>
      <c r="AJ73" s="12"/>
    </row>
    <row r="74" spans="1:36" ht="163.5" customHeight="1" x14ac:dyDescent="0.35">
      <c r="A74" s="212">
        <v>20</v>
      </c>
      <c r="B74" s="212" t="s">
        <v>665</v>
      </c>
      <c r="C74" s="212" t="s">
        <v>449</v>
      </c>
      <c r="D74" s="209" t="s">
        <v>675</v>
      </c>
      <c r="E74" s="68" t="s">
        <v>52</v>
      </c>
      <c r="F74" s="5" t="s">
        <v>676</v>
      </c>
      <c r="G74" s="212" t="s">
        <v>677</v>
      </c>
      <c r="H74" s="209" t="s">
        <v>55</v>
      </c>
      <c r="I74" s="212" t="s">
        <v>148</v>
      </c>
      <c r="J74" s="209" t="s">
        <v>183</v>
      </c>
      <c r="K74" s="219" t="str">
        <f>IF(J74="Máximo 2 veces por año","Muy Baja", IF(J74="De 3 a 24 veces por año","Baja", IF(J74="De 24 a 500 veces por año","Media", IF(J74="De 500 veces al año y máximo 5000 veces por año","Alta",IF(J74="Más de 5000 veces por año","Muy Alta",";")))))</f>
        <v>Baja</v>
      </c>
      <c r="L74" s="223">
        <f>IF(K74="Muy Baja", 20%, IF(K74="Baja",40%, IF(K74="Media",60%, IF(K74="Alta",80%,IF(K74="Muy Alta",100%,"")))))</f>
        <v>0.4</v>
      </c>
      <c r="M74" s="209" t="s">
        <v>197</v>
      </c>
      <c r="N74" s="216" t="str">
        <f>IF(O74=20%,"Leve",IF(O74=40%,"Menor",IF(O74=60%,"Moderado",IF(O74=80%,"Mayor","Catastrófico"))))</f>
        <v>Mayor</v>
      </c>
      <c r="O74" s="216">
        <f>IF(M74="     Afectación menor a 10 SMLMV",20%,IF(M74="     El riesgo afecta la imagen de alguna área de la organización",20%,IF(M74="     Entre 10 y 50 SMLMV",40%,IF(M74="     El riesgo afecta la imagen de la entidad internamente, de conocimiento general, nivel interno, de junta dircetiva y accionistas y/o de provedores",40%,IF(M74="     Entre 50 y 100 SMLMV",60%,IF(M74="     El riesgo afecta la imagen de la entidad con algunos usuarios de relevancia frente al logro de los objetivos",60%,IF(M74="     Entre 100 y 500 SMLMV",80%,IF(M74="     El riesgo afecta la imagen de de la entidad con efecto publicitario sostenido a nivel de sector administrativo, nivel departamental o municipal",80%,IF(M74="     Mayor a 500 SMLMV",100%,IF(M74="     El riesgo afecta la imagen de la entidad a nivel nacional, con efecto publicitarios sostenible a nivel país",100%,""))))))))))</f>
        <v>0.8</v>
      </c>
      <c r="P74" s="220" t="str">
        <f>IF(AND(K74&lt;&gt;"",N74&lt;&gt;""),VLOOKUP(K74&amp;N74,'No Eliminar'!$N$3:$O$27,2,FALSE),"")</f>
        <v>Alta</v>
      </c>
      <c r="Q74" s="53">
        <v>1</v>
      </c>
      <c r="R74" s="5" t="s">
        <v>678</v>
      </c>
      <c r="S74" s="54" t="str">
        <f t="shared" si="0"/>
        <v>Probabilidad</v>
      </c>
      <c r="T74" s="39" t="s">
        <v>72</v>
      </c>
      <c r="U74" s="55">
        <f t="shared" si="1"/>
        <v>0.25</v>
      </c>
      <c r="V74" s="39" t="s">
        <v>61</v>
      </c>
      <c r="W74" s="55">
        <f t="shared" si="2"/>
        <v>0.15</v>
      </c>
      <c r="X74" s="56">
        <f t="shared" si="3"/>
        <v>0.4</v>
      </c>
      <c r="Y74" s="39" t="s">
        <v>62</v>
      </c>
      <c r="Z74" s="39" t="s">
        <v>63</v>
      </c>
      <c r="AA74" s="39" t="s">
        <v>64</v>
      </c>
      <c r="AB74" s="56">
        <f>IFERROR(IF(S74="Probabilidad",(L74-(+L74*X74)),IF(S74="Impacto",L74,"")),"")</f>
        <v>0.24</v>
      </c>
      <c r="AC74" s="57" t="str">
        <f t="shared" si="4"/>
        <v>Baja</v>
      </c>
      <c r="AD74" s="56">
        <f>IF(S74="Impacto",(O74-(+O74*X74)),O74)</f>
        <v>0.8</v>
      </c>
      <c r="AE74" s="70" t="str">
        <f t="shared" si="25"/>
        <v>Mayor</v>
      </c>
      <c r="AF74" s="28" t="str">
        <f>IF(AND(AC74&lt;&gt;"",AE74&lt;&gt;""),VLOOKUP(AC74&amp;AE74,'No Eliminar'!$N$3:$O$27,2,FALSE),"")</f>
        <v>Alta</v>
      </c>
      <c r="AG74" s="215" t="s">
        <v>263</v>
      </c>
      <c r="AH74" s="209" t="s">
        <v>679</v>
      </c>
      <c r="AI74" s="209" t="s">
        <v>680</v>
      </c>
      <c r="AJ74" s="12"/>
    </row>
    <row r="75" spans="1:36" ht="114.75" customHeight="1" x14ac:dyDescent="0.35">
      <c r="A75" s="176"/>
      <c r="B75" s="176"/>
      <c r="C75" s="176"/>
      <c r="D75" s="176"/>
      <c r="E75" s="68" t="s">
        <v>88</v>
      </c>
      <c r="F75" s="5" t="s">
        <v>681</v>
      </c>
      <c r="G75" s="176"/>
      <c r="H75" s="176"/>
      <c r="I75" s="176"/>
      <c r="J75" s="176"/>
      <c r="K75" s="176"/>
      <c r="L75" s="176"/>
      <c r="M75" s="176"/>
      <c r="N75" s="176"/>
      <c r="O75" s="176"/>
      <c r="P75" s="176"/>
      <c r="Q75" s="53">
        <v>2</v>
      </c>
      <c r="R75" s="5" t="s">
        <v>682</v>
      </c>
      <c r="S75" s="54" t="str">
        <f t="shared" si="0"/>
        <v>Probabilidad</v>
      </c>
      <c r="T75" s="39" t="s">
        <v>72</v>
      </c>
      <c r="U75" s="55">
        <f t="shared" si="1"/>
        <v>0.25</v>
      </c>
      <c r="V75" s="39" t="s">
        <v>61</v>
      </c>
      <c r="W75" s="55">
        <f t="shared" si="2"/>
        <v>0.15</v>
      </c>
      <c r="X75" s="56">
        <f t="shared" si="3"/>
        <v>0.4</v>
      </c>
      <c r="Y75" s="39" t="s">
        <v>62</v>
      </c>
      <c r="Z75" s="39" t="s">
        <v>63</v>
      </c>
      <c r="AA75" s="39" t="s">
        <v>64</v>
      </c>
      <c r="AB75" s="56">
        <f>IFERROR(IF(AND(S74="Probabilidad",S75="Probabilidad"),(AB74-(+AB74*X75)),IF(S75="Probabilidad",(L74-(+L74*X75)),IF(S75="Impacto",AB74,""))),"")</f>
        <v>0.14399999999999999</v>
      </c>
      <c r="AC75" s="57" t="str">
        <f t="shared" si="4"/>
        <v>Muy Baja</v>
      </c>
      <c r="AD75" s="56">
        <f>IF(S75="Impacto",(AD74-(+AD74*X75)),AD74)</f>
        <v>0.8</v>
      </c>
      <c r="AE75" s="70" t="str">
        <f t="shared" si="25"/>
        <v>Mayor</v>
      </c>
      <c r="AF75" s="28" t="str">
        <f>IF(AND(AC75&lt;&gt;"",AE75&lt;&gt;""),VLOOKUP(AC75&amp;AE75,'No Eliminar'!$N$3:$O$27,2,FALSE),"")</f>
        <v>Alta</v>
      </c>
      <c r="AG75" s="176"/>
      <c r="AH75" s="176"/>
      <c r="AI75" s="176"/>
      <c r="AJ75" s="12"/>
    </row>
    <row r="76" spans="1:36" ht="114.75" customHeight="1" x14ac:dyDescent="0.35">
      <c r="A76" s="176"/>
      <c r="B76" s="176"/>
      <c r="C76" s="176"/>
      <c r="D76" s="176"/>
      <c r="E76" s="68" t="s">
        <v>52</v>
      </c>
      <c r="F76" s="5" t="s">
        <v>683</v>
      </c>
      <c r="G76" s="176"/>
      <c r="H76" s="176"/>
      <c r="I76" s="176"/>
      <c r="J76" s="176"/>
      <c r="K76" s="176"/>
      <c r="L76" s="176"/>
      <c r="M76" s="176"/>
      <c r="N76" s="176"/>
      <c r="O76" s="176"/>
      <c r="P76" s="176"/>
      <c r="Q76" s="53">
        <v>3</v>
      </c>
      <c r="R76" s="5" t="s">
        <v>684</v>
      </c>
      <c r="S76" s="54" t="str">
        <f t="shared" si="0"/>
        <v>Probabilidad</v>
      </c>
      <c r="T76" s="39" t="s">
        <v>72</v>
      </c>
      <c r="U76" s="55">
        <f t="shared" si="1"/>
        <v>0.25</v>
      </c>
      <c r="V76" s="39" t="s">
        <v>61</v>
      </c>
      <c r="W76" s="55">
        <f t="shared" si="2"/>
        <v>0.15</v>
      </c>
      <c r="X76" s="56">
        <f t="shared" si="3"/>
        <v>0.4</v>
      </c>
      <c r="Y76" s="39" t="s">
        <v>62</v>
      </c>
      <c r="Z76" s="39" t="s">
        <v>63</v>
      </c>
      <c r="AA76" s="39" t="s">
        <v>64</v>
      </c>
      <c r="AB76" s="56">
        <f t="shared" ref="AB76:AB77" si="26">IFERROR(IF(AND(S75="Probabilidad",S76="Probabilidad"),(AB75-(+AB75*X76)),IF(AND(S75="Impacto",S76="Probabilidad"),(AB74-(+AB74*X76)),IF(S76="Impacto",AB75,""))),"")</f>
        <v>8.6399999999999991E-2</v>
      </c>
      <c r="AC76" s="70" t="str">
        <f t="shared" si="4"/>
        <v>Muy Baja</v>
      </c>
      <c r="AD76" s="55">
        <f t="shared" ref="AD76:AD77" si="27">IFERROR(IF(AND(S75="Impacto",S76="Impacto"),(AD75-(+AD75*X76)),IF(AND(S75="Impacto",S76="Probabilidad"),(AD74-(+AD74*X76)),IF(S76="Probabilidad",AD75,""))),"")</f>
        <v>0.8</v>
      </c>
      <c r="AE76" s="70" t="str">
        <f t="shared" si="25"/>
        <v>Mayor</v>
      </c>
      <c r="AF76" s="28" t="str">
        <f>IF(AND(AC76&lt;&gt;"",AE76&lt;&gt;""),VLOOKUP(AC76&amp;AE76,'No Eliminar'!$N$3:$O$27,2,FALSE),"")</f>
        <v>Alta</v>
      </c>
      <c r="AG76" s="176"/>
      <c r="AH76" s="176"/>
      <c r="AI76" s="176"/>
      <c r="AJ76" s="12"/>
    </row>
    <row r="77" spans="1:36" ht="114.75" customHeight="1" x14ac:dyDescent="0.35">
      <c r="A77" s="176"/>
      <c r="B77" s="176"/>
      <c r="C77" s="176"/>
      <c r="D77" s="184"/>
      <c r="E77" s="60" t="s">
        <v>88</v>
      </c>
      <c r="F77" s="106" t="s">
        <v>115</v>
      </c>
      <c r="G77" s="176"/>
      <c r="H77" s="184"/>
      <c r="I77" s="176"/>
      <c r="J77" s="177"/>
      <c r="K77" s="177"/>
      <c r="L77" s="176"/>
      <c r="M77" s="184"/>
      <c r="N77" s="177"/>
      <c r="O77" s="184"/>
      <c r="P77" s="177"/>
      <c r="Q77" s="72">
        <v>4</v>
      </c>
      <c r="R77" s="106" t="s">
        <v>685</v>
      </c>
      <c r="S77" s="107" t="str">
        <f t="shared" si="0"/>
        <v>Probabilidad</v>
      </c>
      <c r="T77" s="28" t="s">
        <v>72</v>
      </c>
      <c r="U77" s="59">
        <f t="shared" si="1"/>
        <v>0.25</v>
      </c>
      <c r="V77" s="28" t="s">
        <v>61</v>
      </c>
      <c r="W77" s="59">
        <f t="shared" si="2"/>
        <v>0.15</v>
      </c>
      <c r="X77" s="108">
        <f t="shared" si="3"/>
        <v>0.4</v>
      </c>
      <c r="Y77" s="28" t="s">
        <v>62</v>
      </c>
      <c r="Z77" s="28" t="s">
        <v>77</v>
      </c>
      <c r="AA77" s="28" t="s">
        <v>64</v>
      </c>
      <c r="AB77" s="108">
        <f t="shared" si="26"/>
        <v>5.183999999999999E-2</v>
      </c>
      <c r="AC77" s="110" t="str">
        <f t="shared" si="4"/>
        <v>Muy Baja</v>
      </c>
      <c r="AD77" s="59">
        <f t="shared" si="27"/>
        <v>0.8</v>
      </c>
      <c r="AE77" s="110" t="str">
        <f t="shared" si="25"/>
        <v>Mayor</v>
      </c>
      <c r="AF77" s="28" t="str">
        <f>IF(AND(AC77&lt;&gt;"",AE77&lt;&gt;""),VLOOKUP(AC77&amp;AE77,'No Eliminar'!$N$3:$O$27,2,FALSE),"")</f>
        <v>Alta</v>
      </c>
      <c r="AG77" s="176"/>
      <c r="AH77" s="184"/>
      <c r="AI77" s="184"/>
      <c r="AJ77" s="12"/>
    </row>
    <row r="78" spans="1:36" ht="160.5" customHeight="1" x14ac:dyDescent="0.35">
      <c r="A78" s="6">
        <v>21</v>
      </c>
      <c r="B78" s="6" t="s">
        <v>686</v>
      </c>
      <c r="C78" s="6" t="s">
        <v>449</v>
      </c>
      <c r="D78" s="68" t="s">
        <v>687</v>
      </c>
      <c r="E78" s="68" t="s">
        <v>88</v>
      </c>
      <c r="F78" s="94" t="s">
        <v>688</v>
      </c>
      <c r="G78" s="68" t="s">
        <v>689</v>
      </c>
      <c r="H78" s="68" t="s">
        <v>55</v>
      </c>
      <c r="I78" s="68" t="s">
        <v>148</v>
      </c>
      <c r="J78" s="68" t="s">
        <v>57</v>
      </c>
      <c r="K78" s="68" t="str">
        <f>IF(J78="Máximo 2 veces por año","Muy Baja", IF(J78="De 3 a 24 veces por año","Baja", IF(J78="De 24 a 500 veces por año","Media", IF(J78="De 500 veces al año y máximo 5000 veces por año","Alta",IF(J78="Más de 5000 veces por año","Muy Alta",";")))))</f>
        <v>Media</v>
      </c>
      <c r="L78" s="118">
        <f>IF(K78="Muy Baja", 20%, IF(K78="Baja",40%, IF(K78="Media",60%, IF(K78="Alta",80%,IF(K78="Muy Alta",100%,"")))))</f>
        <v>0.6</v>
      </c>
      <c r="M78" s="68" t="s">
        <v>176</v>
      </c>
      <c r="N78" s="119" t="str">
        <f>IF(O78=20%,"Leve",IF(O78=40%,"Menor",IF(O78=60%,"Moderado",IF(O78=80%,"Mayor","Catastrófico"))))</f>
        <v>Moderado</v>
      </c>
      <c r="O78" s="119">
        <f>IF(M78="     Afectación menor a 10 SMLMV",20%,IF(M78="     El riesgo afecta la imagen de alguna área de la organización",20%,IF(M78="     Entre 10 y 50 SMLMV",40%,IF(M78="     El riesgo afecta la imagen de la entidad internamente, de conocimiento general, nivel interno, de junta dircetiva y accionistas y/o de provedores",40%,IF(M78="     Entre 50 y 100 SMLMV",60%,IF(M78="     El riesgo afecta la imagen de la entidad con algunos usuarios de relevancia frente al logro de los objetivos",60%,IF(M78="     Entre 100 y 500 SMLMV",80%,IF(M78="     El riesgo afecta la imagen de de la entidad con efecto publicitario sostenido a nivel de sector administrativo, nivel departamental o municipal",80%,IF(M78="     Mayor a 500 SMLMV",100%,IF(M78="     El riesgo afecta la imagen de la entidad a nivel nacional, con efecto publicitarios sostenible a nivel país",100%,""))))))))))</f>
        <v>0.6</v>
      </c>
      <c r="P78" s="120" t="str">
        <f>IF(AND(K78&lt;&gt;"",N78&lt;&gt;""),VLOOKUP(K78&amp;N78,'No Eliminar'!$N$3:$O$27,2,FALSE),"")</f>
        <v>Moderada</v>
      </c>
      <c r="Q78" s="93">
        <v>1</v>
      </c>
      <c r="R78" s="94" t="s">
        <v>690</v>
      </c>
      <c r="S78" s="107" t="str">
        <f t="shared" si="0"/>
        <v>Probabilidad</v>
      </c>
      <c r="T78" s="78" t="s">
        <v>72</v>
      </c>
      <c r="U78" s="59">
        <f t="shared" si="1"/>
        <v>0.25</v>
      </c>
      <c r="V78" s="78" t="s">
        <v>61</v>
      </c>
      <c r="W78" s="59">
        <f t="shared" si="2"/>
        <v>0.15</v>
      </c>
      <c r="X78" s="108">
        <f t="shared" si="3"/>
        <v>0.4</v>
      </c>
      <c r="Y78" s="78" t="s">
        <v>62</v>
      </c>
      <c r="Z78" s="78" t="s">
        <v>63</v>
      </c>
      <c r="AA78" s="78" t="s">
        <v>64</v>
      </c>
      <c r="AB78" s="108">
        <f>IFERROR(IF(S78="Probabilidad",(L78-(+L78*X78)),IF(S78="Impacto",L78,"")),"")</f>
        <v>0.36</v>
      </c>
      <c r="AC78" s="110" t="str">
        <f t="shared" si="4"/>
        <v>Baja</v>
      </c>
      <c r="AD78" s="59">
        <f>IF(S78="Impacto",(O78-(+O78*X78)),O78)</f>
        <v>0.6</v>
      </c>
      <c r="AE78" s="110" t="str">
        <f t="shared" si="25"/>
        <v>Moderado</v>
      </c>
      <c r="AF78" s="39" t="str">
        <f>IF(AND(AC78&lt;&gt;"",AE78&lt;&gt;""),VLOOKUP(AC78&amp;AE78,'No Eliminar'!$N$3:$O$27,2,FALSE),"")</f>
        <v>Moderada</v>
      </c>
      <c r="AG78" s="121" t="s">
        <v>263</v>
      </c>
      <c r="AH78" s="68" t="s">
        <v>691</v>
      </c>
      <c r="AI78" s="68" t="s">
        <v>692</v>
      </c>
      <c r="AJ78" s="122"/>
    </row>
    <row r="79" spans="1:36" ht="16.5" customHeight="1" x14ac:dyDescent="0.35">
      <c r="A79" s="13"/>
      <c r="B79" s="12"/>
      <c r="C79" s="12"/>
      <c r="D79" s="12"/>
      <c r="E79" s="123"/>
      <c r="F79" s="12"/>
      <c r="G79" s="123"/>
      <c r="H79" s="124"/>
      <c r="I79" s="123"/>
      <c r="J79" s="123"/>
      <c r="K79" s="123"/>
      <c r="L79" s="123"/>
      <c r="M79" s="125"/>
      <c r="N79" s="125"/>
      <c r="O79" s="125"/>
      <c r="P79" s="125"/>
      <c r="Q79" s="125"/>
      <c r="R79" s="12"/>
      <c r="S79" s="12"/>
      <c r="T79" s="13"/>
      <c r="U79" s="12"/>
      <c r="V79" s="12"/>
      <c r="W79" s="12"/>
      <c r="X79" s="12"/>
      <c r="Y79" s="12"/>
      <c r="Z79" s="12"/>
      <c r="AA79" s="12"/>
      <c r="AB79" s="12"/>
      <c r="AC79" s="12"/>
      <c r="AD79" s="12"/>
      <c r="AE79" s="12"/>
      <c r="AF79" s="12"/>
      <c r="AG79" s="12"/>
      <c r="AH79" s="12"/>
      <c r="AI79" s="122"/>
      <c r="AJ79" s="12"/>
    </row>
    <row r="80" spans="1:36" ht="16.5" customHeight="1" x14ac:dyDescent="0.35">
      <c r="A80" s="13"/>
      <c r="B80" s="12"/>
      <c r="C80" s="12"/>
      <c r="D80" s="12"/>
      <c r="E80" s="123"/>
      <c r="F80" s="12"/>
      <c r="G80" s="123"/>
      <c r="H80" s="124"/>
      <c r="I80" s="123"/>
      <c r="J80" s="123"/>
      <c r="K80" s="123"/>
      <c r="L80" s="123"/>
      <c r="M80" s="125"/>
      <c r="N80" s="125"/>
      <c r="O80" s="125"/>
      <c r="P80" s="125"/>
      <c r="Q80" s="125"/>
      <c r="R80" s="12"/>
      <c r="S80" s="12"/>
      <c r="T80" s="13"/>
      <c r="U80" s="12"/>
      <c r="V80" s="12"/>
      <c r="W80" s="12"/>
      <c r="X80" s="12"/>
      <c r="Y80" s="12"/>
      <c r="Z80" s="12"/>
      <c r="AA80" s="12"/>
      <c r="AB80" s="12"/>
      <c r="AC80" s="12"/>
      <c r="AD80" s="12"/>
      <c r="AE80" s="12"/>
      <c r="AF80" s="12"/>
      <c r="AG80" s="12"/>
      <c r="AH80" s="12"/>
      <c r="AI80" s="122"/>
      <c r="AJ80" s="12"/>
    </row>
    <row r="81" spans="1:36" ht="16.5" customHeight="1" x14ac:dyDescent="0.35">
      <c r="A81" s="13"/>
      <c r="B81" s="12"/>
      <c r="C81" s="12"/>
      <c r="D81" s="12"/>
      <c r="E81" s="123"/>
      <c r="F81" s="12"/>
      <c r="G81" s="123"/>
      <c r="H81" s="124"/>
      <c r="I81" s="123"/>
      <c r="J81" s="123"/>
      <c r="K81" s="123"/>
      <c r="L81" s="123"/>
      <c r="M81" s="125"/>
      <c r="N81" s="125"/>
      <c r="O81" s="125"/>
      <c r="P81" s="125"/>
      <c r="Q81" s="125"/>
      <c r="R81" s="12"/>
      <c r="S81" s="12"/>
      <c r="T81" s="13"/>
      <c r="U81" s="12"/>
      <c r="V81" s="12"/>
      <c r="W81" s="12"/>
      <c r="X81" s="12"/>
      <c r="Y81" s="12"/>
      <c r="Z81" s="12"/>
      <c r="AA81" s="12"/>
      <c r="AB81" s="12"/>
      <c r="AC81" s="12"/>
      <c r="AD81" s="12"/>
      <c r="AE81" s="12"/>
      <c r="AF81" s="12"/>
      <c r="AG81" s="12"/>
      <c r="AH81" s="12"/>
      <c r="AI81" s="122"/>
      <c r="AJ81" s="12"/>
    </row>
    <row r="82" spans="1:36" ht="16.5" customHeight="1" x14ac:dyDescent="0.35">
      <c r="A82" s="13"/>
      <c r="B82" s="12"/>
      <c r="C82" s="12"/>
      <c r="D82" s="12"/>
      <c r="E82" s="123"/>
      <c r="F82" s="12"/>
      <c r="G82" s="123"/>
      <c r="H82" s="124"/>
      <c r="I82" s="123"/>
      <c r="J82" s="123"/>
      <c r="K82" s="123"/>
      <c r="L82" s="123"/>
      <c r="M82" s="125"/>
      <c r="N82" s="125"/>
      <c r="O82" s="125"/>
      <c r="P82" s="125"/>
      <c r="Q82" s="125"/>
      <c r="R82" s="12"/>
      <c r="S82" s="12"/>
      <c r="T82" s="13"/>
      <c r="U82" s="12"/>
      <c r="V82" s="12"/>
      <c r="W82" s="12"/>
      <c r="X82" s="12"/>
      <c r="Y82" s="12"/>
      <c r="Z82" s="12"/>
      <c r="AA82" s="12"/>
      <c r="AB82" s="12"/>
      <c r="AC82" s="12"/>
      <c r="AD82" s="12"/>
      <c r="AE82" s="12"/>
      <c r="AF82" s="12"/>
      <c r="AG82" s="12"/>
      <c r="AH82" s="12"/>
      <c r="AI82" s="122"/>
      <c r="AJ82" s="12"/>
    </row>
    <row r="83" spans="1:36" ht="16.5" customHeight="1" x14ac:dyDescent="0.35">
      <c r="A83" s="13"/>
      <c r="B83" s="12"/>
      <c r="C83" s="12"/>
      <c r="D83" s="12"/>
      <c r="E83" s="123"/>
      <c r="F83" s="12"/>
      <c r="G83" s="123"/>
      <c r="H83" s="124"/>
      <c r="I83" s="123"/>
      <c r="J83" s="123"/>
      <c r="K83" s="123"/>
      <c r="L83" s="123"/>
      <c r="M83" s="125"/>
      <c r="N83" s="125"/>
      <c r="O83" s="125"/>
      <c r="P83" s="125"/>
      <c r="Q83" s="125"/>
      <c r="R83" s="12"/>
      <c r="S83" s="12"/>
      <c r="T83" s="13"/>
      <c r="U83" s="12"/>
      <c r="V83" s="12"/>
      <c r="W83" s="12"/>
      <c r="X83" s="12"/>
      <c r="Y83" s="12"/>
      <c r="Z83" s="12"/>
      <c r="AA83" s="12"/>
      <c r="AB83" s="12"/>
      <c r="AC83" s="12"/>
      <c r="AD83" s="12"/>
      <c r="AE83" s="12"/>
      <c r="AF83" s="12"/>
      <c r="AG83" s="12"/>
      <c r="AH83" s="12"/>
      <c r="AI83" s="122"/>
      <c r="AJ83" s="12"/>
    </row>
    <row r="84" spans="1:36" ht="16.5" customHeight="1" x14ac:dyDescent="0.35">
      <c r="A84" s="13"/>
      <c r="B84" s="12"/>
      <c r="C84" s="12"/>
      <c r="D84" s="12"/>
      <c r="E84" s="123"/>
      <c r="F84" s="12"/>
      <c r="G84" s="123"/>
      <c r="H84" s="124"/>
      <c r="I84" s="123"/>
      <c r="J84" s="123"/>
      <c r="K84" s="123"/>
      <c r="L84" s="123"/>
      <c r="M84" s="125"/>
      <c r="N84" s="125"/>
      <c r="O84" s="125"/>
      <c r="P84" s="125"/>
      <c r="Q84" s="125"/>
      <c r="R84" s="12"/>
      <c r="S84" s="12"/>
      <c r="T84" s="13"/>
      <c r="U84" s="12"/>
      <c r="V84" s="12"/>
      <c r="W84" s="12"/>
      <c r="X84" s="12"/>
      <c r="Y84" s="12"/>
      <c r="Z84" s="12"/>
      <c r="AA84" s="12"/>
      <c r="AB84" s="12"/>
      <c r="AC84" s="12"/>
      <c r="AD84" s="12"/>
      <c r="AE84" s="12"/>
      <c r="AF84" s="12"/>
      <c r="AG84" s="12"/>
      <c r="AH84" s="12"/>
      <c r="AI84" s="122"/>
      <c r="AJ84" s="12"/>
    </row>
    <row r="85" spans="1:36" ht="16.5" customHeight="1" x14ac:dyDescent="0.35">
      <c r="A85" s="13"/>
      <c r="B85" s="12"/>
      <c r="C85" s="12"/>
      <c r="D85" s="12"/>
      <c r="E85" s="123"/>
      <c r="F85" s="12"/>
      <c r="G85" s="123"/>
      <c r="H85" s="124"/>
      <c r="I85" s="123"/>
      <c r="J85" s="123"/>
      <c r="K85" s="123"/>
      <c r="L85" s="123"/>
      <c r="M85" s="125"/>
      <c r="N85" s="125"/>
      <c r="O85" s="125"/>
      <c r="P85" s="125"/>
      <c r="Q85" s="125"/>
      <c r="R85" s="12"/>
      <c r="S85" s="12"/>
      <c r="T85" s="13"/>
      <c r="U85" s="12"/>
      <c r="V85" s="12"/>
      <c r="W85" s="12"/>
      <c r="X85" s="12"/>
      <c r="Y85" s="12"/>
      <c r="Z85" s="12"/>
      <c r="AA85" s="12"/>
      <c r="AB85" s="12"/>
      <c r="AC85" s="12"/>
      <c r="AD85" s="12"/>
      <c r="AE85" s="12"/>
      <c r="AF85" s="12"/>
      <c r="AG85" s="12"/>
      <c r="AH85" s="12"/>
      <c r="AI85" s="122"/>
      <c r="AJ85" s="12"/>
    </row>
    <row r="86" spans="1:36" ht="16.5" customHeight="1" x14ac:dyDescent="0.35">
      <c r="A86" s="13"/>
      <c r="B86" s="12"/>
      <c r="C86" s="12"/>
      <c r="D86" s="12"/>
      <c r="E86" s="123"/>
      <c r="F86" s="12"/>
      <c r="G86" s="123"/>
      <c r="H86" s="124"/>
      <c r="I86" s="123"/>
      <c r="J86" s="123"/>
      <c r="K86" s="123"/>
      <c r="L86" s="123"/>
      <c r="M86" s="125"/>
      <c r="N86" s="125"/>
      <c r="O86" s="125"/>
      <c r="P86" s="125"/>
      <c r="Q86" s="125"/>
      <c r="R86" s="12"/>
      <c r="S86" s="12"/>
      <c r="T86" s="13"/>
      <c r="U86" s="12"/>
      <c r="V86" s="12"/>
      <c r="W86" s="12"/>
      <c r="X86" s="12"/>
      <c r="Y86" s="12"/>
      <c r="Z86" s="12"/>
      <c r="AA86" s="12"/>
      <c r="AB86" s="12"/>
      <c r="AC86" s="12"/>
      <c r="AD86" s="12"/>
      <c r="AE86" s="12"/>
      <c r="AF86" s="12"/>
      <c r="AG86" s="12"/>
      <c r="AH86" s="12"/>
      <c r="AI86" s="122"/>
      <c r="AJ86" s="12"/>
    </row>
    <row r="87" spans="1:36" ht="16.5" customHeight="1" x14ac:dyDescent="0.35">
      <c r="A87" s="13"/>
      <c r="B87" s="12"/>
      <c r="C87" s="12"/>
      <c r="D87" s="12"/>
      <c r="E87" s="123"/>
      <c r="F87" s="12"/>
      <c r="G87" s="123"/>
      <c r="H87" s="124"/>
      <c r="I87" s="123"/>
      <c r="J87" s="123"/>
      <c r="K87" s="123"/>
      <c r="L87" s="123"/>
      <c r="M87" s="125"/>
      <c r="N87" s="125"/>
      <c r="O87" s="125"/>
      <c r="P87" s="125"/>
      <c r="Q87" s="125"/>
      <c r="R87" s="12"/>
      <c r="S87" s="12"/>
      <c r="T87" s="13"/>
      <c r="U87" s="12"/>
      <c r="V87" s="12"/>
      <c r="W87" s="12"/>
      <c r="X87" s="12"/>
      <c r="Y87" s="12"/>
      <c r="Z87" s="12"/>
      <c r="AA87" s="12"/>
      <c r="AB87" s="12"/>
      <c r="AC87" s="12"/>
      <c r="AD87" s="12"/>
      <c r="AE87" s="12"/>
      <c r="AF87" s="12"/>
      <c r="AG87" s="12"/>
      <c r="AH87" s="12"/>
      <c r="AI87" s="122"/>
      <c r="AJ87" s="12"/>
    </row>
    <row r="88" spans="1:36" ht="16.5" customHeight="1" x14ac:dyDescent="0.35">
      <c r="A88" s="13"/>
      <c r="B88" s="12"/>
      <c r="C88" s="12"/>
      <c r="D88" s="12"/>
      <c r="E88" s="123"/>
      <c r="F88" s="12"/>
      <c r="G88" s="123"/>
      <c r="H88" s="124"/>
      <c r="I88" s="123"/>
      <c r="J88" s="123"/>
      <c r="K88" s="123"/>
      <c r="L88" s="123"/>
      <c r="M88" s="125"/>
      <c r="N88" s="125"/>
      <c r="O88" s="125"/>
      <c r="P88" s="125"/>
      <c r="Q88" s="125"/>
      <c r="R88" s="12"/>
      <c r="S88" s="12"/>
      <c r="T88" s="13"/>
      <c r="U88" s="12"/>
      <c r="V88" s="12"/>
      <c r="W88" s="12"/>
      <c r="X88" s="12"/>
      <c r="Y88" s="12"/>
      <c r="Z88" s="12"/>
      <c r="AA88" s="12"/>
      <c r="AB88" s="12"/>
      <c r="AC88" s="12"/>
      <c r="AD88" s="12"/>
      <c r="AE88" s="12"/>
      <c r="AF88" s="12"/>
      <c r="AG88" s="12"/>
      <c r="AH88" s="12"/>
      <c r="AI88" s="122"/>
      <c r="AJ88" s="12"/>
    </row>
    <row r="89" spans="1:36" ht="16.5" customHeight="1" x14ac:dyDescent="0.35">
      <c r="A89" s="13"/>
      <c r="B89" s="12"/>
      <c r="C89" s="12"/>
      <c r="D89" s="12"/>
      <c r="E89" s="123"/>
      <c r="F89" s="12"/>
      <c r="G89" s="123"/>
      <c r="H89" s="124"/>
      <c r="I89" s="123"/>
      <c r="J89" s="123"/>
      <c r="K89" s="123"/>
      <c r="L89" s="123"/>
      <c r="M89" s="125"/>
      <c r="N89" s="125"/>
      <c r="O89" s="125"/>
      <c r="P89" s="125"/>
      <c r="Q89" s="125"/>
      <c r="R89" s="12"/>
      <c r="S89" s="12"/>
      <c r="T89" s="13"/>
      <c r="U89" s="12"/>
      <c r="V89" s="12"/>
      <c r="W89" s="12"/>
      <c r="X89" s="12"/>
      <c r="Y89" s="12"/>
      <c r="Z89" s="12"/>
      <c r="AA89" s="12"/>
      <c r="AB89" s="12"/>
      <c r="AC89" s="12"/>
      <c r="AD89" s="12"/>
      <c r="AE89" s="12"/>
      <c r="AF89" s="12"/>
      <c r="AG89" s="12"/>
      <c r="AH89" s="12"/>
      <c r="AI89" s="122"/>
      <c r="AJ89" s="12"/>
    </row>
    <row r="90" spans="1:36" ht="16.5" customHeight="1" x14ac:dyDescent="0.35">
      <c r="A90" s="13"/>
      <c r="B90" s="12"/>
      <c r="C90" s="12"/>
      <c r="D90" s="12"/>
      <c r="E90" s="123"/>
      <c r="F90" s="12"/>
      <c r="G90" s="123"/>
      <c r="H90" s="124"/>
      <c r="I90" s="123"/>
      <c r="J90" s="123"/>
      <c r="K90" s="123"/>
      <c r="L90" s="123"/>
      <c r="M90" s="125"/>
      <c r="N90" s="125"/>
      <c r="O90" s="125"/>
      <c r="P90" s="125"/>
      <c r="Q90" s="125"/>
      <c r="R90" s="12"/>
      <c r="S90" s="12"/>
      <c r="T90" s="13"/>
      <c r="U90" s="12"/>
      <c r="V90" s="12"/>
      <c r="W90" s="12"/>
      <c r="X90" s="12"/>
      <c r="Y90" s="12"/>
      <c r="Z90" s="12"/>
      <c r="AA90" s="12"/>
      <c r="AB90" s="12"/>
      <c r="AC90" s="12"/>
      <c r="AD90" s="12"/>
      <c r="AE90" s="12"/>
      <c r="AF90" s="12"/>
      <c r="AG90" s="12"/>
      <c r="AH90" s="12"/>
      <c r="AI90" s="122"/>
      <c r="AJ90" s="12"/>
    </row>
    <row r="91" spans="1:36" ht="16.5" customHeight="1" x14ac:dyDescent="0.35">
      <c r="A91" s="13"/>
      <c r="B91" s="12"/>
      <c r="C91" s="12"/>
      <c r="D91" s="12"/>
      <c r="E91" s="123"/>
      <c r="F91" s="12"/>
      <c r="G91" s="123"/>
      <c r="H91" s="124"/>
      <c r="I91" s="123"/>
      <c r="J91" s="123"/>
      <c r="K91" s="123"/>
      <c r="L91" s="123"/>
      <c r="M91" s="125"/>
      <c r="N91" s="125"/>
      <c r="O91" s="125"/>
      <c r="P91" s="125"/>
      <c r="Q91" s="125"/>
      <c r="R91" s="12"/>
      <c r="S91" s="12"/>
      <c r="T91" s="13"/>
      <c r="U91" s="12"/>
      <c r="V91" s="12"/>
      <c r="W91" s="12"/>
      <c r="X91" s="12"/>
      <c r="Y91" s="12"/>
      <c r="Z91" s="12"/>
      <c r="AA91" s="12"/>
      <c r="AB91" s="12"/>
      <c r="AC91" s="12"/>
      <c r="AD91" s="12"/>
      <c r="AE91" s="12"/>
      <c r="AF91" s="12"/>
      <c r="AG91" s="12"/>
      <c r="AH91" s="12"/>
      <c r="AI91" s="122"/>
      <c r="AJ91" s="12"/>
    </row>
    <row r="92" spans="1:36" ht="16.5" customHeight="1" x14ac:dyDescent="0.35">
      <c r="A92" s="13"/>
      <c r="B92" s="12"/>
      <c r="C92" s="12"/>
      <c r="D92" s="12"/>
      <c r="E92" s="123"/>
      <c r="F92" s="12"/>
      <c r="G92" s="123"/>
      <c r="H92" s="124"/>
      <c r="I92" s="123"/>
      <c r="J92" s="123"/>
      <c r="K92" s="123"/>
      <c r="L92" s="123"/>
      <c r="M92" s="125"/>
      <c r="N92" s="125"/>
      <c r="O92" s="125"/>
      <c r="P92" s="125"/>
      <c r="Q92" s="125"/>
      <c r="R92" s="12"/>
      <c r="S92" s="12"/>
      <c r="T92" s="13"/>
      <c r="U92" s="12"/>
      <c r="V92" s="12"/>
      <c r="W92" s="12"/>
      <c r="X92" s="12"/>
      <c r="Y92" s="12"/>
      <c r="Z92" s="12"/>
      <c r="AA92" s="12"/>
      <c r="AB92" s="12"/>
      <c r="AC92" s="12"/>
      <c r="AD92" s="12"/>
      <c r="AE92" s="12"/>
      <c r="AF92" s="12"/>
      <c r="AG92" s="12"/>
      <c r="AH92" s="12"/>
      <c r="AI92" s="122"/>
      <c r="AJ92" s="12"/>
    </row>
    <row r="93" spans="1:36" ht="16.5" customHeight="1" x14ac:dyDescent="0.35">
      <c r="A93" s="13"/>
      <c r="B93" s="12"/>
      <c r="C93" s="12"/>
      <c r="D93" s="12"/>
      <c r="E93" s="123"/>
      <c r="F93" s="12"/>
      <c r="G93" s="123"/>
      <c r="H93" s="124"/>
      <c r="I93" s="123"/>
      <c r="J93" s="123"/>
      <c r="K93" s="123"/>
      <c r="L93" s="123"/>
      <c r="M93" s="125"/>
      <c r="N93" s="125"/>
      <c r="O93" s="125"/>
      <c r="P93" s="125"/>
      <c r="Q93" s="125"/>
      <c r="R93" s="12"/>
      <c r="S93" s="12"/>
      <c r="T93" s="13"/>
      <c r="U93" s="12"/>
      <c r="V93" s="12"/>
      <c r="W93" s="12"/>
      <c r="X93" s="12"/>
      <c r="Y93" s="12"/>
      <c r="Z93" s="12"/>
      <c r="AA93" s="12"/>
      <c r="AB93" s="12"/>
      <c r="AC93" s="12"/>
      <c r="AD93" s="12"/>
      <c r="AE93" s="12"/>
      <c r="AF93" s="12"/>
      <c r="AG93" s="12"/>
      <c r="AH93" s="12"/>
      <c r="AI93" s="122"/>
      <c r="AJ93" s="12"/>
    </row>
    <row r="94" spans="1:36" ht="16.5" customHeight="1" x14ac:dyDescent="0.35">
      <c r="A94" s="13"/>
      <c r="B94" s="12"/>
      <c r="C94" s="12"/>
      <c r="D94" s="12"/>
      <c r="E94" s="123"/>
      <c r="F94" s="12"/>
      <c r="G94" s="123"/>
      <c r="H94" s="124"/>
      <c r="I94" s="123"/>
      <c r="J94" s="123"/>
      <c r="K94" s="123"/>
      <c r="L94" s="123"/>
      <c r="M94" s="125"/>
      <c r="N94" s="125"/>
      <c r="O94" s="125"/>
      <c r="P94" s="125"/>
      <c r="Q94" s="125"/>
      <c r="R94" s="12"/>
      <c r="S94" s="12"/>
      <c r="T94" s="13"/>
      <c r="U94" s="12"/>
      <c r="V94" s="12"/>
      <c r="W94" s="12"/>
      <c r="X94" s="12"/>
      <c r="Y94" s="12"/>
      <c r="Z94" s="12"/>
      <c r="AA94" s="12"/>
      <c r="AB94" s="12"/>
      <c r="AC94" s="12"/>
      <c r="AD94" s="12"/>
      <c r="AE94" s="12"/>
      <c r="AF94" s="12"/>
      <c r="AG94" s="12"/>
      <c r="AH94" s="12"/>
      <c r="AI94" s="122"/>
      <c r="AJ94" s="12"/>
    </row>
    <row r="95" spans="1:36" ht="16.5" customHeight="1" x14ac:dyDescent="0.35">
      <c r="A95" s="13"/>
      <c r="B95" s="12"/>
      <c r="C95" s="12"/>
      <c r="D95" s="12"/>
      <c r="E95" s="123"/>
      <c r="F95" s="12"/>
      <c r="G95" s="123"/>
      <c r="H95" s="124"/>
      <c r="I95" s="123"/>
      <c r="J95" s="123"/>
      <c r="K95" s="123"/>
      <c r="L95" s="123"/>
      <c r="M95" s="125"/>
      <c r="N95" s="125"/>
      <c r="O95" s="125"/>
      <c r="P95" s="125"/>
      <c r="Q95" s="125"/>
      <c r="R95" s="12"/>
      <c r="S95" s="12"/>
      <c r="T95" s="13"/>
      <c r="U95" s="12"/>
      <c r="V95" s="12"/>
      <c r="W95" s="12"/>
      <c r="X95" s="12"/>
      <c r="Y95" s="12"/>
      <c r="Z95" s="12"/>
      <c r="AA95" s="12"/>
      <c r="AB95" s="12"/>
      <c r="AC95" s="12"/>
      <c r="AD95" s="12"/>
      <c r="AE95" s="12"/>
      <c r="AF95" s="12"/>
      <c r="AG95" s="12"/>
      <c r="AH95" s="12"/>
      <c r="AI95" s="122"/>
      <c r="AJ95" s="12"/>
    </row>
    <row r="96" spans="1:36" ht="16.5" customHeight="1" x14ac:dyDescent="0.35">
      <c r="A96" s="13"/>
      <c r="B96" s="12"/>
      <c r="C96" s="12"/>
      <c r="D96" s="12"/>
      <c r="E96" s="123"/>
      <c r="F96" s="12"/>
      <c r="G96" s="123"/>
      <c r="H96" s="124"/>
      <c r="I96" s="123"/>
      <c r="J96" s="123"/>
      <c r="K96" s="123"/>
      <c r="L96" s="123"/>
      <c r="M96" s="125"/>
      <c r="N96" s="125"/>
      <c r="O96" s="125"/>
      <c r="P96" s="125"/>
      <c r="Q96" s="125"/>
      <c r="R96" s="12"/>
      <c r="S96" s="12"/>
      <c r="T96" s="13"/>
      <c r="U96" s="12"/>
      <c r="V96" s="12"/>
      <c r="W96" s="12"/>
      <c r="X96" s="12"/>
      <c r="Y96" s="12"/>
      <c r="Z96" s="12"/>
      <c r="AA96" s="12"/>
      <c r="AB96" s="12"/>
      <c r="AC96" s="12"/>
      <c r="AD96" s="12"/>
      <c r="AE96" s="12"/>
      <c r="AF96" s="12"/>
      <c r="AG96" s="12"/>
      <c r="AH96" s="12"/>
      <c r="AI96" s="122"/>
      <c r="AJ96" s="12"/>
    </row>
    <row r="97" spans="1:36" ht="16.5" customHeight="1" x14ac:dyDescent="0.35">
      <c r="A97" s="13"/>
      <c r="B97" s="12"/>
      <c r="C97" s="12"/>
      <c r="D97" s="12"/>
      <c r="E97" s="123"/>
      <c r="F97" s="12"/>
      <c r="G97" s="123"/>
      <c r="H97" s="124"/>
      <c r="I97" s="123"/>
      <c r="J97" s="123"/>
      <c r="K97" s="123"/>
      <c r="L97" s="123"/>
      <c r="M97" s="125"/>
      <c r="N97" s="125"/>
      <c r="O97" s="125"/>
      <c r="P97" s="125"/>
      <c r="Q97" s="125"/>
      <c r="R97" s="12"/>
      <c r="S97" s="12"/>
      <c r="T97" s="13"/>
      <c r="U97" s="12"/>
      <c r="V97" s="12"/>
      <c r="W97" s="12"/>
      <c r="X97" s="12"/>
      <c r="Y97" s="12"/>
      <c r="Z97" s="12"/>
      <c r="AA97" s="12"/>
      <c r="AB97" s="12"/>
      <c r="AC97" s="12"/>
      <c r="AD97" s="12"/>
      <c r="AE97" s="12"/>
      <c r="AF97" s="12"/>
      <c r="AG97" s="12"/>
      <c r="AH97" s="12"/>
      <c r="AI97" s="122"/>
      <c r="AJ97" s="12"/>
    </row>
    <row r="98" spans="1:36" ht="16.5" customHeight="1" x14ac:dyDescent="0.35">
      <c r="A98" s="13"/>
      <c r="B98" s="12"/>
      <c r="C98" s="12"/>
      <c r="D98" s="12"/>
      <c r="E98" s="123"/>
      <c r="F98" s="12"/>
      <c r="G98" s="123"/>
      <c r="H98" s="124"/>
      <c r="I98" s="123"/>
      <c r="J98" s="123"/>
      <c r="K98" s="123"/>
      <c r="L98" s="123"/>
      <c r="M98" s="125"/>
      <c r="N98" s="125"/>
      <c r="O98" s="125"/>
      <c r="P98" s="125"/>
      <c r="Q98" s="125"/>
      <c r="R98" s="12"/>
      <c r="S98" s="12"/>
      <c r="T98" s="13"/>
      <c r="U98" s="12"/>
      <c r="V98" s="12"/>
      <c r="W98" s="12"/>
      <c r="X98" s="12"/>
      <c r="Y98" s="12"/>
      <c r="Z98" s="12"/>
      <c r="AA98" s="12"/>
      <c r="AB98" s="12"/>
      <c r="AC98" s="12"/>
      <c r="AD98" s="12"/>
      <c r="AE98" s="12"/>
      <c r="AF98" s="12"/>
      <c r="AG98" s="12"/>
      <c r="AH98" s="12"/>
      <c r="AI98" s="122"/>
      <c r="AJ98" s="12"/>
    </row>
    <row r="99" spans="1:36" ht="16.5" customHeight="1" x14ac:dyDescent="0.35">
      <c r="A99" s="13"/>
      <c r="B99" s="12"/>
      <c r="C99" s="12"/>
      <c r="D99" s="12"/>
      <c r="E99" s="123"/>
      <c r="F99" s="12"/>
      <c r="G99" s="123"/>
      <c r="H99" s="124"/>
      <c r="I99" s="123"/>
      <c r="J99" s="123"/>
      <c r="K99" s="123"/>
      <c r="L99" s="123"/>
      <c r="M99" s="125"/>
      <c r="N99" s="125"/>
      <c r="O99" s="125"/>
      <c r="P99" s="125"/>
      <c r="Q99" s="125"/>
      <c r="R99" s="12"/>
      <c r="S99" s="12"/>
      <c r="T99" s="13"/>
      <c r="U99" s="12"/>
      <c r="V99" s="12"/>
      <c r="W99" s="12"/>
      <c r="X99" s="12"/>
      <c r="Y99" s="12"/>
      <c r="Z99" s="12"/>
      <c r="AA99" s="12"/>
      <c r="AB99" s="12"/>
      <c r="AC99" s="12"/>
      <c r="AD99" s="12"/>
      <c r="AE99" s="12"/>
      <c r="AF99" s="12"/>
      <c r="AG99" s="12"/>
      <c r="AH99" s="12"/>
      <c r="AI99" s="122"/>
      <c r="AJ99" s="12"/>
    </row>
    <row r="100" spans="1:36" ht="16.5" customHeight="1" x14ac:dyDescent="0.35">
      <c r="A100" s="13"/>
      <c r="B100" s="12"/>
      <c r="C100" s="12"/>
      <c r="D100" s="12"/>
      <c r="E100" s="123"/>
      <c r="F100" s="12"/>
      <c r="G100" s="123"/>
      <c r="H100" s="124"/>
      <c r="I100" s="123"/>
      <c r="J100" s="123"/>
      <c r="K100" s="123"/>
      <c r="L100" s="123"/>
      <c r="M100" s="125"/>
      <c r="N100" s="125"/>
      <c r="O100" s="125"/>
      <c r="P100" s="125"/>
      <c r="Q100" s="125"/>
      <c r="R100" s="12"/>
      <c r="S100" s="12"/>
      <c r="T100" s="13"/>
      <c r="U100" s="12"/>
      <c r="V100" s="12"/>
      <c r="W100" s="12"/>
      <c r="X100" s="12"/>
      <c r="Y100" s="12"/>
      <c r="Z100" s="12"/>
      <c r="AA100" s="12"/>
      <c r="AB100" s="12"/>
      <c r="AC100" s="12"/>
      <c r="AD100" s="12"/>
      <c r="AE100" s="12"/>
      <c r="AF100" s="12"/>
      <c r="AG100" s="12"/>
      <c r="AH100" s="12"/>
      <c r="AI100" s="122"/>
      <c r="AJ100" s="12"/>
    </row>
    <row r="101" spans="1:36" ht="16.5" customHeight="1" x14ac:dyDescent="0.35">
      <c r="A101" s="13"/>
      <c r="B101" s="12"/>
      <c r="C101" s="12"/>
      <c r="D101" s="12"/>
      <c r="E101" s="123"/>
      <c r="F101" s="12"/>
      <c r="G101" s="123"/>
      <c r="H101" s="124"/>
      <c r="I101" s="123"/>
      <c r="J101" s="123"/>
      <c r="K101" s="123"/>
      <c r="L101" s="123"/>
      <c r="M101" s="125"/>
      <c r="N101" s="125"/>
      <c r="O101" s="125"/>
      <c r="P101" s="125"/>
      <c r="Q101" s="125"/>
      <c r="R101" s="12"/>
      <c r="S101" s="12"/>
      <c r="T101" s="13"/>
      <c r="U101" s="12"/>
      <c r="V101" s="12"/>
      <c r="W101" s="12"/>
      <c r="X101" s="12"/>
      <c r="Y101" s="12"/>
      <c r="Z101" s="12"/>
      <c r="AA101" s="12"/>
      <c r="AB101" s="12"/>
      <c r="AC101" s="12"/>
      <c r="AD101" s="12"/>
      <c r="AE101" s="12"/>
      <c r="AF101" s="12"/>
      <c r="AG101" s="12"/>
      <c r="AH101" s="12"/>
      <c r="AI101" s="122"/>
      <c r="AJ101" s="12"/>
    </row>
    <row r="102" spans="1:36" ht="16.5" customHeight="1" x14ac:dyDescent="0.35">
      <c r="A102" s="13"/>
      <c r="B102" s="12"/>
      <c r="C102" s="12"/>
      <c r="D102" s="12"/>
      <c r="E102" s="123"/>
      <c r="F102" s="12"/>
      <c r="G102" s="123"/>
      <c r="H102" s="124"/>
      <c r="I102" s="123"/>
      <c r="J102" s="123"/>
      <c r="K102" s="123"/>
      <c r="L102" s="123"/>
      <c r="M102" s="125"/>
      <c r="N102" s="125"/>
      <c r="O102" s="125"/>
      <c r="P102" s="125"/>
      <c r="Q102" s="125"/>
      <c r="R102" s="12"/>
      <c r="S102" s="12"/>
      <c r="T102" s="13"/>
      <c r="U102" s="12"/>
      <c r="V102" s="12"/>
      <c r="W102" s="12"/>
      <c r="X102" s="12"/>
      <c r="Y102" s="12"/>
      <c r="Z102" s="12"/>
      <c r="AA102" s="12"/>
      <c r="AB102" s="12"/>
      <c r="AC102" s="12"/>
      <c r="AD102" s="12"/>
      <c r="AE102" s="12"/>
      <c r="AF102" s="12"/>
      <c r="AG102" s="12"/>
      <c r="AH102" s="12"/>
      <c r="AI102" s="122"/>
      <c r="AJ102" s="12"/>
    </row>
    <row r="103" spans="1:36" ht="16.5" customHeight="1" x14ac:dyDescent="0.35">
      <c r="A103" s="13"/>
      <c r="B103" s="12"/>
      <c r="C103" s="12"/>
      <c r="D103" s="12"/>
      <c r="E103" s="123"/>
      <c r="F103" s="12"/>
      <c r="G103" s="123"/>
      <c r="H103" s="124"/>
      <c r="I103" s="123"/>
      <c r="J103" s="123"/>
      <c r="K103" s="123"/>
      <c r="L103" s="123"/>
      <c r="M103" s="125"/>
      <c r="N103" s="125"/>
      <c r="O103" s="125"/>
      <c r="P103" s="125"/>
      <c r="Q103" s="125"/>
      <c r="R103" s="12"/>
      <c r="S103" s="12"/>
      <c r="T103" s="13"/>
      <c r="U103" s="12"/>
      <c r="V103" s="12"/>
      <c r="W103" s="12"/>
      <c r="X103" s="12"/>
      <c r="Y103" s="12"/>
      <c r="Z103" s="12"/>
      <c r="AA103" s="12"/>
      <c r="AB103" s="12"/>
      <c r="AC103" s="12"/>
      <c r="AD103" s="12"/>
      <c r="AE103" s="12"/>
      <c r="AF103" s="12"/>
      <c r="AG103" s="12"/>
      <c r="AH103" s="12"/>
      <c r="AI103" s="122"/>
      <c r="AJ103" s="12"/>
    </row>
    <row r="104" spans="1:36" ht="16.5" customHeight="1" x14ac:dyDescent="0.35">
      <c r="A104" s="13"/>
      <c r="B104" s="12"/>
      <c r="C104" s="12"/>
      <c r="D104" s="12"/>
      <c r="E104" s="123"/>
      <c r="F104" s="12"/>
      <c r="G104" s="123"/>
      <c r="H104" s="124"/>
      <c r="I104" s="123"/>
      <c r="J104" s="123"/>
      <c r="K104" s="123"/>
      <c r="L104" s="123"/>
      <c r="M104" s="125"/>
      <c r="N104" s="125"/>
      <c r="O104" s="125"/>
      <c r="P104" s="125"/>
      <c r="Q104" s="125"/>
      <c r="R104" s="12"/>
      <c r="S104" s="12"/>
      <c r="T104" s="13"/>
      <c r="U104" s="12"/>
      <c r="V104" s="12"/>
      <c r="W104" s="12"/>
      <c r="X104" s="12"/>
      <c r="Y104" s="12"/>
      <c r="Z104" s="12"/>
      <c r="AA104" s="12"/>
      <c r="AB104" s="12"/>
      <c r="AC104" s="12"/>
      <c r="AD104" s="12"/>
      <c r="AE104" s="12"/>
      <c r="AF104" s="12"/>
      <c r="AG104" s="12"/>
      <c r="AH104" s="12"/>
      <c r="AI104" s="122"/>
      <c r="AJ104" s="12"/>
    </row>
    <row r="105" spans="1:36" ht="16.5" customHeight="1" x14ac:dyDescent="0.35">
      <c r="A105" s="13"/>
      <c r="B105" s="12"/>
      <c r="C105" s="12"/>
      <c r="D105" s="12"/>
      <c r="E105" s="123"/>
      <c r="F105" s="12"/>
      <c r="G105" s="123"/>
      <c r="H105" s="124"/>
      <c r="I105" s="123"/>
      <c r="J105" s="123"/>
      <c r="K105" s="123"/>
      <c r="L105" s="123"/>
      <c r="M105" s="125"/>
      <c r="N105" s="125"/>
      <c r="O105" s="125"/>
      <c r="P105" s="125"/>
      <c r="Q105" s="125"/>
      <c r="R105" s="12"/>
      <c r="S105" s="12"/>
      <c r="T105" s="13"/>
      <c r="U105" s="12"/>
      <c r="V105" s="12"/>
      <c r="W105" s="12"/>
      <c r="X105" s="12"/>
      <c r="Y105" s="12"/>
      <c r="Z105" s="12"/>
      <c r="AA105" s="12"/>
      <c r="AB105" s="12"/>
      <c r="AC105" s="12"/>
      <c r="AD105" s="12"/>
      <c r="AE105" s="12"/>
      <c r="AF105" s="12"/>
      <c r="AG105" s="12"/>
      <c r="AH105" s="12"/>
      <c r="AI105" s="122"/>
      <c r="AJ105" s="12"/>
    </row>
    <row r="106" spans="1:36" ht="16.5" customHeight="1" x14ac:dyDescent="0.35">
      <c r="A106" s="13"/>
      <c r="B106" s="12"/>
      <c r="C106" s="12"/>
      <c r="D106" s="12"/>
      <c r="E106" s="123"/>
      <c r="F106" s="12"/>
      <c r="G106" s="123"/>
      <c r="H106" s="124"/>
      <c r="I106" s="123"/>
      <c r="J106" s="123"/>
      <c r="K106" s="123"/>
      <c r="L106" s="123"/>
      <c r="M106" s="125"/>
      <c r="N106" s="125"/>
      <c r="O106" s="125"/>
      <c r="P106" s="125"/>
      <c r="Q106" s="125"/>
      <c r="R106" s="12"/>
      <c r="S106" s="12"/>
      <c r="T106" s="13"/>
      <c r="U106" s="12"/>
      <c r="V106" s="12"/>
      <c r="W106" s="12"/>
      <c r="X106" s="12"/>
      <c r="Y106" s="12"/>
      <c r="Z106" s="12"/>
      <c r="AA106" s="12"/>
      <c r="AB106" s="12"/>
      <c r="AC106" s="12"/>
      <c r="AD106" s="12"/>
      <c r="AE106" s="12"/>
      <c r="AF106" s="12"/>
      <c r="AG106" s="12"/>
      <c r="AH106" s="12"/>
      <c r="AI106" s="122"/>
      <c r="AJ106" s="12"/>
    </row>
    <row r="107" spans="1:36" ht="16.5" customHeight="1" x14ac:dyDescent="0.35">
      <c r="A107" s="13"/>
      <c r="B107" s="12"/>
      <c r="C107" s="12"/>
      <c r="D107" s="12"/>
      <c r="E107" s="123"/>
      <c r="F107" s="12"/>
      <c r="G107" s="123"/>
      <c r="H107" s="124"/>
      <c r="I107" s="123"/>
      <c r="J107" s="123"/>
      <c r="K107" s="123"/>
      <c r="L107" s="123"/>
      <c r="M107" s="125"/>
      <c r="N107" s="125"/>
      <c r="O107" s="125"/>
      <c r="P107" s="125"/>
      <c r="Q107" s="125"/>
      <c r="R107" s="12"/>
      <c r="S107" s="12"/>
      <c r="T107" s="13"/>
      <c r="U107" s="12"/>
      <c r="V107" s="12"/>
      <c r="W107" s="12"/>
      <c r="X107" s="12"/>
      <c r="Y107" s="12"/>
      <c r="Z107" s="12"/>
      <c r="AA107" s="12"/>
      <c r="AB107" s="12"/>
      <c r="AC107" s="12"/>
      <c r="AD107" s="12"/>
      <c r="AE107" s="12"/>
      <c r="AF107" s="12"/>
      <c r="AG107" s="12"/>
      <c r="AH107" s="12"/>
      <c r="AI107" s="122"/>
      <c r="AJ107" s="12"/>
    </row>
    <row r="108" spans="1:36" ht="16.5" customHeight="1" x14ac:dyDescent="0.35">
      <c r="A108" s="13"/>
      <c r="B108" s="12"/>
      <c r="C108" s="12"/>
      <c r="D108" s="12"/>
      <c r="E108" s="123"/>
      <c r="F108" s="12"/>
      <c r="G108" s="123"/>
      <c r="H108" s="124"/>
      <c r="I108" s="123"/>
      <c r="J108" s="123"/>
      <c r="K108" s="123"/>
      <c r="L108" s="123"/>
      <c r="M108" s="125"/>
      <c r="N108" s="125"/>
      <c r="O108" s="125"/>
      <c r="P108" s="125"/>
      <c r="Q108" s="125"/>
      <c r="R108" s="12"/>
      <c r="S108" s="12"/>
      <c r="T108" s="13"/>
      <c r="U108" s="12"/>
      <c r="V108" s="12"/>
      <c r="W108" s="12"/>
      <c r="X108" s="12"/>
      <c r="Y108" s="12"/>
      <c r="Z108" s="12"/>
      <c r="AA108" s="12"/>
      <c r="AB108" s="12"/>
      <c r="AC108" s="12"/>
      <c r="AD108" s="12"/>
      <c r="AE108" s="12"/>
      <c r="AF108" s="12"/>
      <c r="AG108" s="12"/>
      <c r="AH108" s="12"/>
      <c r="AI108" s="122"/>
      <c r="AJ108" s="12"/>
    </row>
    <row r="109" spans="1:36" ht="16.5" customHeight="1" x14ac:dyDescent="0.35">
      <c r="A109" s="13"/>
      <c r="B109" s="12"/>
      <c r="C109" s="12"/>
      <c r="D109" s="12"/>
      <c r="E109" s="123"/>
      <c r="F109" s="12"/>
      <c r="G109" s="123"/>
      <c r="H109" s="124"/>
      <c r="I109" s="123"/>
      <c r="J109" s="123"/>
      <c r="K109" s="123"/>
      <c r="L109" s="123"/>
      <c r="M109" s="125"/>
      <c r="N109" s="125"/>
      <c r="O109" s="125"/>
      <c r="P109" s="125"/>
      <c r="Q109" s="125"/>
      <c r="R109" s="12"/>
      <c r="S109" s="12"/>
      <c r="T109" s="13"/>
      <c r="U109" s="12"/>
      <c r="V109" s="12"/>
      <c r="W109" s="12"/>
      <c r="X109" s="12"/>
      <c r="Y109" s="12"/>
      <c r="Z109" s="12"/>
      <c r="AA109" s="12"/>
      <c r="AB109" s="12"/>
      <c r="AC109" s="12"/>
      <c r="AD109" s="12"/>
      <c r="AE109" s="12"/>
      <c r="AF109" s="12"/>
      <c r="AG109" s="12"/>
      <c r="AH109" s="12"/>
      <c r="AI109" s="122"/>
      <c r="AJ109" s="12"/>
    </row>
    <row r="110" spans="1:36" ht="16.5" customHeight="1" x14ac:dyDescent="0.35">
      <c r="A110" s="13"/>
      <c r="B110" s="12"/>
      <c r="C110" s="12"/>
      <c r="D110" s="12"/>
      <c r="E110" s="123"/>
      <c r="F110" s="12"/>
      <c r="G110" s="123"/>
      <c r="H110" s="124"/>
      <c r="I110" s="123"/>
      <c r="J110" s="123"/>
      <c r="K110" s="123"/>
      <c r="L110" s="123"/>
      <c r="M110" s="125"/>
      <c r="N110" s="125"/>
      <c r="O110" s="125"/>
      <c r="P110" s="125"/>
      <c r="Q110" s="125"/>
      <c r="R110" s="12"/>
      <c r="S110" s="12"/>
      <c r="T110" s="13"/>
      <c r="U110" s="12"/>
      <c r="V110" s="12"/>
      <c r="W110" s="12"/>
      <c r="X110" s="12"/>
      <c r="Y110" s="12"/>
      <c r="Z110" s="12"/>
      <c r="AA110" s="12"/>
      <c r="AB110" s="12"/>
      <c r="AC110" s="12"/>
      <c r="AD110" s="12"/>
      <c r="AE110" s="12"/>
      <c r="AF110" s="12"/>
      <c r="AG110" s="12"/>
      <c r="AH110" s="12"/>
      <c r="AI110" s="122"/>
      <c r="AJ110" s="12"/>
    </row>
    <row r="111" spans="1:36" ht="16.5" customHeight="1" x14ac:dyDescent="0.35">
      <c r="A111" s="13"/>
      <c r="B111" s="12"/>
      <c r="C111" s="12"/>
      <c r="D111" s="12"/>
      <c r="E111" s="123"/>
      <c r="F111" s="12"/>
      <c r="G111" s="123"/>
      <c r="H111" s="124"/>
      <c r="I111" s="123"/>
      <c r="J111" s="123"/>
      <c r="K111" s="123"/>
      <c r="L111" s="123"/>
      <c r="M111" s="125"/>
      <c r="N111" s="125"/>
      <c r="O111" s="125"/>
      <c r="P111" s="125"/>
      <c r="Q111" s="125"/>
      <c r="R111" s="12"/>
      <c r="S111" s="12"/>
      <c r="T111" s="13"/>
      <c r="U111" s="12"/>
      <c r="V111" s="12"/>
      <c r="W111" s="12"/>
      <c r="X111" s="12"/>
      <c r="Y111" s="12"/>
      <c r="Z111" s="12"/>
      <c r="AA111" s="12"/>
      <c r="AB111" s="12"/>
      <c r="AC111" s="12"/>
      <c r="AD111" s="12"/>
      <c r="AE111" s="12"/>
      <c r="AF111" s="12"/>
      <c r="AG111" s="12"/>
      <c r="AH111" s="12"/>
      <c r="AI111" s="122"/>
      <c r="AJ111" s="12"/>
    </row>
    <row r="112" spans="1:36" ht="16.5" customHeight="1" x14ac:dyDescent="0.35">
      <c r="A112" s="13"/>
      <c r="B112" s="12"/>
      <c r="C112" s="12"/>
      <c r="D112" s="12"/>
      <c r="E112" s="123"/>
      <c r="F112" s="12"/>
      <c r="G112" s="123"/>
      <c r="H112" s="124"/>
      <c r="I112" s="123"/>
      <c r="J112" s="123"/>
      <c r="K112" s="123"/>
      <c r="L112" s="123"/>
      <c r="M112" s="125"/>
      <c r="N112" s="125"/>
      <c r="O112" s="125"/>
      <c r="P112" s="125"/>
      <c r="Q112" s="125"/>
      <c r="R112" s="12"/>
      <c r="S112" s="12"/>
      <c r="T112" s="13"/>
      <c r="U112" s="12"/>
      <c r="V112" s="12"/>
      <c r="W112" s="12"/>
      <c r="X112" s="12"/>
      <c r="Y112" s="12"/>
      <c r="Z112" s="12"/>
      <c r="AA112" s="12"/>
      <c r="AB112" s="12"/>
      <c r="AC112" s="12"/>
      <c r="AD112" s="12"/>
      <c r="AE112" s="12"/>
      <c r="AF112" s="12"/>
      <c r="AG112" s="12"/>
      <c r="AH112" s="12"/>
      <c r="AI112" s="122"/>
      <c r="AJ112" s="12"/>
    </row>
    <row r="113" spans="1:36" ht="16.5" customHeight="1" x14ac:dyDescent="0.35">
      <c r="A113" s="13"/>
      <c r="B113" s="12"/>
      <c r="C113" s="12"/>
      <c r="D113" s="12"/>
      <c r="E113" s="123"/>
      <c r="F113" s="12"/>
      <c r="G113" s="123"/>
      <c r="H113" s="124"/>
      <c r="I113" s="123"/>
      <c r="J113" s="123"/>
      <c r="K113" s="123"/>
      <c r="L113" s="123"/>
      <c r="M113" s="125"/>
      <c r="N113" s="125"/>
      <c r="O113" s="125"/>
      <c r="P113" s="125"/>
      <c r="Q113" s="125"/>
      <c r="R113" s="12"/>
      <c r="S113" s="12"/>
      <c r="T113" s="13"/>
      <c r="U113" s="12"/>
      <c r="V113" s="12"/>
      <c r="W113" s="12"/>
      <c r="X113" s="12"/>
      <c r="Y113" s="12"/>
      <c r="Z113" s="12"/>
      <c r="AA113" s="12"/>
      <c r="AB113" s="12"/>
      <c r="AC113" s="12"/>
      <c r="AD113" s="12"/>
      <c r="AE113" s="12"/>
      <c r="AF113" s="12"/>
      <c r="AG113" s="12"/>
      <c r="AH113" s="12"/>
      <c r="AI113" s="122"/>
      <c r="AJ113" s="12"/>
    </row>
    <row r="114" spans="1:36" ht="16.5" customHeight="1" x14ac:dyDescent="0.35">
      <c r="A114" s="13"/>
      <c r="B114" s="12"/>
      <c r="C114" s="12"/>
      <c r="D114" s="12"/>
      <c r="E114" s="123"/>
      <c r="F114" s="12"/>
      <c r="G114" s="123"/>
      <c r="H114" s="124"/>
      <c r="I114" s="123"/>
      <c r="J114" s="123"/>
      <c r="K114" s="123"/>
      <c r="L114" s="123"/>
      <c r="M114" s="125"/>
      <c r="N114" s="125"/>
      <c r="O114" s="125"/>
      <c r="P114" s="125"/>
      <c r="Q114" s="125"/>
      <c r="R114" s="12"/>
      <c r="S114" s="12"/>
      <c r="T114" s="13"/>
      <c r="U114" s="12"/>
      <c r="V114" s="12"/>
      <c r="W114" s="12"/>
      <c r="X114" s="12"/>
      <c r="Y114" s="12"/>
      <c r="Z114" s="12"/>
      <c r="AA114" s="12"/>
      <c r="AB114" s="12"/>
      <c r="AC114" s="12"/>
      <c r="AD114" s="12"/>
      <c r="AE114" s="12"/>
      <c r="AF114" s="12"/>
      <c r="AG114" s="12"/>
      <c r="AH114" s="12"/>
      <c r="AI114" s="122"/>
      <c r="AJ114" s="12"/>
    </row>
    <row r="115" spans="1:36" ht="16.5" customHeight="1" x14ac:dyDescent="0.35">
      <c r="A115" s="13"/>
      <c r="B115" s="12"/>
      <c r="C115" s="12"/>
      <c r="D115" s="12"/>
      <c r="E115" s="123"/>
      <c r="F115" s="12"/>
      <c r="G115" s="123"/>
      <c r="H115" s="124"/>
      <c r="I115" s="123"/>
      <c r="J115" s="123"/>
      <c r="K115" s="123"/>
      <c r="L115" s="123"/>
      <c r="M115" s="125"/>
      <c r="N115" s="125"/>
      <c r="O115" s="125"/>
      <c r="P115" s="125"/>
      <c r="Q115" s="125"/>
      <c r="R115" s="12"/>
      <c r="S115" s="12"/>
      <c r="T115" s="13"/>
      <c r="U115" s="12"/>
      <c r="V115" s="12"/>
      <c r="W115" s="12"/>
      <c r="X115" s="12"/>
      <c r="Y115" s="12"/>
      <c r="Z115" s="12"/>
      <c r="AA115" s="12"/>
      <c r="AB115" s="12"/>
      <c r="AC115" s="12"/>
      <c r="AD115" s="12"/>
      <c r="AE115" s="12"/>
      <c r="AF115" s="12"/>
      <c r="AG115" s="12"/>
      <c r="AH115" s="12"/>
      <c r="AI115" s="122"/>
      <c r="AJ115" s="12"/>
    </row>
    <row r="116" spans="1:36" ht="16.5" customHeight="1" x14ac:dyDescent="0.35">
      <c r="A116" s="13"/>
      <c r="B116" s="12"/>
      <c r="C116" s="12"/>
      <c r="D116" s="12"/>
      <c r="E116" s="123"/>
      <c r="F116" s="12"/>
      <c r="G116" s="123"/>
      <c r="H116" s="124"/>
      <c r="I116" s="123"/>
      <c r="J116" s="123"/>
      <c r="K116" s="123"/>
      <c r="L116" s="123"/>
      <c r="M116" s="125"/>
      <c r="N116" s="125"/>
      <c r="O116" s="125"/>
      <c r="P116" s="125"/>
      <c r="Q116" s="125"/>
      <c r="R116" s="12"/>
      <c r="S116" s="12"/>
      <c r="T116" s="13"/>
      <c r="U116" s="12"/>
      <c r="V116" s="12"/>
      <c r="W116" s="12"/>
      <c r="X116" s="12"/>
      <c r="Y116" s="12"/>
      <c r="Z116" s="12"/>
      <c r="AA116" s="12"/>
      <c r="AB116" s="12"/>
      <c r="AC116" s="12"/>
      <c r="AD116" s="12"/>
      <c r="AE116" s="12"/>
      <c r="AF116" s="12"/>
      <c r="AG116" s="12"/>
      <c r="AH116" s="12"/>
      <c r="AI116" s="122"/>
      <c r="AJ116" s="12"/>
    </row>
    <row r="117" spans="1:36" ht="16.5" customHeight="1" x14ac:dyDescent="0.35">
      <c r="A117" s="13"/>
      <c r="B117" s="12"/>
      <c r="C117" s="12"/>
      <c r="D117" s="12"/>
      <c r="E117" s="123"/>
      <c r="F117" s="12"/>
      <c r="G117" s="123"/>
      <c r="H117" s="124"/>
      <c r="I117" s="123"/>
      <c r="J117" s="123"/>
      <c r="K117" s="123"/>
      <c r="L117" s="123"/>
      <c r="M117" s="125"/>
      <c r="N117" s="125"/>
      <c r="O117" s="125"/>
      <c r="P117" s="125"/>
      <c r="Q117" s="125"/>
      <c r="R117" s="12"/>
      <c r="S117" s="12"/>
      <c r="T117" s="13"/>
      <c r="U117" s="12"/>
      <c r="V117" s="12"/>
      <c r="W117" s="12"/>
      <c r="X117" s="12"/>
      <c r="Y117" s="12"/>
      <c r="Z117" s="12"/>
      <c r="AA117" s="12"/>
      <c r="AB117" s="12"/>
      <c r="AC117" s="12"/>
      <c r="AD117" s="12"/>
      <c r="AE117" s="12"/>
      <c r="AF117" s="12"/>
      <c r="AG117" s="12"/>
      <c r="AH117" s="12"/>
      <c r="AI117" s="122"/>
      <c r="AJ117" s="12"/>
    </row>
    <row r="118" spans="1:36" ht="16.5" customHeight="1" x14ac:dyDescent="0.35">
      <c r="A118" s="13"/>
      <c r="B118" s="12"/>
      <c r="C118" s="12"/>
      <c r="D118" s="12"/>
      <c r="E118" s="123"/>
      <c r="F118" s="12"/>
      <c r="G118" s="123"/>
      <c r="H118" s="124"/>
      <c r="I118" s="123"/>
      <c r="J118" s="123"/>
      <c r="K118" s="123"/>
      <c r="L118" s="123"/>
      <c r="M118" s="125"/>
      <c r="N118" s="125"/>
      <c r="O118" s="125"/>
      <c r="P118" s="125"/>
      <c r="Q118" s="125"/>
      <c r="R118" s="12"/>
      <c r="S118" s="12"/>
      <c r="T118" s="13"/>
      <c r="U118" s="12"/>
      <c r="V118" s="12"/>
      <c r="W118" s="12"/>
      <c r="X118" s="12"/>
      <c r="Y118" s="12"/>
      <c r="Z118" s="12"/>
      <c r="AA118" s="12"/>
      <c r="AB118" s="12"/>
      <c r="AC118" s="12"/>
      <c r="AD118" s="12"/>
      <c r="AE118" s="12"/>
      <c r="AF118" s="12"/>
      <c r="AG118" s="12"/>
      <c r="AH118" s="12"/>
      <c r="AI118" s="122"/>
      <c r="AJ118" s="12"/>
    </row>
    <row r="119" spans="1:36" ht="16.5" customHeight="1" x14ac:dyDescent="0.35">
      <c r="A119" s="13"/>
      <c r="B119" s="12"/>
      <c r="C119" s="12"/>
      <c r="D119" s="12"/>
      <c r="E119" s="123"/>
      <c r="F119" s="12"/>
      <c r="G119" s="123"/>
      <c r="H119" s="124"/>
      <c r="I119" s="123"/>
      <c r="J119" s="123"/>
      <c r="K119" s="123"/>
      <c r="L119" s="123"/>
      <c r="M119" s="125"/>
      <c r="N119" s="125"/>
      <c r="O119" s="125"/>
      <c r="P119" s="125"/>
      <c r="Q119" s="125"/>
      <c r="R119" s="12"/>
      <c r="S119" s="12"/>
      <c r="T119" s="13"/>
      <c r="U119" s="12"/>
      <c r="V119" s="12"/>
      <c r="W119" s="12"/>
      <c r="X119" s="12"/>
      <c r="Y119" s="12"/>
      <c r="Z119" s="12"/>
      <c r="AA119" s="12"/>
      <c r="AB119" s="12"/>
      <c r="AC119" s="12"/>
      <c r="AD119" s="12"/>
      <c r="AE119" s="12"/>
      <c r="AF119" s="12"/>
      <c r="AG119" s="12"/>
      <c r="AH119" s="12"/>
      <c r="AI119" s="122"/>
      <c r="AJ119" s="12"/>
    </row>
    <row r="120" spans="1:36" ht="16.5" customHeight="1" x14ac:dyDescent="0.35">
      <c r="A120" s="13"/>
      <c r="B120" s="12"/>
      <c r="C120" s="12"/>
      <c r="D120" s="12"/>
      <c r="E120" s="123"/>
      <c r="F120" s="12"/>
      <c r="G120" s="123"/>
      <c r="H120" s="124"/>
      <c r="I120" s="123"/>
      <c r="J120" s="123"/>
      <c r="K120" s="123"/>
      <c r="L120" s="123"/>
      <c r="M120" s="125"/>
      <c r="N120" s="125"/>
      <c r="O120" s="125"/>
      <c r="P120" s="125"/>
      <c r="Q120" s="125"/>
      <c r="R120" s="12"/>
      <c r="S120" s="12"/>
      <c r="T120" s="13"/>
      <c r="U120" s="12"/>
      <c r="V120" s="12"/>
      <c r="W120" s="12"/>
      <c r="X120" s="12"/>
      <c r="Y120" s="12"/>
      <c r="Z120" s="12"/>
      <c r="AA120" s="12"/>
      <c r="AB120" s="12"/>
      <c r="AC120" s="12"/>
      <c r="AD120" s="12"/>
      <c r="AE120" s="12"/>
      <c r="AF120" s="12"/>
      <c r="AG120" s="12"/>
      <c r="AH120" s="12"/>
      <c r="AI120" s="122"/>
      <c r="AJ120" s="12"/>
    </row>
    <row r="121" spans="1:36" ht="16.5" customHeight="1" x14ac:dyDescent="0.35">
      <c r="A121" s="13"/>
      <c r="B121" s="12"/>
      <c r="C121" s="12"/>
      <c r="D121" s="12"/>
      <c r="E121" s="123"/>
      <c r="F121" s="12"/>
      <c r="G121" s="123"/>
      <c r="H121" s="124"/>
      <c r="I121" s="123"/>
      <c r="J121" s="123"/>
      <c r="K121" s="123"/>
      <c r="L121" s="123"/>
      <c r="M121" s="125"/>
      <c r="N121" s="125"/>
      <c r="O121" s="125"/>
      <c r="P121" s="125"/>
      <c r="Q121" s="125"/>
      <c r="R121" s="12"/>
      <c r="S121" s="12"/>
      <c r="T121" s="13"/>
      <c r="U121" s="12"/>
      <c r="V121" s="12"/>
      <c r="W121" s="12"/>
      <c r="X121" s="12"/>
      <c r="Y121" s="12"/>
      <c r="Z121" s="12"/>
      <c r="AA121" s="12"/>
      <c r="AB121" s="12"/>
      <c r="AC121" s="12"/>
      <c r="AD121" s="12"/>
      <c r="AE121" s="12"/>
      <c r="AF121" s="12"/>
      <c r="AG121" s="12"/>
      <c r="AH121" s="12"/>
      <c r="AI121" s="122"/>
      <c r="AJ121" s="12"/>
    </row>
    <row r="122" spans="1:36" ht="16.5" customHeight="1" x14ac:dyDescent="0.35">
      <c r="A122" s="13"/>
      <c r="B122" s="12"/>
      <c r="C122" s="12"/>
      <c r="D122" s="12"/>
      <c r="E122" s="123"/>
      <c r="F122" s="12"/>
      <c r="G122" s="123"/>
      <c r="H122" s="124"/>
      <c r="I122" s="123"/>
      <c r="J122" s="123"/>
      <c r="K122" s="123"/>
      <c r="L122" s="123"/>
      <c r="M122" s="125"/>
      <c r="N122" s="125"/>
      <c r="O122" s="125"/>
      <c r="P122" s="125"/>
      <c r="Q122" s="125"/>
      <c r="R122" s="12"/>
      <c r="S122" s="12"/>
      <c r="T122" s="13"/>
      <c r="U122" s="12"/>
      <c r="V122" s="12"/>
      <c r="W122" s="12"/>
      <c r="X122" s="12"/>
      <c r="Y122" s="12"/>
      <c r="Z122" s="12"/>
      <c r="AA122" s="12"/>
      <c r="AB122" s="12"/>
      <c r="AC122" s="12"/>
      <c r="AD122" s="12"/>
      <c r="AE122" s="12"/>
      <c r="AF122" s="12"/>
      <c r="AG122" s="12"/>
      <c r="AH122" s="12"/>
      <c r="AI122" s="122"/>
      <c r="AJ122" s="12"/>
    </row>
    <row r="123" spans="1:36" ht="16.5" customHeight="1" x14ac:dyDescent="0.35">
      <c r="A123" s="13"/>
      <c r="B123" s="12"/>
      <c r="C123" s="12"/>
      <c r="D123" s="12"/>
      <c r="E123" s="123"/>
      <c r="F123" s="12"/>
      <c r="G123" s="123"/>
      <c r="H123" s="124"/>
      <c r="I123" s="123"/>
      <c r="J123" s="123"/>
      <c r="K123" s="123"/>
      <c r="L123" s="123"/>
      <c r="M123" s="125"/>
      <c r="N123" s="125"/>
      <c r="O123" s="125"/>
      <c r="P123" s="125"/>
      <c r="Q123" s="125"/>
      <c r="R123" s="12"/>
      <c r="S123" s="12"/>
      <c r="T123" s="13"/>
      <c r="U123" s="12"/>
      <c r="V123" s="12"/>
      <c r="W123" s="12"/>
      <c r="X123" s="12"/>
      <c r="Y123" s="12"/>
      <c r="Z123" s="12"/>
      <c r="AA123" s="12"/>
      <c r="AB123" s="12"/>
      <c r="AC123" s="12"/>
      <c r="AD123" s="12"/>
      <c r="AE123" s="12"/>
      <c r="AF123" s="12"/>
      <c r="AG123" s="12"/>
      <c r="AH123" s="12"/>
      <c r="AI123" s="122"/>
      <c r="AJ123" s="12"/>
    </row>
    <row r="124" spans="1:36" ht="16.5" customHeight="1" x14ac:dyDescent="0.35">
      <c r="A124" s="13"/>
      <c r="B124" s="12"/>
      <c r="C124" s="12"/>
      <c r="D124" s="12"/>
      <c r="E124" s="123"/>
      <c r="F124" s="12"/>
      <c r="G124" s="123"/>
      <c r="H124" s="124"/>
      <c r="I124" s="123"/>
      <c r="J124" s="123"/>
      <c r="K124" s="123"/>
      <c r="L124" s="123"/>
      <c r="M124" s="125"/>
      <c r="N124" s="125"/>
      <c r="O124" s="125"/>
      <c r="P124" s="125"/>
      <c r="Q124" s="125"/>
      <c r="R124" s="12"/>
      <c r="S124" s="12"/>
      <c r="T124" s="13"/>
      <c r="U124" s="12"/>
      <c r="V124" s="12"/>
      <c r="W124" s="12"/>
      <c r="X124" s="12"/>
      <c r="Y124" s="12"/>
      <c r="Z124" s="12"/>
      <c r="AA124" s="12"/>
      <c r="AB124" s="12"/>
      <c r="AC124" s="12"/>
      <c r="AD124" s="12"/>
      <c r="AE124" s="12"/>
      <c r="AF124" s="12"/>
      <c r="AG124" s="12"/>
      <c r="AH124" s="12"/>
      <c r="AI124" s="122"/>
      <c r="AJ124" s="12"/>
    </row>
    <row r="125" spans="1:36" ht="16.5" customHeight="1" x14ac:dyDescent="0.35">
      <c r="A125" s="13"/>
      <c r="B125" s="12"/>
      <c r="C125" s="12"/>
      <c r="D125" s="12"/>
      <c r="E125" s="123"/>
      <c r="F125" s="12"/>
      <c r="G125" s="123"/>
      <c r="H125" s="124"/>
      <c r="I125" s="123"/>
      <c r="J125" s="123"/>
      <c r="K125" s="123"/>
      <c r="L125" s="123"/>
      <c r="M125" s="125"/>
      <c r="N125" s="125"/>
      <c r="O125" s="125"/>
      <c r="P125" s="125"/>
      <c r="Q125" s="125"/>
      <c r="R125" s="12"/>
      <c r="S125" s="12"/>
      <c r="T125" s="13"/>
      <c r="U125" s="12"/>
      <c r="V125" s="12"/>
      <c r="W125" s="12"/>
      <c r="X125" s="12"/>
      <c r="Y125" s="12"/>
      <c r="Z125" s="12"/>
      <c r="AA125" s="12"/>
      <c r="AB125" s="12"/>
      <c r="AC125" s="12"/>
      <c r="AD125" s="12"/>
      <c r="AE125" s="12"/>
      <c r="AF125" s="12"/>
      <c r="AG125" s="12"/>
      <c r="AH125" s="12"/>
      <c r="AI125" s="122"/>
      <c r="AJ125" s="12"/>
    </row>
    <row r="126" spans="1:36" ht="16.5" customHeight="1" x14ac:dyDescent="0.35">
      <c r="A126" s="13"/>
      <c r="B126" s="12"/>
      <c r="C126" s="12"/>
      <c r="D126" s="12"/>
      <c r="E126" s="123"/>
      <c r="F126" s="12"/>
      <c r="G126" s="123"/>
      <c r="H126" s="124"/>
      <c r="I126" s="123"/>
      <c r="J126" s="123"/>
      <c r="K126" s="123"/>
      <c r="L126" s="123"/>
      <c r="M126" s="125"/>
      <c r="N126" s="125"/>
      <c r="O126" s="125"/>
      <c r="P126" s="125"/>
      <c r="Q126" s="125"/>
      <c r="R126" s="12"/>
      <c r="S126" s="12"/>
      <c r="T126" s="13"/>
      <c r="U126" s="12"/>
      <c r="V126" s="12"/>
      <c r="W126" s="12"/>
      <c r="X126" s="12"/>
      <c r="Y126" s="12"/>
      <c r="Z126" s="12"/>
      <c r="AA126" s="12"/>
      <c r="AB126" s="12"/>
      <c r="AC126" s="12"/>
      <c r="AD126" s="12"/>
      <c r="AE126" s="12"/>
      <c r="AF126" s="12"/>
      <c r="AG126" s="12"/>
      <c r="AH126" s="12"/>
      <c r="AI126" s="122"/>
      <c r="AJ126" s="12"/>
    </row>
    <row r="127" spans="1:36" ht="16.5" customHeight="1" x14ac:dyDescent="0.35">
      <c r="A127" s="13"/>
      <c r="B127" s="12"/>
      <c r="C127" s="12"/>
      <c r="D127" s="12"/>
      <c r="E127" s="123"/>
      <c r="F127" s="12"/>
      <c r="G127" s="123"/>
      <c r="H127" s="124"/>
      <c r="I127" s="123"/>
      <c r="J127" s="123"/>
      <c r="K127" s="123"/>
      <c r="L127" s="123"/>
      <c r="M127" s="125"/>
      <c r="N127" s="125"/>
      <c r="O127" s="125"/>
      <c r="P127" s="125"/>
      <c r="Q127" s="125"/>
      <c r="R127" s="12"/>
      <c r="S127" s="12"/>
      <c r="T127" s="13"/>
      <c r="U127" s="12"/>
      <c r="V127" s="12"/>
      <c r="W127" s="12"/>
      <c r="X127" s="12"/>
      <c r="Y127" s="12"/>
      <c r="Z127" s="12"/>
      <c r="AA127" s="12"/>
      <c r="AB127" s="12"/>
      <c r="AC127" s="12"/>
      <c r="AD127" s="12"/>
      <c r="AE127" s="12"/>
      <c r="AF127" s="12"/>
      <c r="AG127" s="12"/>
      <c r="AH127" s="12"/>
      <c r="AI127" s="122"/>
      <c r="AJ127" s="12"/>
    </row>
    <row r="128" spans="1:36" ht="16.5" customHeight="1" x14ac:dyDescent="0.35">
      <c r="A128" s="13"/>
      <c r="B128" s="12"/>
      <c r="C128" s="12"/>
      <c r="D128" s="12"/>
      <c r="E128" s="123"/>
      <c r="F128" s="12"/>
      <c r="G128" s="123"/>
      <c r="H128" s="124"/>
      <c r="I128" s="123"/>
      <c r="J128" s="123"/>
      <c r="K128" s="123"/>
      <c r="L128" s="123"/>
      <c r="M128" s="125"/>
      <c r="N128" s="125"/>
      <c r="O128" s="125"/>
      <c r="P128" s="125"/>
      <c r="Q128" s="125"/>
      <c r="R128" s="12"/>
      <c r="S128" s="12"/>
      <c r="T128" s="13"/>
      <c r="U128" s="12"/>
      <c r="V128" s="12"/>
      <c r="W128" s="12"/>
      <c r="X128" s="12"/>
      <c r="Y128" s="12"/>
      <c r="Z128" s="12"/>
      <c r="AA128" s="12"/>
      <c r="AB128" s="12"/>
      <c r="AC128" s="12"/>
      <c r="AD128" s="12"/>
      <c r="AE128" s="12"/>
      <c r="AF128" s="12"/>
      <c r="AG128" s="12"/>
      <c r="AH128" s="12"/>
      <c r="AI128" s="122"/>
      <c r="AJ128" s="12"/>
    </row>
    <row r="129" spans="1:36" ht="16.5" customHeight="1" x14ac:dyDescent="0.35">
      <c r="A129" s="13"/>
      <c r="B129" s="12"/>
      <c r="C129" s="12"/>
      <c r="D129" s="12"/>
      <c r="E129" s="123"/>
      <c r="F129" s="12"/>
      <c r="G129" s="123"/>
      <c r="H129" s="124"/>
      <c r="I129" s="123"/>
      <c r="J129" s="123"/>
      <c r="K129" s="123"/>
      <c r="L129" s="123"/>
      <c r="M129" s="125"/>
      <c r="N129" s="125"/>
      <c r="O129" s="125"/>
      <c r="P129" s="125"/>
      <c r="Q129" s="125"/>
      <c r="R129" s="12"/>
      <c r="S129" s="12"/>
      <c r="T129" s="13"/>
      <c r="U129" s="12"/>
      <c r="V129" s="12"/>
      <c r="W129" s="12"/>
      <c r="X129" s="12"/>
      <c r="Y129" s="12"/>
      <c r="Z129" s="12"/>
      <c r="AA129" s="12"/>
      <c r="AB129" s="12"/>
      <c r="AC129" s="12"/>
      <c r="AD129" s="12"/>
      <c r="AE129" s="12"/>
      <c r="AF129" s="12"/>
      <c r="AG129" s="12"/>
      <c r="AH129" s="12"/>
      <c r="AI129" s="122"/>
      <c r="AJ129" s="12"/>
    </row>
    <row r="130" spans="1:36" ht="16.5" customHeight="1" x14ac:dyDescent="0.35">
      <c r="A130" s="13"/>
      <c r="B130" s="12"/>
      <c r="C130" s="12"/>
      <c r="D130" s="12"/>
      <c r="E130" s="123"/>
      <c r="F130" s="12"/>
      <c r="G130" s="123"/>
      <c r="H130" s="124"/>
      <c r="I130" s="123"/>
      <c r="J130" s="123"/>
      <c r="K130" s="123"/>
      <c r="L130" s="123"/>
      <c r="M130" s="125"/>
      <c r="N130" s="125"/>
      <c r="O130" s="125"/>
      <c r="P130" s="125"/>
      <c r="Q130" s="125"/>
      <c r="R130" s="12"/>
      <c r="S130" s="12"/>
      <c r="T130" s="13"/>
      <c r="U130" s="12"/>
      <c r="V130" s="12"/>
      <c r="W130" s="12"/>
      <c r="X130" s="12"/>
      <c r="Y130" s="12"/>
      <c r="Z130" s="12"/>
      <c r="AA130" s="12"/>
      <c r="AB130" s="12"/>
      <c r="AC130" s="12"/>
      <c r="AD130" s="12"/>
      <c r="AE130" s="12"/>
      <c r="AF130" s="12"/>
      <c r="AG130" s="12"/>
      <c r="AH130" s="12"/>
      <c r="AI130" s="122"/>
      <c r="AJ130" s="12"/>
    </row>
    <row r="131" spans="1:36" ht="16.5" customHeight="1" x14ac:dyDescent="0.35">
      <c r="A131" s="13"/>
      <c r="B131" s="12"/>
      <c r="C131" s="12"/>
      <c r="D131" s="12"/>
      <c r="E131" s="123"/>
      <c r="F131" s="12"/>
      <c r="G131" s="123"/>
      <c r="H131" s="124"/>
      <c r="I131" s="123"/>
      <c r="J131" s="123"/>
      <c r="K131" s="123"/>
      <c r="L131" s="123"/>
      <c r="M131" s="125"/>
      <c r="N131" s="125"/>
      <c r="O131" s="125"/>
      <c r="P131" s="125"/>
      <c r="Q131" s="125"/>
      <c r="R131" s="12"/>
      <c r="S131" s="12"/>
      <c r="T131" s="13"/>
      <c r="U131" s="12"/>
      <c r="V131" s="12"/>
      <c r="W131" s="12"/>
      <c r="X131" s="12"/>
      <c r="Y131" s="12"/>
      <c r="Z131" s="12"/>
      <c r="AA131" s="12"/>
      <c r="AB131" s="12"/>
      <c r="AC131" s="12"/>
      <c r="AD131" s="12"/>
      <c r="AE131" s="12"/>
      <c r="AF131" s="12"/>
      <c r="AG131" s="12"/>
      <c r="AH131" s="12"/>
      <c r="AI131" s="122"/>
      <c r="AJ131" s="12"/>
    </row>
    <row r="132" spans="1:36" ht="16.5" customHeight="1" x14ac:dyDescent="0.35">
      <c r="A132" s="13"/>
      <c r="B132" s="12"/>
      <c r="C132" s="12"/>
      <c r="D132" s="12"/>
      <c r="E132" s="123"/>
      <c r="F132" s="12"/>
      <c r="G132" s="123"/>
      <c r="H132" s="124"/>
      <c r="I132" s="123"/>
      <c r="J132" s="123"/>
      <c r="K132" s="123"/>
      <c r="L132" s="123"/>
      <c r="M132" s="125"/>
      <c r="N132" s="125"/>
      <c r="O132" s="125"/>
      <c r="P132" s="125"/>
      <c r="Q132" s="125"/>
      <c r="R132" s="12"/>
      <c r="S132" s="12"/>
      <c r="T132" s="13"/>
      <c r="U132" s="12"/>
      <c r="V132" s="12"/>
      <c r="W132" s="12"/>
      <c r="X132" s="12"/>
      <c r="Y132" s="12"/>
      <c r="Z132" s="12"/>
      <c r="AA132" s="12"/>
      <c r="AB132" s="12"/>
      <c r="AC132" s="12"/>
      <c r="AD132" s="12"/>
      <c r="AE132" s="12"/>
      <c r="AF132" s="12"/>
      <c r="AG132" s="12"/>
      <c r="AH132" s="12"/>
      <c r="AI132" s="122"/>
      <c r="AJ132" s="12"/>
    </row>
    <row r="133" spans="1:36" ht="16.5" customHeight="1" x14ac:dyDescent="0.35">
      <c r="A133" s="13"/>
      <c r="B133" s="12"/>
      <c r="C133" s="12"/>
      <c r="D133" s="12"/>
      <c r="E133" s="123"/>
      <c r="F133" s="12"/>
      <c r="G133" s="123"/>
      <c r="H133" s="124"/>
      <c r="I133" s="123"/>
      <c r="J133" s="123"/>
      <c r="K133" s="123"/>
      <c r="L133" s="123"/>
      <c r="M133" s="125"/>
      <c r="N133" s="125"/>
      <c r="O133" s="125"/>
      <c r="P133" s="125"/>
      <c r="Q133" s="125"/>
      <c r="R133" s="12"/>
      <c r="S133" s="12"/>
      <c r="T133" s="13"/>
      <c r="U133" s="12"/>
      <c r="V133" s="12"/>
      <c r="W133" s="12"/>
      <c r="X133" s="12"/>
      <c r="Y133" s="12"/>
      <c r="Z133" s="12"/>
      <c r="AA133" s="12"/>
      <c r="AB133" s="12"/>
      <c r="AC133" s="12"/>
      <c r="AD133" s="12"/>
      <c r="AE133" s="12"/>
      <c r="AF133" s="12"/>
      <c r="AG133" s="12"/>
      <c r="AH133" s="12"/>
      <c r="AI133" s="122"/>
      <c r="AJ133" s="12"/>
    </row>
    <row r="134" spans="1:36" ht="16.5" customHeight="1" x14ac:dyDescent="0.35">
      <c r="A134" s="13"/>
      <c r="B134" s="12"/>
      <c r="C134" s="12"/>
      <c r="D134" s="12"/>
      <c r="E134" s="123"/>
      <c r="F134" s="12"/>
      <c r="G134" s="123"/>
      <c r="H134" s="124"/>
      <c r="I134" s="123"/>
      <c r="J134" s="123"/>
      <c r="K134" s="123"/>
      <c r="L134" s="123"/>
      <c r="M134" s="125"/>
      <c r="N134" s="125"/>
      <c r="O134" s="125"/>
      <c r="P134" s="125"/>
      <c r="Q134" s="125"/>
      <c r="R134" s="12"/>
      <c r="S134" s="12"/>
      <c r="T134" s="13"/>
      <c r="U134" s="12"/>
      <c r="V134" s="12"/>
      <c r="W134" s="12"/>
      <c r="X134" s="12"/>
      <c r="Y134" s="12"/>
      <c r="Z134" s="12"/>
      <c r="AA134" s="12"/>
      <c r="AB134" s="12"/>
      <c r="AC134" s="12"/>
      <c r="AD134" s="12"/>
      <c r="AE134" s="12"/>
      <c r="AF134" s="12"/>
      <c r="AG134" s="12"/>
      <c r="AH134" s="12"/>
      <c r="AI134" s="122"/>
      <c r="AJ134" s="12"/>
    </row>
    <row r="135" spans="1:36" ht="16.5" customHeight="1" x14ac:dyDescent="0.35">
      <c r="A135" s="13"/>
      <c r="B135" s="12"/>
      <c r="C135" s="12"/>
      <c r="D135" s="12"/>
      <c r="E135" s="123"/>
      <c r="F135" s="12"/>
      <c r="G135" s="123"/>
      <c r="H135" s="124"/>
      <c r="I135" s="123"/>
      <c r="J135" s="123"/>
      <c r="K135" s="123"/>
      <c r="L135" s="123"/>
      <c r="M135" s="125"/>
      <c r="N135" s="125"/>
      <c r="O135" s="125"/>
      <c r="P135" s="125"/>
      <c r="Q135" s="125"/>
      <c r="R135" s="12"/>
      <c r="S135" s="12"/>
      <c r="T135" s="13"/>
      <c r="U135" s="12"/>
      <c r="V135" s="12"/>
      <c r="W135" s="12"/>
      <c r="X135" s="12"/>
      <c r="Y135" s="12"/>
      <c r="Z135" s="12"/>
      <c r="AA135" s="12"/>
      <c r="AB135" s="12"/>
      <c r="AC135" s="12"/>
      <c r="AD135" s="12"/>
      <c r="AE135" s="12"/>
      <c r="AF135" s="12"/>
      <c r="AG135" s="12"/>
      <c r="AH135" s="12"/>
      <c r="AI135" s="122"/>
      <c r="AJ135" s="12"/>
    </row>
    <row r="136" spans="1:36" ht="16.5" customHeight="1" x14ac:dyDescent="0.35">
      <c r="A136" s="13"/>
      <c r="B136" s="12"/>
      <c r="C136" s="12"/>
      <c r="D136" s="12"/>
      <c r="E136" s="123"/>
      <c r="F136" s="12"/>
      <c r="G136" s="123"/>
      <c r="H136" s="124"/>
      <c r="I136" s="123"/>
      <c r="J136" s="123"/>
      <c r="K136" s="123"/>
      <c r="L136" s="123"/>
      <c r="M136" s="125"/>
      <c r="N136" s="125"/>
      <c r="O136" s="125"/>
      <c r="P136" s="125"/>
      <c r="Q136" s="125"/>
      <c r="R136" s="12"/>
      <c r="S136" s="12"/>
      <c r="T136" s="13"/>
      <c r="U136" s="12"/>
      <c r="V136" s="12"/>
      <c r="W136" s="12"/>
      <c r="X136" s="12"/>
      <c r="Y136" s="12"/>
      <c r="Z136" s="12"/>
      <c r="AA136" s="12"/>
      <c r="AB136" s="12"/>
      <c r="AC136" s="12"/>
      <c r="AD136" s="12"/>
      <c r="AE136" s="12"/>
      <c r="AF136" s="12"/>
      <c r="AG136" s="12"/>
      <c r="AH136" s="12"/>
      <c r="AI136" s="122"/>
      <c r="AJ136" s="12"/>
    </row>
    <row r="137" spans="1:36" ht="16.5" customHeight="1" x14ac:dyDescent="0.35">
      <c r="A137" s="13"/>
      <c r="B137" s="12"/>
      <c r="C137" s="12"/>
      <c r="D137" s="12"/>
      <c r="E137" s="123"/>
      <c r="F137" s="12"/>
      <c r="G137" s="123"/>
      <c r="H137" s="124"/>
      <c r="I137" s="123"/>
      <c r="J137" s="123"/>
      <c r="K137" s="123"/>
      <c r="L137" s="123"/>
      <c r="M137" s="125"/>
      <c r="N137" s="125"/>
      <c r="O137" s="125"/>
      <c r="P137" s="125"/>
      <c r="Q137" s="125"/>
      <c r="R137" s="12"/>
      <c r="S137" s="12"/>
      <c r="T137" s="13"/>
      <c r="U137" s="12"/>
      <c r="V137" s="12"/>
      <c r="W137" s="12"/>
      <c r="X137" s="12"/>
      <c r="Y137" s="12"/>
      <c r="Z137" s="12"/>
      <c r="AA137" s="12"/>
      <c r="AB137" s="12"/>
      <c r="AC137" s="12"/>
      <c r="AD137" s="12"/>
      <c r="AE137" s="12"/>
      <c r="AF137" s="12"/>
      <c r="AG137" s="12"/>
      <c r="AH137" s="12"/>
      <c r="AI137" s="122"/>
      <c r="AJ137" s="12"/>
    </row>
    <row r="138" spans="1:36" ht="16.5" customHeight="1" x14ac:dyDescent="0.35">
      <c r="A138" s="13"/>
      <c r="B138" s="12"/>
      <c r="C138" s="12"/>
      <c r="D138" s="12"/>
      <c r="E138" s="123"/>
      <c r="F138" s="12"/>
      <c r="G138" s="123"/>
      <c r="H138" s="124"/>
      <c r="I138" s="123"/>
      <c r="J138" s="123"/>
      <c r="K138" s="123"/>
      <c r="L138" s="123"/>
      <c r="M138" s="125"/>
      <c r="N138" s="125"/>
      <c r="O138" s="125"/>
      <c r="P138" s="125"/>
      <c r="Q138" s="125"/>
      <c r="R138" s="12"/>
      <c r="S138" s="12"/>
      <c r="T138" s="13"/>
      <c r="U138" s="12"/>
      <c r="V138" s="12"/>
      <c r="W138" s="12"/>
      <c r="X138" s="12"/>
      <c r="Y138" s="12"/>
      <c r="Z138" s="12"/>
      <c r="AA138" s="12"/>
      <c r="AB138" s="12"/>
      <c r="AC138" s="12"/>
      <c r="AD138" s="12"/>
      <c r="AE138" s="12"/>
      <c r="AF138" s="12"/>
      <c r="AG138" s="12"/>
      <c r="AH138" s="12"/>
      <c r="AI138" s="122"/>
      <c r="AJ138" s="12"/>
    </row>
    <row r="139" spans="1:36" ht="16.5" customHeight="1" x14ac:dyDescent="0.35">
      <c r="A139" s="13"/>
      <c r="B139" s="12"/>
      <c r="C139" s="12"/>
      <c r="D139" s="12"/>
      <c r="E139" s="123"/>
      <c r="F139" s="12"/>
      <c r="G139" s="123"/>
      <c r="H139" s="124"/>
      <c r="I139" s="123"/>
      <c r="J139" s="123"/>
      <c r="K139" s="123"/>
      <c r="L139" s="123"/>
      <c r="M139" s="125"/>
      <c r="N139" s="125"/>
      <c r="O139" s="125"/>
      <c r="P139" s="125"/>
      <c r="Q139" s="125"/>
      <c r="R139" s="12"/>
      <c r="S139" s="12"/>
      <c r="T139" s="13"/>
      <c r="U139" s="12"/>
      <c r="V139" s="12"/>
      <c r="W139" s="12"/>
      <c r="X139" s="12"/>
      <c r="Y139" s="12"/>
      <c r="Z139" s="12"/>
      <c r="AA139" s="12"/>
      <c r="AB139" s="12"/>
      <c r="AC139" s="12"/>
      <c r="AD139" s="12"/>
      <c r="AE139" s="12"/>
      <c r="AF139" s="12"/>
      <c r="AG139" s="12"/>
      <c r="AH139" s="12"/>
      <c r="AI139" s="122"/>
      <c r="AJ139" s="12"/>
    </row>
    <row r="140" spans="1:36" ht="16.5" customHeight="1" x14ac:dyDescent="0.35">
      <c r="A140" s="13"/>
      <c r="B140" s="12"/>
      <c r="C140" s="12"/>
      <c r="D140" s="12"/>
      <c r="E140" s="123"/>
      <c r="F140" s="12"/>
      <c r="G140" s="123"/>
      <c r="H140" s="124"/>
      <c r="I140" s="123"/>
      <c r="J140" s="123"/>
      <c r="K140" s="123"/>
      <c r="L140" s="123"/>
      <c r="M140" s="125"/>
      <c r="N140" s="125"/>
      <c r="O140" s="125"/>
      <c r="P140" s="125"/>
      <c r="Q140" s="125"/>
      <c r="R140" s="12"/>
      <c r="S140" s="12"/>
      <c r="T140" s="13"/>
      <c r="U140" s="12"/>
      <c r="V140" s="12"/>
      <c r="W140" s="12"/>
      <c r="X140" s="12"/>
      <c r="Y140" s="12"/>
      <c r="Z140" s="12"/>
      <c r="AA140" s="12"/>
      <c r="AB140" s="12"/>
      <c r="AC140" s="12"/>
      <c r="AD140" s="12"/>
      <c r="AE140" s="12"/>
      <c r="AF140" s="12"/>
      <c r="AG140" s="12"/>
      <c r="AH140" s="12"/>
      <c r="AI140" s="122"/>
      <c r="AJ140" s="12"/>
    </row>
    <row r="141" spans="1:36" ht="16.5" customHeight="1" x14ac:dyDescent="0.35">
      <c r="A141" s="13"/>
      <c r="B141" s="12"/>
      <c r="C141" s="12"/>
      <c r="D141" s="12"/>
      <c r="E141" s="123"/>
      <c r="F141" s="12"/>
      <c r="G141" s="123"/>
      <c r="H141" s="124"/>
      <c r="I141" s="123"/>
      <c r="J141" s="123"/>
      <c r="K141" s="123"/>
      <c r="L141" s="123"/>
      <c r="M141" s="125"/>
      <c r="N141" s="125"/>
      <c r="O141" s="125"/>
      <c r="P141" s="125"/>
      <c r="Q141" s="125"/>
      <c r="R141" s="12"/>
      <c r="S141" s="12"/>
      <c r="T141" s="13"/>
      <c r="U141" s="12"/>
      <c r="V141" s="12"/>
      <c r="W141" s="12"/>
      <c r="X141" s="12"/>
      <c r="Y141" s="12"/>
      <c r="Z141" s="12"/>
      <c r="AA141" s="12"/>
      <c r="AB141" s="12"/>
      <c r="AC141" s="12"/>
      <c r="AD141" s="12"/>
      <c r="AE141" s="12"/>
      <c r="AF141" s="12"/>
      <c r="AG141" s="12"/>
      <c r="AH141" s="12"/>
      <c r="AI141" s="122"/>
      <c r="AJ141" s="12"/>
    </row>
    <row r="142" spans="1:36" ht="16.5" customHeight="1" x14ac:dyDescent="0.35">
      <c r="A142" s="13"/>
      <c r="B142" s="12"/>
      <c r="C142" s="12"/>
      <c r="D142" s="12"/>
      <c r="E142" s="123"/>
      <c r="F142" s="12"/>
      <c r="G142" s="123"/>
      <c r="H142" s="124"/>
      <c r="I142" s="123"/>
      <c r="J142" s="123"/>
      <c r="K142" s="123"/>
      <c r="L142" s="123"/>
      <c r="M142" s="125"/>
      <c r="N142" s="125"/>
      <c r="O142" s="125"/>
      <c r="P142" s="125"/>
      <c r="Q142" s="125"/>
      <c r="R142" s="12"/>
      <c r="S142" s="12"/>
      <c r="T142" s="13"/>
      <c r="U142" s="12"/>
      <c r="V142" s="12"/>
      <c r="W142" s="12"/>
      <c r="X142" s="12"/>
      <c r="Y142" s="12"/>
      <c r="Z142" s="12"/>
      <c r="AA142" s="12"/>
      <c r="AB142" s="12"/>
      <c r="AC142" s="12"/>
      <c r="AD142" s="12"/>
      <c r="AE142" s="12"/>
      <c r="AF142" s="12"/>
      <c r="AG142" s="12"/>
      <c r="AH142" s="12"/>
      <c r="AI142" s="122"/>
      <c r="AJ142" s="12"/>
    </row>
    <row r="143" spans="1:36" ht="16.5" customHeight="1" x14ac:dyDescent="0.35">
      <c r="A143" s="13"/>
      <c r="B143" s="12"/>
      <c r="C143" s="12"/>
      <c r="D143" s="12"/>
      <c r="E143" s="123"/>
      <c r="F143" s="12"/>
      <c r="G143" s="123"/>
      <c r="H143" s="124"/>
      <c r="I143" s="123"/>
      <c r="J143" s="123"/>
      <c r="K143" s="123"/>
      <c r="L143" s="123"/>
      <c r="M143" s="125"/>
      <c r="N143" s="125"/>
      <c r="O143" s="125"/>
      <c r="P143" s="125"/>
      <c r="Q143" s="125"/>
      <c r="R143" s="12"/>
      <c r="S143" s="12"/>
      <c r="T143" s="13"/>
      <c r="U143" s="12"/>
      <c r="V143" s="12"/>
      <c r="W143" s="12"/>
      <c r="X143" s="12"/>
      <c r="Y143" s="12"/>
      <c r="Z143" s="12"/>
      <c r="AA143" s="12"/>
      <c r="AB143" s="12"/>
      <c r="AC143" s="12"/>
      <c r="AD143" s="12"/>
      <c r="AE143" s="12"/>
      <c r="AF143" s="12"/>
      <c r="AG143" s="12"/>
      <c r="AH143" s="12"/>
      <c r="AI143" s="122"/>
      <c r="AJ143" s="12"/>
    </row>
    <row r="144" spans="1:36" ht="16.5" customHeight="1" x14ac:dyDescent="0.35">
      <c r="A144" s="13"/>
      <c r="B144" s="12"/>
      <c r="C144" s="12"/>
      <c r="D144" s="12"/>
      <c r="E144" s="123"/>
      <c r="F144" s="12"/>
      <c r="G144" s="123"/>
      <c r="H144" s="124"/>
      <c r="I144" s="123"/>
      <c r="J144" s="123"/>
      <c r="K144" s="123"/>
      <c r="L144" s="123"/>
      <c r="M144" s="125"/>
      <c r="N144" s="125"/>
      <c r="O144" s="125"/>
      <c r="P144" s="125"/>
      <c r="Q144" s="125"/>
      <c r="R144" s="12"/>
      <c r="S144" s="12"/>
      <c r="T144" s="13"/>
      <c r="U144" s="12"/>
      <c r="V144" s="12"/>
      <c r="W144" s="12"/>
      <c r="X144" s="12"/>
      <c r="Y144" s="12"/>
      <c r="Z144" s="12"/>
      <c r="AA144" s="12"/>
      <c r="AB144" s="12"/>
      <c r="AC144" s="12"/>
      <c r="AD144" s="12"/>
      <c r="AE144" s="12"/>
      <c r="AF144" s="12"/>
      <c r="AG144" s="12"/>
      <c r="AH144" s="12"/>
      <c r="AI144" s="122"/>
      <c r="AJ144" s="12"/>
    </row>
    <row r="145" spans="1:36" ht="16.5" customHeight="1" x14ac:dyDescent="0.35">
      <c r="A145" s="13"/>
      <c r="B145" s="12"/>
      <c r="C145" s="12"/>
      <c r="D145" s="12"/>
      <c r="E145" s="123"/>
      <c r="F145" s="12"/>
      <c r="G145" s="123"/>
      <c r="H145" s="124"/>
      <c r="I145" s="123"/>
      <c r="J145" s="123"/>
      <c r="K145" s="123"/>
      <c r="L145" s="123"/>
      <c r="M145" s="125"/>
      <c r="N145" s="125"/>
      <c r="O145" s="125"/>
      <c r="P145" s="125"/>
      <c r="Q145" s="125"/>
      <c r="R145" s="12"/>
      <c r="S145" s="12"/>
      <c r="T145" s="13"/>
      <c r="U145" s="12"/>
      <c r="V145" s="12"/>
      <c r="W145" s="12"/>
      <c r="X145" s="12"/>
      <c r="Y145" s="12"/>
      <c r="Z145" s="12"/>
      <c r="AA145" s="12"/>
      <c r="AB145" s="12"/>
      <c r="AC145" s="12"/>
      <c r="AD145" s="12"/>
      <c r="AE145" s="12"/>
      <c r="AF145" s="12"/>
      <c r="AG145" s="12"/>
      <c r="AH145" s="12"/>
      <c r="AI145" s="122"/>
      <c r="AJ145" s="12"/>
    </row>
    <row r="146" spans="1:36" ht="16.5" customHeight="1" x14ac:dyDescent="0.35">
      <c r="A146" s="13"/>
      <c r="B146" s="12"/>
      <c r="C146" s="12"/>
      <c r="D146" s="12"/>
      <c r="E146" s="123"/>
      <c r="F146" s="12"/>
      <c r="G146" s="123"/>
      <c r="H146" s="124"/>
      <c r="I146" s="123"/>
      <c r="J146" s="123"/>
      <c r="K146" s="123"/>
      <c r="L146" s="123"/>
      <c r="M146" s="125"/>
      <c r="N146" s="125"/>
      <c r="O146" s="125"/>
      <c r="P146" s="125"/>
      <c r="Q146" s="125"/>
      <c r="R146" s="12"/>
      <c r="S146" s="12"/>
      <c r="T146" s="13"/>
      <c r="U146" s="12"/>
      <c r="V146" s="12"/>
      <c r="W146" s="12"/>
      <c r="X146" s="12"/>
      <c r="Y146" s="12"/>
      <c r="Z146" s="12"/>
      <c r="AA146" s="12"/>
      <c r="AB146" s="12"/>
      <c r="AC146" s="12"/>
      <c r="AD146" s="12"/>
      <c r="AE146" s="12"/>
      <c r="AF146" s="12"/>
      <c r="AG146" s="12"/>
      <c r="AH146" s="12"/>
      <c r="AI146" s="122"/>
      <c r="AJ146" s="12"/>
    </row>
    <row r="147" spans="1:36" ht="16.5" customHeight="1" x14ac:dyDescent="0.35">
      <c r="A147" s="13"/>
      <c r="B147" s="12"/>
      <c r="C147" s="12"/>
      <c r="D147" s="12"/>
      <c r="E147" s="123"/>
      <c r="F147" s="12"/>
      <c r="G147" s="123"/>
      <c r="H147" s="124"/>
      <c r="I147" s="123"/>
      <c r="J147" s="123"/>
      <c r="K147" s="123"/>
      <c r="L147" s="123"/>
      <c r="M147" s="125"/>
      <c r="N147" s="125"/>
      <c r="O147" s="125"/>
      <c r="P147" s="125"/>
      <c r="Q147" s="125"/>
      <c r="R147" s="12"/>
      <c r="S147" s="12"/>
      <c r="T147" s="13"/>
      <c r="U147" s="12"/>
      <c r="V147" s="12"/>
      <c r="W147" s="12"/>
      <c r="X147" s="12"/>
      <c r="Y147" s="12"/>
      <c r="Z147" s="12"/>
      <c r="AA147" s="12"/>
      <c r="AB147" s="12"/>
      <c r="AC147" s="12"/>
      <c r="AD147" s="12"/>
      <c r="AE147" s="12"/>
      <c r="AF147" s="12"/>
      <c r="AG147" s="12"/>
      <c r="AH147" s="12"/>
      <c r="AI147" s="122"/>
      <c r="AJ147" s="12"/>
    </row>
    <row r="148" spans="1:36" ht="16.5" customHeight="1" x14ac:dyDescent="0.35">
      <c r="A148" s="13"/>
      <c r="B148" s="12"/>
      <c r="C148" s="12"/>
      <c r="D148" s="12"/>
      <c r="E148" s="123"/>
      <c r="F148" s="12"/>
      <c r="G148" s="123"/>
      <c r="H148" s="124"/>
      <c r="I148" s="123"/>
      <c r="J148" s="123"/>
      <c r="K148" s="123"/>
      <c r="L148" s="123"/>
      <c r="M148" s="125"/>
      <c r="N148" s="125"/>
      <c r="O148" s="125"/>
      <c r="P148" s="125"/>
      <c r="Q148" s="125"/>
      <c r="R148" s="12"/>
      <c r="S148" s="12"/>
      <c r="T148" s="13"/>
      <c r="U148" s="12"/>
      <c r="V148" s="12"/>
      <c r="W148" s="12"/>
      <c r="X148" s="12"/>
      <c r="Y148" s="12"/>
      <c r="Z148" s="12"/>
      <c r="AA148" s="12"/>
      <c r="AB148" s="12"/>
      <c r="AC148" s="12"/>
      <c r="AD148" s="12"/>
      <c r="AE148" s="12"/>
      <c r="AF148" s="12"/>
      <c r="AG148" s="12"/>
      <c r="AH148" s="12"/>
      <c r="AI148" s="122"/>
      <c r="AJ148" s="12"/>
    </row>
    <row r="149" spans="1:36" ht="16.5" customHeight="1" x14ac:dyDescent="0.35">
      <c r="A149" s="13"/>
      <c r="B149" s="12"/>
      <c r="C149" s="12"/>
      <c r="D149" s="12"/>
      <c r="E149" s="123"/>
      <c r="F149" s="12"/>
      <c r="G149" s="123"/>
      <c r="H149" s="124"/>
      <c r="I149" s="123"/>
      <c r="J149" s="123"/>
      <c r="K149" s="123"/>
      <c r="L149" s="123"/>
      <c r="M149" s="125"/>
      <c r="N149" s="125"/>
      <c r="O149" s="125"/>
      <c r="P149" s="125"/>
      <c r="Q149" s="125"/>
      <c r="R149" s="12"/>
      <c r="S149" s="12"/>
      <c r="T149" s="13"/>
      <c r="U149" s="12"/>
      <c r="V149" s="12"/>
      <c r="W149" s="12"/>
      <c r="X149" s="12"/>
      <c r="Y149" s="12"/>
      <c r="Z149" s="12"/>
      <c r="AA149" s="12"/>
      <c r="AB149" s="12"/>
      <c r="AC149" s="12"/>
      <c r="AD149" s="12"/>
      <c r="AE149" s="12"/>
      <c r="AF149" s="12"/>
      <c r="AG149" s="12"/>
      <c r="AH149" s="12"/>
      <c r="AI149" s="122"/>
      <c r="AJ149" s="12"/>
    </row>
    <row r="150" spans="1:36" ht="16.5" customHeight="1" x14ac:dyDescent="0.35">
      <c r="A150" s="13"/>
      <c r="B150" s="12"/>
      <c r="C150" s="12"/>
      <c r="D150" s="12"/>
      <c r="E150" s="123"/>
      <c r="F150" s="12"/>
      <c r="G150" s="123"/>
      <c r="H150" s="124"/>
      <c r="I150" s="123"/>
      <c r="J150" s="123"/>
      <c r="K150" s="123"/>
      <c r="L150" s="123"/>
      <c r="M150" s="125"/>
      <c r="N150" s="125"/>
      <c r="O150" s="125"/>
      <c r="P150" s="125"/>
      <c r="Q150" s="125"/>
      <c r="R150" s="12"/>
      <c r="S150" s="12"/>
      <c r="T150" s="13"/>
      <c r="U150" s="12"/>
      <c r="V150" s="12"/>
      <c r="W150" s="12"/>
      <c r="X150" s="12"/>
      <c r="Y150" s="12"/>
      <c r="Z150" s="12"/>
      <c r="AA150" s="12"/>
      <c r="AB150" s="12"/>
      <c r="AC150" s="12"/>
      <c r="AD150" s="12"/>
      <c r="AE150" s="12"/>
      <c r="AF150" s="12"/>
      <c r="AG150" s="12"/>
      <c r="AH150" s="12"/>
      <c r="AI150" s="122"/>
      <c r="AJ150" s="12"/>
    </row>
    <row r="151" spans="1:36" ht="16.5" customHeight="1" x14ac:dyDescent="0.35">
      <c r="A151" s="13"/>
      <c r="B151" s="12"/>
      <c r="C151" s="12"/>
      <c r="D151" s="12"/>
      <c r="E151" s="123"/>
      <c r="F151" s="12"/>
      <c r="G151" s="123"/>
      <c r="H151" s="124"/>
      <c r="I151" s="123"/>
      <c r="J151" s="123"/>
      <c r="K151" s="123"/>
      <c r="L151" s="123"/>
      <c r="M151" s="125"/>
      <c r="N151" s="125"/>
      <c r="O151" s="125"/>
      <c r="P151" s="125"/>
      <c r="Q151" s="125"/>
      <c r="R151" s="12"/>
      <c r="S151" s="12"/>
      <c r="T151" s="13"/>
      <c r="U151" s="12"/>
      <c r="V151" s="12"/>
      <c r="W151" s="12"/>
      <c r="X151" s="12"/>
      <c r="Y151" s="12"/>
      <c r="Z151" s="12"/>
      <c r="AA151" s="12"/>
      <c r="AB151" s="12"/>
      <c r="AC151" s="12"/>
      <c r="AD151" s="12"/>
      <c r="AE151" s="12"/>
      <c r="AF151" s="12"/>
      <c r="AG151" s="12"/>
      <c r="AH151" s="12"/>
      <c r="AI151" s="122"/>
      <c r="AJ151" s="12"/>
    </row>
    <row r="152" spans="1:36" ht="16.5" customHeight="1" x14ac:dyDescent="0.35">
      <c r="A152" s="13"/>
      <c r="B152" s="12"/>
      <c r="C152" s="12"/>
      <c r="D152" s="12"/>
      <c r="E152" s="123"/>
      <c r="F152" s="12"/>
      <c r="G152" s="123"/>
      <c r="H152" s="124"/>
      <c r="I152" s="123"/>
      <c r="J152" s="123"/>
      <c r="K152" s="123"/>
      <c r="L152" s="123"/>
      <c r="M152" s="125"/>
      <c r="N152" s="125"/>
      <c r="O152" s="125"/>
      <c r="P152" s="125"/>
      <c r="Q152" s="125"/>
      <c r="R152" s="12"/>
      <c r="S152" s="12"/>
      <c r="T152" s="13"/>
      <c r="U152" s="12"/>
      <c r="V152" s="12"/>
      <c r="W152" s="12"/>
      <c r="X152" s="12"/>
      <c r="Y152" s="12"/>
      <c r="Z152" s="12"/>
      <c r="AA152" s="12"/>
      <c r="AB152" s="12"/>
      <c r="AC152" s="12"/>
      <c r="AD152" s="12"/>
      <c r="AE152" s="12"/>
      <c r="AF152" s="12"/>
      <c r="AG152" s="12"/>
      <c r="AH152" s="12"/>
      <c r="AI152" s="122"/>
      <c r="AJ152" s="12"/>
    </row>
    <row r="153" spans="1:36" ht="16.5" customHeight="1" x14ac:dyDescent="0.35">
      <c r="A153" s="13"/>
      <c r="B153" s="12"/>
      <c r="C153" s="12"/>
      <c r="D153" s="12"/>
      <c r="E153" s="123"/>
      <c r="F153" s="12"/>
      <c r="G153" s="123"/>
      <c r="H153" s="124"/>
      <c r="I153" s="123"/>
      <c r="J153" s="123"/>
      <c r="K153" s="123"/>
      <c r="L153" s="123"/>
      <c r="M153" s="125"/>
      <c r="N153" s="125"/>
      <c r="O153" s="125"/>
      <c r="P153" s="125"/>
      <c r="Q153" s="125"/>
      <c r="R153" s="12"/>
      <c r="S153" s="12"/>
      <c r="T153" s="13"/>
      <c r="U153" s="12"/>
      <c r="V153" s="12"/>
      <c r="W153" s="12"/>
      <c r="X153" s="12"/>
      <c r="Y153" s="12"/>
      <c r="Z153" s="12"/>
      <c r="AA153" s="12"/>
      <c r="AB153" s="12"/>
      <c r="AC153" s="12"/>
      <c r="AD153" s="12"/>
      <c r="AE153" s="12"/>
      <c r="AF153" s="12"/>
      <c r="AG153" s="12"/>
      <c r="AH153" s="12"/>
      <c r="AI153" s="122"/>
      <c r="AJ153" s="12"/>
    </row>
    <row r="154" spans="1:36" ht="16.5" customHeight="1" x14ac:dyDescent="0.35">
      <c r="A154" s="13"/>
      <c r="B154" s="12"/>
      <c r="C154" s="12"/>
      <c r="D154" s="12"/>
      <c r="E154" s="123"/>
      <c r="F154" s="12"/>
      <c r="G154" s="123"/>
      <c r="H154" s="124"/>
      <c r="I154" s="123"/>
      <c r="J154" s="123"/>
      <c r="K154" s="123"/>
      <c r="L154" s="123"/>
      <c r="M154" s="125"/>
      <c r="N154" s="125"/>
      <c r="O154" s="125"/>
      <c r="P154" s="125"/>
      <c r="Q154" s="125"/>
      <c r="R154" s="12"/>
      <c r="S154" s="12"/>
      <c r="T154" s="13"/>
      <c r="U154" s="12"/>
      <c r="V154" s="12"/>
      <c r="W154" s="12"/>
      <c r="X154" s="12"/>
      <c r="Y154" s="12"/>
      <c r="Z154" s="12"/>
      <c r="AA154" s="12"/>
      <c r="AB154" s="12"/>
      <c r="AC154" s="12"/>
      <c r="AD154" s="12"/>
      <c r="AE154" s="12"/>
      <c r="AF154" s="12"/>
      <c r="AG154" s="12"/>
      <c r="AH154" s="12"/>
      <c r="AI154" s="122"/>
      <c r="AJ154" s="12"/>
    </row>
    <row r="155" spans="1:36" ht="16.5" customHeight="1" x14ac:dyDescent="0.35">
      <c r="A155" s="13"/>
      <c r="B155" s="12"/>
      <c r="C155" s="12"/>
      <c r="D155" s="12"/>
      <c r="E155" s="123"/>
      <c r="F155" s="12"/>
      <c r="G155" s="123"/>
      <c r="H155" s="124"/>
      <c r="I155" s="123"/>
      <c r="J155" s="123"/>
      <c r="K155" s="123"/>
      <c r="L155" s="123"/>
      <c r="M155" s="125"/>
      <c r="N155" s="125"/>
      <c r="O155" s="125"/>
      <c r="P155" s="125"/>
      <c r="Q155" s="125"/>
      <c r="R155" s="12"/>
      <c r="S155" s="12"/>
      <c r="T155" s="13"/>
      <c r="U155" s="12"/>
      <c r="V155" s="12"/>
      <c r="W155" s="12"/>
      <c r="X155" s="12"/>
      <c r="Y155" s="12"/>
      <c r="Z155" s="12"/>
      <c r="AA155" s="12"/>
      <c r="AB155" s="12"/>
      <c r="AC155" s="12"/>
      <c r="AD155" s="12"/>
      <c r="AE155" s="12"/>
      <c r="AF155" s="12"/>
      <c r="AG155" s="12"/>
      <c r="AH155" s="12"/>
      <c r="AI155" s="122"/>
      <c r="AJ155" s="12"/>
    </row>
    <row r="156" spans="1:36" ht="16.5" customHeight="1" x14ac:dyDescent="0.35">
      <c r="A156" s="13"/>
      <c r="B156" s="12"/>
      <c r="C156" s="12"/>
      <c r="D156" s="12"/>
      <c r="E156" s="123"/>
      <c r="F156" s="12"/>
      <c r="G156" s="123"/>
      <c r="H156" s="124"/>
      <c r="I156" s="123"/>
      <c r="J156" s="123"/>
      <c r="K156" s="123"/>
      <c r="L156" s="123"/>
      <c r="M156" s="125"/>
      <c r="N156" s="125"/>
      <c r="O156" s="125"/>
      <c r="P156" s="125"/>
      <c r="Q156" s="125"/>
      <c r="R156" s="12"/>
      <c r="S156" s="12"/>
      <c r="T156" s="13"/>
      <c r="U156" s="12"/>
      <c r="V156" s="12"/>
      <c r="W156" s="12"/>
      <c r="X156" s="12"/>
      <c r="Y156" s="12"/>
      <c r="Z156" s="12"/>
      <c r="AA156" s="12"/>
      <c r="AB156" s="12"/>
      <c r="AC156" s="12"/>
      <c r="AD156" s="12"/>
      <c r="AE156" s="12"/>
      <c r="AF156" s="12"/>
      <c r="AG156" s="12"/>
      <c r="AH156" s="12"/>
      <c r="AI156" s="122"/>
      <c r="AJ156" s="12"/>
    </row>
    <row r="157" spans="1:36" ht="16.5" customHeight="1" x14ac:dyDescent="0.35">
      <c r="A157" s="13"/>
      <c r="B157" s="12"/>
      <c r="C157" s="12"/>
      <c r="D157" s="12"/>
      <c r="E157" s="123"/>
      <c r="F157" s="12"/>
      <c r="G157" s="123"/>
      <c r="H157" s="124"/>
      <c r="I157" s="123"/>
      <c r="J157" s="123"/>
      <c r="K157" s="123"/>
      <c r="L157" s="123"/>
      <c r="M157" s="125"/>
      <c r="N157" s="125"/>
      <c r="O157" s="125"/>
      <c r="P157" s="125"/>
      <c r="Q157" s="125"/>
      <c r="R157" s="12"/>
      <c r="S157" s="12"/>
      <c r="T157" s="13"/>
      <c r="U157" s="12"/>
      <c r="V157" s="12"/>
      <c r="W157" s="12"/>
      <c r="X157" s="12"/>
      <c r="Y157" s="12"/>
      <c r="Z157" s="12"/>
      <c r="AA157" s="12"/>
      <c r="AB157" s="12"/>
      <c r="AC157" s="12"/>
      <c r="AD157" s="12"/>
      <c r="AE157" s="12"/>
      <c r="AF157" s="12"/>
      <c r="AG157" s="12"/>
      <c r="AH157" s="12"/>
      <c r="AI157" s="122"/>
      <c r="AJ157" s="12"/>
    </row>
    <row r="158" spans="1:36" ht="16.5" customHeight="1" x14ac:dyDescent="0.35">
      <c r="A158" s="13"/>
      <c r="B158" s="12"/>
      <c r="C158" s="12"/>
      <c r="D158" s="12"/>
      <c r="E158" s="123"/>
      <c r="F158" s="12"/>
      <c r="G158" s="123"/>
      <c r="H158" s="124"/>
      <c r="I158" s="123"/>
      <c r="J158" s="123"/>
      <c r="K158" s="123"/>
      <c r="L158" s="123"/>
      <c r="M158" s="125"/>
      <c r="N158" s="125"/>
      <c r="O158" s="125"/>
      <c r="P158" s="125"/>
      <c r="Q158" s="125"/>
      <c r="R158" s="12"/>
      <c r="S158" s="12"/>
      <c r="T158" s="13"/>
      <c r="U158" s="12"/>
      <c r="V158" s="12"/>
      <c r="W158" s="12"/>
      <c r="X158" s="12"/>
      <c r="Y158" s="12"/>
      <c r="Z158" s="12"/>
      <c r="AA158" s="12"/>
      <c r="AB158" s="12"/>
      <c r="AC158" s="12"/>
      <c r="AD158" s="12"/>
      <c r="AE158" s="12"/>
      <c r="AF158" s="12"/>
      <c r="AG158" s="12"/>
      <c r="AH158" s="12"/>
      <c r="AI158" s="122"/>
      <c r="AJ158" s="12"/>
    </row>
    <row r="159" spans="1:36" ht="16.5" customHeight="1" x14ac:dyDescent="0.35">
      <c r="A159" s="13"/>
      <c r="B159" s="12"/>
      <c r="C159" s="12"/>
      <c r="D159" s="12"/>
      <c r="E159" s="123"/>
      <c r="F159" s="12"/>
      <c r="G159" s="123"/>
      <c r="H159" s="124"/>
      <c r="I159" s="123"/>
      <c r="J159" s="123"/>
      <c r="K159" s="123"/>
      <c r="L159" s="123"/>
      <c r="M159" s="125"/>
      <c r="N159" s="125"/>
      <c r="O159" s="125"/>
      <c r="P159" s="125"/>
      <c r="Q159" s="125"/>
      <c r="R159" s="12"/>
      <c r="S159" s="12"/>
      <c r="T159" s="13"/>
      <c r="U159" s="12"/>
      <c r="V159" s="12"/>
      <c r="W159" s="12"/>
      <c r="X159" s="12"/>
      <c r="Y159" s="12"/>
      <c r="Z159" s="12"/>
      <c r="AA159" s="12"/>
      <c r="AB159" s="12"/>
      <c r="AC159" s="12"/>
      <c r="AD159" s="12"/>
      <c r="AE159" s="12"/>
      <c r="AF159" s="12"/>
      <c r="AG159" s="12"/>
      <c r="AH159" s="12"/>
      <c r="AI159" s="122"/>
      <c r="AJ159" s="12"/>
    </row>
    <row r="160" spans="1:36" ht="16.5" customHeight="1" x14ac:dyDescent="0.35">
      <c r="A160" s="13"/>
      <c r="B160" s="12"/>
      <c r="C160" s="12"/>
      <c r="D160" s="12"/>
      <c r="E160" s="123"/>
      <c r="F160" s="12"/>
      <c r="G160" s="123"/>
      <c r="H160" s="124"/>
      <c r="I160" s="123"/>
      <c r="J160" s="123"/>
      <c r="K160" s="123"/>
      <c r="L160" s="123"/>
      <c r="M160" s="125"/>
      <c r="N160" s="125"/>
      <c r="O160" s="125"/>
      <c r="P160" s="125"/>
      <c r="Q160" s="125"/>
      <c r="R160" s="12"/>
      <c r="S160" s="12"/>
      <c r="T160" s="13"/>
      <c r="U160" s="12"/>
      <c r="V160" s="12"/>
      <c r="W160" s="12"/>
      <c r="X160" s="12"/>
      <c r="Y160" s="12"/>
      <c r="Z160" s="12"/>
      <c r="AA160" s="12"/>
      <c r="AB160" s="12"/>
      <c r="AC160" s="12"/>
      <c r="AD160" s="12"/>
      <c r="AE160" s="12"/>
      <c r="AF160" s="12"/>
      <c r="AG160" s="12"/>
      <c r="AH160" s="12"/>
      <c r="AI160" s="122"/>
      <c r="AJ160" s="12"/>
    </row>
    <row r="161" spans="1:36" ht="16.5" customHeight="1" x14ac:dyDescent="0.35">
      <c r="A161" s="13"/>
      <c r="B161" s="12"/>
      <c r="C161" s="12"/>
      <c r="D161" s="12"/>
      <c r="E161" s="123"/>
      <c r="F161" s="12"/>
      <c r="G161" s="123"/>
      <c r="H161" s="124"/>
      <c r="I161" s="123"/>
      <c r="J161" s="123"/>
      <c r="K161" s="123"/>
      <c r="L161" s="123"/>
      <c r="M161" s="125"/>
      <c r="N161" s="125"/>
      <c r="O161" s="125"/>
      <c r="P161" s="125"/>
      <c r="Q161" s="125"/>
      <c r="R161" s="12"/>
      <c r="S161" s="12"/>
      <c r="T161" s="13"/>
      <c r="U161" s="12"/>
      <c r="V161" s="12"/>
      <c r="W161" s="12"/>
      <c r="X161" s="12"/>
      <c r="Y161" s="12"/>
      <c r="Z161" s="12"/>
      <c r="AA161" s="12"/>
      <c r="AB161" s="12"/>
      <c r="AC161" s="12"/>
      <c r="AD161" s="12"/>
      <c r="AE161" s="12"/>
      <c r="AF161" s="12"/>
      <c r="AG161" s="12"/>
      <c r="AH161" s="12"/>
      <c r="AI161" s="122"/>
      <c r="AJ161" s="12"/>
    </row>
    <row r="162" spans="1:36" ht="16.5" customHeight="1" x14ac:dyDescent="0.35">
      <c r="A162" s="13"/>
      <c r="B162" s="12"/>
      <c r="C162" s="12"/>
      <c r="D162" s="12"/>
      <c r="E162" s="123"/>
      <c r="F162" s="12"/>
      <c r="G162" s="123"/>
      <c r="H162" s="124"/>
      <c r="I162" s="123"/>
      <c r="J162" s="123"/>
      <c r="K162" s="123"/>
      <c r="L162" s="123"/>
      <c r="M162" s="125"/>
      <c r="N162" s="125"/>
      <c r="O162" s="125"/>
      <c r="P162" s="125"/>
      <c r="Q162" s="125"/>
      <c r="R162" s="12"/>
      <c r="S162" s="12"/>
      <c r="T162" s="13"/>
      <c r="U162" s="12"/>
      <c r="V162" s="12"/>
      <c r="W162" s="12"/>
      <c r="X162" s="12"/>
      <c r="Y162" s="12"/>
      <c r="Z162" s="12"/>
      <c r="AA162" s="12"/>
      <c r="AB162" s="12"/>
      <c r="AC162" s="12"/>
      <c r="AD162" s="12"/>
      <c r="AE162" s="12"/>
      <c r="AF162" s="12"/>
      <c r="AG162" s="12"/>
      <c r="AH162" s="12"/>
      <c r="AI162" s="122"/>
      <c r="AJ162" s="12"/>
    </row>
    <row r="163" spans="1:36" ht="16.5" customHeight="1" x14ac:dyDescent="0.35">
      <c r="A163" s="13"/>
      <c r="B163" s="12"/>
      <c r="C163" s="12"/>
      <c r="D163" s="12"/>
      <c r="E163" s="123"/>
      <c r="F163" s="12"/>
      <c r="G163" s="123"/>
      <c r="H163" s="124"/>
      <c r="I163" s="123"/>
      <c r="J163" s="123"/>
      <c r="K163" s="123"/>
      <c r="L163" s="123"/>
      <c r="M163" s="125"/>
      <c r="N163" s="125"/>
      <c r="O163" s="125"/>
      <c r="P163" s="125"/>
      <c r="Q163" s="125"/>
      <c r="R163" s="12"/>
      <c r="S163" s="12"/>
      <c r="T163" s="13"/>
      <c r="U163" s="12"/>
      <c r="V163" s="12"/>
      <c r="W163" s="12"/>
      <c r="X163" s="12"/>
      <c r="Y163" s="12"/>
      <c r="Z163" s="12"/>
      <c r="AA163" s="12"/>
      <c r="AB163" s="12"/>
      <c r="AC163" s="12"/>
      <c r="AD163" s="12"/>
      <c r="AE163" s="12"/>
      <c r="AF163" s="12"/>
      <c r="AG163" s="12"/>
      <c r="AH163" s="12"/>
      <c r="AI163" s="122"/>
      <c r="AJ163" s="12"/>
    </row>
    <row r="164" spans="1:36" ht="16.5" customHeight="1" x14ac:dyDescent="0.35">
      <c r="A164" s="13"/>
      <c r="B164" s="12"/>
      <c r="C164" s="12"/>
      <c r="D164" s="12"/>
      <c r="E164" s="123"/>
      <c r="F164" s="12"/>
      <c r="G164" s="123"/>
      <c r="H164" s="124"/>
      <c r="I164" s="123"/>
      <c r="J164" s="123"/>
      <c r="K164" s="123"/>
      <c r="L164" s="123"/>
      <c r="M164" s="125"/>
      <c r="N164" s="125"/>
      <c r="O164" s="125"/>
      <c r="P164" s="125"/>
      <c r="Q164" s="125"/>
      <c r="R164" s="12"/>
      <c r="S164" s="12"/>
      <c r="T164" s="13"/>
      <c r="U164" s="12"/>
      <c r="V164" s="12"/>
      <c r="W164" s="12"/>
      <c r="X164" s="12"/>
      <c r="Y164" s="12"/>
      <c r="Z164" s="12"/>
      <c r="AA164" s="12"/>
      <c r="AB164" s="12"/>
      <c r="AC164" s="12"/>
      <c r="AD164" s="12"/>
      <c r="AE164" s="12"/>
      <c r="AF164" s="12"/>
      <c r="AG164" s="12"/>
      <c r="AH164" s="12"/>
      <c r="AI164" s="122"/>
      <c r="AJ164" s="12"/>
    </row>
    <row r="165" spans="1:36" ht="16.5" customHeight="1" x14ac:dyDescent="0.35">
      <c r="A165" s="13"/>
      <c r="B165" s="12"/>
      <c r="C165" s="12"/>
      <c r="D165" s="12"/>
      <c r="E165" s="123"/>
      <c r="F165" s="12"/>
      <c r="G165" s="123"/>
      <c r="H165" s="124"/>
      <c r="I165" s="123"/>
      <c r="J165" s="123"/>
      <c r="K165" s="123"/>
      <c r="L165" s="123"/>
      <c r="M165" s="125"/>
      <c r="N165" s="125"/>
      <c r="O165" s="125"/>
      <c r="P165" s="125"/>
      <c r="Q165" s="125"/>
      <c r="R165" s="12"/>
      <c r="S165" s="12"/>
      <c r="T165" s="13"/>
      <c r="U165" s="12"/>
      <c r="V165" s="12"/>
      <c r="W165" s="12"/>
      <c r="X165" s="12"/>
      <c r="Y165" s="12"/>
      <c r="Z165" s="12"/>
      <c r="AA165" s="12"/>
      <c r="AB165" s="12"/>
      <c r="AC165" s="12"/>
      <c r="AD165" s="12"/>
      <c r="AE165" s="12"/>
      <c r="AF165" s="12"/>
      <c r="AG165" s="12"/>
      <c r="AH165" s="12"/>
      <c r="AI165" s="122"/>
      <c r="AJ165" s="12"/>
    </row>
    <row r="166" spans="1:36" ht="16.5" customHeight="1" x14ac:dyDescent="0.35">
      <c r="A166" s="13"/>
      <c r="B166" s="12"/>
      <c r="C166" s="12"/>
      <c r="D166" s="12"/>
      <c r="E166" s="123"/>
      <c r="F166" s="12"/>
      <c r="G166" s="123"/>
      <c r="H166" s="124"/>
      <c r="I166" s="123"/>
      <c r="J166" s="123"/>
      <c r="K166" s="123"/>
      <c r="L166" s="123"/>
      <c r="M166" s="125"/>
      <c r="N166" s="125"/>
      <c r="O166" s="125"/>
      <c r="P166" s="125"/>
      <c r="Q166" s="125"/>
      <c r="R166" s="12"/>
      <c r="S166" s="12"/>
      <c r="T166" s="13"/>
      <c r="U166" s="12"/>
      <c r="V166" s="12"/>
      <c r="W166" s="12"/>
      <c r="X166" s="12"/>
      <c r="Y166" s="12"/>
      <c r="Z166" s="12"/>
      <c r="AA166" s="12"/>
      <c r="AB166" s="12"/>
      <c r="AC166" s="12"/>
      <c r="AD166" s="12"/>
      <c r="AE166" s="12"/>
      <c r="AF166" s="12"/>
      <c r="AG166" s="12"/>
      <c r="AH166" s="12"/>
      <c r="AI166" s="122"/>
      <c r="AJ166" s="12"/>
    </row>
    <row r="167" spans="1:36" ht="16.5" customHeight="1" x14ac:dyDescent="0.35">
      <c r="A167" s="13"/>
      <c r="B167" s="12"/>
      <c r="C167" s="12"/>
      <c r="D167" s="12"/>
      <c r="E167" s="123"/>
      <c r="F167" s="12"/>
      <c r="G167" s="123"/>
      <c r="H167" s="124"/>
      <c r="I167" s="123"/>
      <c r="J167" s="123"/>
      <c r="K167" s="123"/>
      <c r="L167" s="123"/>
      <c r="M167" s="125"/>
      <c r="N167" s="125"/>
      <c r="O167" s="125"/>
      <c r="P167" s="125"/>
      <c r="Q167" s="125"/>
      <c r="R167" s="12"/>
      <c r="S167" s="12"/>
      <c r="T167" s="13"/>
      <c r="U167" s="12"/>
      <c r="V167" s="12"/>
      <c r="W167" s="12"/>
      <c r="X167" s="12"/>
      <c r="Y167" s="12"/>
      <c r="Z167" s="12"/>
      <c r="AA167" s="12"/>
      <c r="AB167" s="12"/>
      <c r="AC167" s="12"/>
      <c r="AD167" s="12"/>
      <c r="AE167" s="12"/>
      <c r="AF167" s="12"/>
      <c r="AG167" s="12"/>
      <c r="AH167" s="12"/>
      <c r="AI167" s="122"/>
      <c r="AJ167" s="12"/>
    </row>
    <row r="168" spans="1:36" ht="16.5" customHeight="1" x14ac:dyDescent="0.35">
      <c r="A168" s="13"/>
      <c r="B168" s="12"/>
      <c r="C168" s="12"/>
      <c r="D168" s="12"/>
      <c r="E168" s="123"/>
      <c r="F168" s="12"/>
      <c r="G168" s="123"/>
      <c r="H168" s="124"/>
      <c r="I168" s="123"/>
      <c r="J168" s="123"/>
      <c r="K168" s="123"/>
      <c r="L168" s="123"/>
      <c r="M168" s="125"/>
      <c r="N168" s="125"/>
      <c r="O168" s="125"/>
      <c r="P168" s="125"/>
      <c r="Q168" s="125"/>
      <c r="R168" s="12"/>
      <c r="S168" s="12"/>
      <c r="T168" s="13"/>
      <c r="U168" s="12"/>
      <c r="V168" s="12"/>
      <c r="W168" s="12"/>
      <c r="X168" s="12"/>
      <c r="Y168" s="12"/>
      <c r="Z168" s="12"/>
      <c r="AA168" s="12"/>
      <c r="AB168" s="12"/>
      <c r="AC168" s="12"/>
      <c r="AD168" s="12"/>
      <c r="AE168" s="12"/>
      <c r="AF168" s="12"/>
      <c r="AG168" s="12"/>
      <c r="AH168" s="12"/>
      <c r="AI168" s="122"/>
      <c r="AJ168" s="12"/>
    </row>
    <row r="169" spans="1:36" ht="16.5" customHeight="1" x14ac:dyDescent="0.35">
      <c r="A169" s="13"/>
      <c r="B169" s="12"/>
      <c r="C169" s="12"/>
      <c r="D169" s="12"/>
      <c r="E169" s="123"/>
      <c r="F169" s="12"/>
      <c r="G169" s="123"/>
      <c r="H169" s="124"/>
      <c r="I169" s="123"/>
      <c r="J169" s="123"/>
      <c r="K169" s="123"/>
      <c r="L169" s="123"/>
      <c r="M169" s="125"/>
      <c r="N169" s="125"/>
      <c r="O169" s="125"/>
      <c r="P169" s="125"/>
      <c r="Q169" s="125"/>
      <c r="R169" s="12"/>
      <c r="S169" s="12"/>
      <c r="T169" s="13"/>
      <c r="U169" s="12"/>
      <c r="V169" s="12"/>
      <c r="W169" s="12"/>
      <c r="X169" s="12"/>
      <c r="Y169" s="12"/>
      <c r="Z169" s="12"/>
      <c r="AA169" s="12"/>
      <c r="AB169" s="12"/>
      <c r="AC169" s="12"/>
      <c r="AD169" s="12"/>
      <c r="AE169" s="12"/>
      <c r="AF169" s="12"/>
      <c r="AG169" s="12"/>
      <c r="AH169" s="12"/>
      <c r="AI169" s="122"/>
      <c r="AJ169" s="12"/>
    </row>
    <row r="170" spans="1:36" ht="16.5" customHeight="1" x14ac:dyDescent="0.35">
      <c r="A170" s="13"/>
      <c r="B170" s="12"/>
      <c r="C170" s="12"/>
      <c r="D170" s="12"/>
      <c r="E170" s="123"/>
      <c r="F170" s="12"/>
      <c r="G170" s="123"/>
      <c r="H170" s="124"/>
      <c r="I170" s="123"/>
      <c r="J170" s="123"/>
      <c r="K170" s="123"/>
      <c r="L170" s="123"/>
      <c r="M170" s="125"/>
      <c r="N170" s="125"/>
      <c r="O170" s="125"/>
      <c r="P170" s="125"/>
      <c r="Q170" s="125"/>
      <c r="R170" s="12"/>
      <c r="S170" s="12"/>
      <c r="T170" s="13"/>
      <c r="U170" s="12"/>
      <c r="V170" s="12"/>
      <c r="W170" s="12"/>
      <c r="X170" s="12"/>
      <c r="Y170" s="12"/>
      <c r="Z170" s="12"/>
      <c r="AA170" s="12"/>
      <c r="AB170" s="12"/>
      <c r="AC170" s="12"/>
      <c r="AD170" s="12"/>
      <c r="AE170" s="12"/>
      <c r="AF170" s="12"/>
      <c r="AG170" s="12"/>
      <c r="AH170" s="12"/>
      <c r="AI170" s="122"/>
      <c r="AJ170" s="12"/>
    </row>
    <row r="171" spans="1:36" ht="16.5" customHeight="1" x14ac:dyDescent="0.35">
      <c r="A171" s="13"/>
      <c r="B171" s="12"/>
      <c r="C171" s="12"/>
      <c r="D171" s="12"/>
      <c r="E171" s="123"/>
      <c r="F171" s="12"/>
      <c r="G171" s="123"/>
      <c r="H171" s="124"/>
      <c r="I171" s="123"/>
      <c r="J171" s="123"/>
      <c r="K171" s="123"/>
      <c r="L171" s="123"/>
      <c r="M171" s="125"/>
      <c r="N171" s="125"/>
      <c r="O171" s="125"/>
      <c r="P171" s="125"/>
      <c r="Q171" s="125"/>
      <c r="R171" s="12"/>
      <c r="S171" s="12"/>
      <c r="T171" s="13"/>
      <c r="U171" s="12"/>
      <c r="V171" s="12"/>
      <c r="W171" s="12"/>
      <c r="X171" s="12"/>
      <c r="Y171" s="12"/>
      <c r="Z171" s="12"/>
      <c r="AA171" s="12"/>
      <c r="AB171" s="12"/>
      <c r="AC171" s="12"/>
      <c r="AD171" s="12"/>
      <c r="AE171" s="12"/>
      <c r="AF171" s="12"/>
      <c r="AG171" s="12"/>
      <c r="AH171" s="12"/>
      <c r="AI171" s="122"/>
      <c r="AJ171" s="12"/>
    </row>
    <row r="172" spans="1:36" ht="16.5" customHeight="1" x14ac:dyDescent="0.35">
      <c r="A172" s="13"/>
      <c r="B172" s="12"/>
      <c r="C172" s="12"/>
      <c r="D172" s="12"/>
      <c r="E172" s="123"/>
      <c r="F172" s="12"/>
      <c r="G172" s="123"/>
      <c r="H172" s="124"/>
      <c r="I172" s="123"/>
      <c r="J172" s="123"/>
      <c r="K172" s="123"/>
      <c r="L172" s="123"/>
      <c r="M172" s="125"/>
      <c r="N172" s="125"/>
      <c r="O172" s="125"/>
      <c r="P172" s="125"/>
      <c r="Q172" s="125"/>
      <c r="R172" s="12"/>
      <c r="S172" s="12"/>
      <c r="T172" s="13"/>
      <c r="U172" s="12"/>
      <c r="V172" s="12"/>
      <c r="W172" s="12"/>
      <c r="X172" s="12"/>
      <c r="Y172" s="12"/>
      <c r="Z172" s="12"/>
      <c r="AA172" s="12"/>
      <c r="AB172" s="12"/>
      <c r="AC172" s="12"/>
      <c r="AD172" s="12"/>
      <c r="AE172" s="12"/>
      <c r="AF172" s="12"/>
      <c r="AG172" s="12"/>
      <c r="AH172" s="12"/>
      <c r="AI172" s="122"/>
      <c r="AJ172" s="12"/>
    </row>
    <row r="173" spans="1:36" ht="16.5" customHeight="1" x14ac:dyDescent="0.35">
      <c r="A173" s="13"/>
      <c r="B173" s="12"/>
      <c r="C173" s="12"/>
      <c r="D173" s="12"/>
      <c r="E173" s="123"/>
      <c r="F173" s="12"/>
      <c r="G173" s="123"/>
      <c r="H173" s="124"/>
      <c r="I173" s="123"/>
      <c r="J173" s="123"/>
      <c r="K173" s="123"/>
      <c r="L173" s="123"/>
      <c r="M173" s="125"/>
      <c r="N173" s="125"/>
      <c r="O173" s="125"/>
      <c r="P173" s="125"/>
      <c r="Q173" s="125"/>
      <c r="R173" s="12"/>
      <c r="S173" s="12"/>
      <c r="T173" s="13"/>
      <c r="U173" s="12"/>
      <c r="V173" s="12"/>
      <c r="W173" s="12"/>
      <c r="X173" s="12"/>
      <c r="Y173" s="12"/>
      <c r="Z173" s="12"/>
      <c r="AA173" s="12"/>
      <c r="AB173" s="12"/>
      <c r="AC173" s="12"/>
      <c r="AD173" s="12"/>
      <c r="AE173" s="12"/>
      <c r="AF173" s="12"/>
      <c r="AG173" s="12"/>
      <c r="AH173" s="12"/>
      <c r="AI173" s="122"/>
      <c r="AJ173" s="12"/>
    </row>
    <row r="174" spans="1:36" ht="16.5" customHeight="1" x14ac:dyDescent="0.35">
      <c r="A174" s="13"/>
      <c r="B174" s="12"/>
      <c r="C174" s="12"/>
      <c r="D174" s="12"/>
      <c r="E174" s="123"/>
      <c r="F174" s="12"/>
      <c r="G174" s="123"/>
      <c r="H174" s="124"/>
      <c r="I174" s="123"/>
      <c r="J174" s="123"/>
      <c r="K174" s="123"/>
      <c r="L174" s="123"/>
      <c r="M174" s="125"/>
      <c r="N174" s="125"/>
      <c r="O174" s="125"/>
      <c r="P174" s="125"/>
      <c r="Q174" s="125"/>
      <c r="R174" s="12"/>
      <c r="S174" s="12"/>
      <c r="T174" s="13"/>
      <c r="U174" s="12"/>
      <c r="V174" s="12"/>
      <c r="W174" s="12"/>
      <c r="X174" s="12"/>
      <c r="Y174" s="12"/>
      <c r="Z174" s="12"/>
      <c r="AA174" s="12"/>
      <c r="AB174" s="12"/>
      <c r="AC174" s="12"/>
      <c r="AD174" s="12"/>
      <c r="AE174" s="12"/>
      <c r="AF174" s="12"/>
      <c r="AG174" s="12"/>
      <c r="AH174" s="12"/>
      <c r="AI174" s="122"/>
      <c r="AJ174" s="12"/>
    </row>
    <row r="175" spans="1:36" ht="16.5" customHeight="1" x14ac:dyDescent="0.35">
      <c r="A175" s="13"/>
      <c r="B175" s="12"/>
      <c r="C175" s="12"/>
      <c r="D175" s="12"/>
      <c r="E175" s="123"/>
      <c r="F175" s="12"/>
      <c r="G175" s="123"/>
      <c r="H175" s="124"/>
      <c r="I175" s="123"/>
      <c r="J175" s="123"/>
      <c r="K175" s="123"/>
      <c r="L175" s="123"/>
      <c r="M175" s="125"/>
      <c r="N175" s="125"/>
      <c r="O175" s="125"/>
      <c r="P175" s="125"/>
      <c r="Q175" s="125"/>
      <c r="R175" s="12"/>
      <c r="S175" s="12"/>
      <c r="T175" s="13"/>
      <c r="U175" s="12"/>
      <c r="V175" s="12"/>
      <c r="W175" s="12"/>
      <c r="X175" s="12"/>
      <c r="Y175" s="12"/>
      <c r="Z175" s="12"/>
      <c r="AA175" s="12"/>
      <c r="AB175" s="12"/>
      <c r="AC175" s="12"/>
      <c r="AD175" s="12"/>
      <c r="AE175" s="12"/>
      <c r="AF175" s="12"/>
      <c r="AG175" s="12"/>
      <c r="AH175" s="12"/>
      <c r="AI175" s="122"/>
      <c r="AJ175" s="12"/>
    </row>
    <row r="176" spans="1:36" ht="16.5" customHeight="1" x14ac:dyDescent="0.35">
      <c r="A176" s="13"/>
      <c r="B176" s="12"/>
      <c r="C176" s="12"/>
      <c r="D176" s="12"/>
      <c r="E176" s="123"/>
      <c r="F176" s="12"/>
      <c r="G176" s="123"/>
      <c r="H176" s="124"/>
      <c r="I176" s="123"/>
      <c r="J176" s="123"/>
      <c r="K176" s="123"/>
      <c r="L176" s="123"/>
      <c r="M176" s="125"/>
      <c r="N176" s="125"/>
      <c r="O176" s="125"/>
      <c r="P176" s="125"/>
      <c r="Q176" s="125"/>
      <c r="R176" s="12"/>
      <c r="S176" s="12"/>
      <c r="T176" s="13"/>
      <c r="U176" s="12"/>
      <c r="V176" s="12"/>
      <c r="W176" s="12"/>
      <c r="X176" s="12"/>
      <c r="Y176" s="12"/>
      <c r="Z176" s="12"/>
      <c r="AA176" s="12"/>
      <c r="AB176" s="12"/>
      <c r="AC176" s="12"/>
      <c r="AD176" s="12"/>
      <c r="AE176" s="12"/>
      <c r="AF176" s="12"/>
      <c r="AG176" s="12"/>
      <c r="AH176" s="12"/>
      <c r="AI176" s="122"/>
      <c r="AJ176" s="12"/>
    </row>
    <row r="177" spans="1:36" ht="16.5" customHeight="1" x14ac:dyDescent="0.35">
      <c r="A177" s="13"/>
      <c r="B177" s="12"/>
      <c r="C177" s="12"/>
      <c r="D177" s="12"/>
      <c r="E177" s="123"/>
      <c r="F177" s="12"/>
      <c r="G177" s="123"/>
      <c r="H177" s="124"/>
      <c r="I177" s="123"/>
      <c r="J177" s="123"/>
      <c r="K177" s="123"/>
      <c r="L177" s="123"/>
      <c r="M177" s="125"/>
      <c r="N177" s="125"/>
      <c r="O177" s="125"/>
      <c r="P177" s="125"/>
      <c r="Q177" s="125"/>
      <c r="R177" s="12"/>
      <c r="S177" s="12"/>
      <c r="T177" s="13"/>
      <c r="U177" s="12"/>
      <c r="V177" s="12"/>
      <c r="W177" s="12"/>
      <c r="X177" s="12"/>
      <c r="Y177" s="12"/>
      <c r="Z177" s="12"/>
      <c r="AA177" s="12"/>
      <c r="AB177" s="12"/>
      <c r="AC177" s="12"/>
      <c r="AD177" s="12"/>
      <c r="AE177" s="12"/>
      <c r="AF177" s="12"/>
      <c r="AG177" s="12"/>
      <c r="AH177" s="12"/>
      <c r="AI177" s="122"/>
      <c r="AJ177" s="12"/>
    </row>
    <row r="178" spans="1:36" ht="16.5" customHeight="1" x14ac:dyDescent="0.35">
      <c r="A178" s="13"/>
      <c r="B178" s="12"/>
      <c r="C178" s="12"/>
      <c r="D178" s="12"/>
      <c r="E178" s="123"/>
      <c r="F178" s="12"/>
      <c r="G178" s="123"/>
      <c r="H178" s="124"/>
      <c r="I178" s="123"/>
      <c r="J178" s="123"/>
      <c r="K178" s="123"/>
      <c r="L178" s="123"/>
      <c r="M178" s="125"/>
      <c r="N178" s="125"/>
      <c r="O178" s="125"/>
      <c r="P178" s="125"/>
      <c r="Q178" s="125"/>
      <c r="R178" s="12"/>
      <c r="S178" s="12"/>
      <c r="T178" s="13"/>
      <c r="U178" s="12"/>
      <c r="V178" s="12"/>
      <c r="W178" s="12"/>
      <c r="X178" s="12"/>
      <c r="Y178" s="12"/>
      <c r="Z178" s="12"/>
      <c r="AA178" s="12"/>
      <c r="AB178" s="12"/>
      <c r="AC178" s="12"/>
      <c r="AD178" s="12"/>
      <c r="AE178" s="12"/>
      <c r="AF178" s="12"/>
      <c r="AG178" s="12"/>
      <c r="AH178" s="12"/>
      <c r="AI178" s="122"/>
      <c r="AJ178" s="12"/>
    </row>
    <row r="179" spans="1:36" ht="16.5" customHeight="1" x14ac:dyDescent="0.35">
      <c r="A179" s="13"/>
      <c r="B179" s="12"/>
      <c r="C179" s="12"/>
      <c r="D179" s="12"/>
      <c r="E179" s="123"/>
      <c r="F179" s="12"/>
      <c r="G179" s="123"/>
      <c r="H179" s="124"/>
      <c r="I179" s="123"/>
      <c r="J179" s="123"/>
      <c r="K179" s="123"/>
      <c r="L179" s="123"/>
      <c r="M179" s="125"/>
      <c r="N179" s="125"/>
      <c r="O179" s="125"/>
      <c r="P179" s="125"/>
      <c r="Q179" s="125"/>
      <c r="R179" s="12"/>
      <c r="S179" s="12"/>
      <c r="T179" s="13"/>
      <c r="U179" s="12"/>
      <c r="V179" s="12"/>
      <c r="W179" s="12"/>
      <c r="X179" s="12"/>
      <c r="Y179" s="12"/>
      <c r="Z179" s="12"/>
      <c r="AA179" s="12"/>
      <c r="AB179" s="12"/>
      <c r="AC179" s="12"/>
      <c r="AD179" s="12"/>
      <c r="AE179" s="12"/>
      <c r="AF179" s="12"/>
      <c r="AG179" s="12"/>
      <c r="AH179" s="12"/>
      <c r="AI179" s="122"/>
      <c r="AJ179" s="12"/>
    </row>
    <row r="180" spans="1:36" ht="16.5" customHeight="1" x14ac:dyDescent="0.35">
      <c r="A180" s="13"/>
      <c r="B180" s="12"/>
      <c r="C180" s="12"/>
      <c r="D180" s="12"/>
      <c r="E180" s="123"/>
      <c r="F180" s="12"/>
      <c r="G180" s="123"/>
      <c r="H180" s="124"/>
      <c r="I180" s="123"/>
      <c r="J180" s="123"/>
      <c r="K180" s="123"/>
      <c r="L180" s="123"/>
      <c r="M180" s="125"/>
      <c r="N180" s="125"/>
      <c r="O180" s="125"/>
      <c r="P180" s="125"/>
      <c r="Q180" s="125"/>
      <c r="R180" s="12"/>
      <c r="S180" s="12"/>
      <c r="T180" s="13"/>
      <c r="U180" s="12"/>
      <c r="V180" s="12"/>
      <c r="W180" s="12"/>
      <c r="X180" s="12"/>
      <c r="Y180" s="12"/>
      <c r="Z180" s="12"/>
      <c r="AA180" s="12"/>
      <c r="AB180" s="12"/>
      <c r="AC180" s="12"/>
      <c r="AD180" s="12"/>
      <c r="AE180" s="12"/>
      <c r="AF180" s="12"/>
      <c r="AG180" s="12"/>
      <c r="AH180" s="12"/>
      <c r="AI180" s="122"/>
      <c r="AJ180" s="12"/>
    </row>
    <row r="181" spans="1:36" ht="16.5" customHeight="1" x14ac:dyDescent="0.35">
      <c r="A181" s="13"/>
      <c r="B181" s="12"/>
      <c r="C181" s="12"/>
      <c r="D181" s="12"/>
      <c r="E181" s="123"/>
      <c r="F181" s="12"/>
      <c r="G181" s="123"/>
      <c r="H181" s="124"/>
      <c r="I181" s="123"/>
      <c r="J181" s="123"/>
      <c r="K181" s="123"/>
      <c r="L181" s="123"/>
      <c r="M181" s="125"/>
      <c r="N181" s="125"/>
      <c r="O181" s="125"/>
      <c r="P181" s="125"/>
      <c r="Q181" s="125"/>
      <c r="R181" s="12"/>
      <c r="S181" s="12"/>
      <c r="T181" s="13"/>
      <c r="U181" s="12"/>
      <c r="V181" s="12"/>
      <c r="W181" s="12"/>
      <c r="X181" s="12"/>
      <c r="Y181" s="12"/>
      <c r="Z181" s="12"/>
      <c r="AA181" s="12"/>
      <c r="AB181" s="12"/>
      <c r="AC181" s="12"/>
      <c r="AD181" s="12"/>
      <c r="AE181" s="12"/>
      <c r="AF181" s="12"/>
      <c r="AG181" s="12"/>
      <c r="AH181" s="12"/>
      <c r="AI181" s="122"/>
      <c r="AJ181" s="12"/>
    </row>
    <row r="182" spans="1:36" ht="16.5" customHeight="1" x14ac:dyDescent="0.35">
      <c r="A182" s="13"/>
      <c r="B182" s="12"/>
      <c r="C182" s="12"/>
      <c r="D182" s="12"/>
      <c r="E182" s="123"/>
      <c r="F182" s="12"/>
      <c r="G182" s="123"/>
      <c r="H182" s="124"/>
      <c r="I182" s="123"/>
      <c r="J182" s="123"/>
      <c r="K182" s="123"/>
      <c r="L182" s="123"/>
      <c r="M182" s="125"/>
      <c r="N182" s="125"/>
      <c r="O182" s="125"/>
      <c r="P182" s="125"/>
      <c r="Q182" s="125"/>
      <c r="R182" s="12"/>
      <c r="S182" s="12"/>
      <c r="T182" s="13"/>
      <c r="U182" s="12"/>
      <c r="V182" s="12"/>
      <c r="W182" s="12"/>
      <c r="X182" s="12"/>
      <c r="Y182" s="12"/>
      <c r="Z182" s="12"/>
      <c r="AA182" s="12"/>
      <c r="AB182" s="12"/>
      <c r="AC182" s="12"/>
      <c r="AD182" s="12"/>
      <c r="AE182" s="12"/>
      <c r="AF182" s="12"/>
      <c r="AG182" s="12"/>
      <c r="AH182" s="12"/>
      <c r="AI182" s="122"/>
      <c r="AJ182" s="12"/>
    </row>
    <row r="183" spans="1:36" ht="16.5" customHeight="1" x14ac:dyDescent="0.35">
      <c r="A183" s="13"/>
      <c r="B183" s="12"/>
      <c r="C183" s="12"/>
      <c r="D183" s="12"/>
      <c r="E183" s="123"/>
      <c r="F183" s="12"/>
      <c r="G183" s="123"/>
      <c r="H183" s="124"/>
      <c r="I183" s="123"/>
      <c r="J183" s="123"/>
      <c r="K183" s="123"/>
      <c r="L183" s="123"/>
      <c r="M183" s="125"/>
      <c r="N183" s="125"/>
      <c r="O183" s="125"/>
      <c r="P183" s="125"/>
      <c r="Q183" s="125"/>
      <c r="R183" s="12"/>
      <c r="S183" s="12"/>
      <c r="T183" s="13"/>
      <c r="U183" s="12"/>
      <c r="V183" s="12"/>
      <c r="W183" s="12"/>
      <c r="X183" s="12"/>
      <c r="Y183" s="12"/>
      <c r="Z183" s="12"/>
      <c r="AA183" s="12"/>
      <c r="AB183" s="12"/>
      <c r="AC183" s="12"/>
      <c r="AD183" s="12"/>
      <c r="AE183" s="12"/>
      <c r="AF183" s="12"/>
      <c r="AG183" s="12"/>
      <c r="AH183" s="12"/>
      <c r="AI183" s="122"/>
      <c r="AJ183" s="12"/>
    </row>
    <row r="184" spans="1:36" ht="16.5" customHeight="1" x14ac:dyDescent="0.35">
      <c r="A184" s="13"/>
      <c r="B184" s="12"/>
      <c r="C184" s="12"/>
      <c r="D184" s="12"/>
      <c r="E184" s="123"/>
      <c r="F184" s="12"/>
      <c r="G184" s="123"/>
      <c r="H184" s="124"/>
      <c r="I184" s="123"/>
      <c r="J184" s="123"/>
      <c r="K184" s="123"/>
      <c r="L184" s="123"/>
      <c r="M184" s="125"/>
      <c r="N184" s="125"/>
      <c r="O184" s="125"/>
      <c r="P184" s="125"/>
      <c r="Q184" s="125"/>
      <c r="R184" s="12"/>
      <c r="S184" s="12"/>
      <c r="T184" s="13"/>
      <c r="U184" s="12"/>
      <c r="V184" s="12"/>
      <c r="W184" s="12"/>
      <c r="X184" s="12"/>
      <c r="Y184" s="12"/>
      <c r="Z184" s="12"/>
      <c r="AA184" s="12"/>
      <c r="AB184" s="12"/>
      <c r="AC184" s="12"/>
      <c r="AD184" s="12"/>
      <c r="AE184" s="12"/>
      <c r="AF184" s="12"/>
      <c r="AG184" s="12"/>
      <c r="AH184" s="12"/>
      <c r="AI184" s="122"/>
      <c r="AJ184" s="12"/>
    </row>
    <row r="185" spans="1:36" ht="16.5" customHeight="1" x14ac:dyDescent="0.35">
      <c r="A185" s="13"/>
      <c r="B185" s="12"/>
      <c r="C185" s="12"/>
      <c r="D185" s="12"/>
      <c r="E185" s="123"/>
      <c r="F185" s="12"/>
      <c r="G185" s="123"/>
      <c r="H185" s="124"/>
      <c r="I185" s="123"/>
      <c r="J185" s="123"/>
      <c r="K185" s="123"/>
      <c r="L185" s="123"/>
      <c r="M185" s="125"/>
      <c r="N185" s="125"/>
      <c r="O185" s="125"/>
      <c r="P185" s="125"/>
      <c r="Q185" s="125"/>
      <c r="R185" s="12"/>
      <c r="S185" s="12"/>
      <c r="T185" s="13"/>
      <c r="U185" s="12"/>
      <c r="V185" s="12"/>
      <c r="W185" s="12"/>
      <c r="X185" s="12"/>
      <c r="Y185" s="12"/>
      <c r="Z185" s="12"/>
      <c r="AA185" s="12"/>
      <c r="AB185" s="12"/>
      <c r="AC185" s="12"/>
      <c r="AD185" s="12"/>
      <c r="AE185" s="12"/>
      <c r="AF185" s="12"/>
      <c r="AG185" s="12"/>
      <c r="AH185" s="12"/>
      <c r="AI185" s="122"/>
      <c r="AJ185" s="12"/>
    </row>
    <row r="186" spans="1:36" ht="16.5" customHeight="1" x14ac:dyDescent="0.35">
      <c r="A186" s="13"/>
      <c r="B186" s="12"/>
      <c r="C186" s="12"/>
      <c r="D186" s="12"/>
      <c r="E186" s="123"/>
      <c r="F186" s="12"/>
      <c r="G186" s="123"/>
      <c r="H186" s="124"/>
      <c r="I186" s="123"/>
      <c r="J186" s="123"/>
      <c r="K186" s="123"/>
      <c r="L186" s="123"/>
      <c r="M186" s="125"/>
      <c r="N186" s="125"/>
      <c r="O186" s="125"/>
      <c r="P186" s="125"/>
      <c r="Q186" s="125"/>
      <c r="R186" s="12"/>
      <c r="S186" s="12"/>
      <c r="T186" s="13"/>
      <c r="U186" s="12"/>
      <c r="V186" s="12"/>
      <c r="W186" s="12"/>
      <c r="X186" s="12"/>
      <c r="Y186" s="12"/>
      <c r="Z186" s="12"/>
      <c r="AA186" s="12"/>
      <c r="AB186" s="12"/>
      <c r="AC186" s="12"/>
      <c r="AD186" s="12"/>
      <c r="AE186" s="12"/>
      <c r="AF186" s="12"/>
      <c r="AG186" s="12"/>
      <c r="AH186" s="12"/>
      <c r="AI186" s="122"/>
      <c r="AJ186" s="12"/>
    </row>
    <row r="187" spans="1:36" ht="16.5" customHeight="1" x14ac:dyDescent="0.35">
      <c r="A187" s="13"/>
      <c r="B187" s="12"/>
      <c r="C187" s="12"/>
      <c r="D187" s="12"/>
      <c r="E187" s="123"/>
      <c r="F187" s="12"/>
      <c r="G187" s="123"/>
      <c r="H187" s="124"/>
      <c r="I187" s="123"/>
      <c r="J187" s="123"/>
      <c r="K187" s="123"/>
      <c r="L187" s="123"/>
      <c r="M187" s="125"/>
      <c r="N187" s="125"/>
      <c r="O187" s="125"/>
      <c r="P187" s="125"/>
      <c r="Q187" s="125"/>
      <c r="R187" s="12"/>
      <c r="S187" s="12"/>
      <c r="T187" s="13"/>
      <c r="U187" s="12"/>
      <c r="V187" s="12"/>
      <c r="W187" s="12"/>
      <c r="X187" s="12"/>
      <c r="Y187" s="12"/>
      <c r="Z187" s="12"/>
      <c r="AA187" s="12"/>
      <c r="AB187" s="12"/>
      <c r="AC187" s="12"/>
      <c r="AD187" s="12"/>
      <c r="AE187" s="12"/>
      <c r="AF187" s="12"/>
      <c r="AG187" s="12"/>
      <c r="AH187" s="12"/>
      <c r="AI187" s="122"/>
      <c r="AJ187" s="12"/>
    </row>
    <row r="188" spans="1:36" ht="16.5" customHeight="1" x14ac:dyDescent="0.35">
      <c r="A188" s="13"/>
      <c r="B188" s="12"/>
      <c r="C188" s="12"/>
      <c r="D188" s="12"/>
      <c r="E188" s="123"/>
      <c r="F188" s="12"/>
      <c r="G188" s="123"/>
      <c r="H188" s="124"/>
      <c r="I188" s="123"/>
      <c r="J188" s="123"/>
      <c r="K188" s="123"/>
      <c r="L188" s="123"/>
      <c r="M188" s="125"/>
      <c r="N188" s="125"/>
      <c r="O188" s="125"/>
      <c r="P188" s="125"/>
      <c r="Q188" s="125"/>
      <c r="R188" s="12"/>
      <c r="S188" s="12"/>
      <c r="T188" s="13"/>
      <c r="U188" s="12"/>
      <c r="V188" s="12"/>
      <c r="W188" s="12"/>
      <c r="X188" s="12"/>
      <c r="Y188" s="12"/>
      <c r="Z188" s="12"/>
      <c r="AA188" s="12"/>
      <c r="AB188" s="12"/>
      <c r="AC188" s="12"/>
      <c r="AD188" s="12"/>
      <c r="AE188" s="12"/>
      <c r="AF188" s="12"/>
      <c r="AG188" s="12"/>
      <c r="AH188" s="12"/>
      <c r="AI188" s="122"/>
      <c r="AJ188" s="12"/>
    </row>
    <row r="189" spans="1:36" ht="16.5" customHeight="1" x14ac:dyDescent="0.35">
      <c r="A189" s="13"/>
      <c r="B189" s="12"/>
      <c r="C189" s="12"/>
      <c r="D189" s="12"/>
      <c r="E189" s="123"/>
      <c r="F189" s="12"/>
      <c r="G189" s="123"/>
      <c r="H189" s="124"/>
      <c r="I189" s="123"/>
      <c r="J189" s="123"/>
      <c r="K189" s="123"/>
      <c r="L189" s="123"/>
      <c r="M189" s="125"/>
      <c r="N189" s="125"/>
      <c r="O189" s="125"/>
      <c r="P189" s="125"/>
      <c r="Q189" s="125"/>
      <c r="R189" s="12"/>
      <c r="S189" s="12"/>
      <c r="T189" s="13"/>
      <c r="U189" s="12"/>
      <c r="V189" s="12"/>
      <c r="W189" s="12"/>
      <c r="X189" s="12"/>
      <c r="Y189" s="12"/>
      <c r="Z189" s="12"/>
      <c r="AA189" s="12"/>
      <c r="AB189" s="12"/>
      <c r="AC189" s="12"/>
      <c r="AD189" s="12"/>
      <c r="AE189" s="12"/>
      <c r="AF189" s="12"/>
      <c r="AG189" s="12"/>
      <c r="AH189" s="12"/>
      <c r="AI189" s="122"/>
      <c r="AJ189" s="12"/>
    </row>
    <row r="190" spans="1:36" ht="16.5" customHeight="1" x14ac:dyDescent="0.35">
      <c r="A190" s="13"/>
      <c r="B190" s="12"/>
      <c r="C190" s="12"/>
      <c r="D190" s="12"/>
      <c r="E190" s="123"/>
      <c r="F190" s="12"/>
      <c r="G190" s="123"/>
      <c r="H190" s="124"/>
      <c r="I190" s="123"/>
      <c r="J190" s="123"/>
      <c r="K190" s="123"/>
      <c r="L190" s="123"/>
      <c r="M190" s="125"/>
      <c r="N190" s="125"/>
      <c r="O190" s="125"/>
      <c r="P190" s="125"/>
      <c r="Q190" s="125"/>
      <c r="R190" s="12"/>
      <c r="S190" s="12"/>
      <c r="T190" s="13"/>
      <c r="U190" s="12"/>
      <c r="V190" s="12"/>
      <c r="W190" s="12"/>
      <c r="X190" s="12"/>
      <c r="Y190" s="12"/>
      <c r="Z190" s="12"/>
      <c r="AA190" s="12"/>
      <c r="AB190" s="12"/>
      <c r="AC190" s="12"/>
      <c r="AD190" s="12"/>
      <c r="AE190" s="12"/>
      <c r="AF190" s="12"/>
      <c r="AG190" s="12"/>
      <c r="AH190" s="12"/>
      <c r="AI190" s="122"/>
      <c r="AJ190" s="12"/>
    </row>
    <row r="191" spans="1:36" ht="16.5" customHeight="1" x14ac:dyDescent="0.35">
      <c r="A191" s="13"/>
      <c r="B191" s="12"/>
      <c r="C191" s="12"/>
      <c r="D191" s="12"/>
      <c r="E191" s="123"/>
      <c r="F191" s="12"/>
      <c r="G191" s="123"/>
      <c r="H191" s="124"/>
      <c r="I191" s="123"/>
      <c r="J191" s="123"/>
      <c r="K191" s="123"/>
      <c r="L191" s="123"/>
      <c r="M191" s="125"/>
      <c r="N191" s="125"/>
      <c r="O191" s="125"/>
      <c r="P191" s="125"/>
      <c r="Q191" s="125"/>
      <c r="R191" s="12"/>
      <c r="S191" s="12"/>
      <c r="T191" s="13"/>
      <c r="U191" s="12"/>
      <c r="V191" s="12"/>
      <c r="W191" s="12"/>
      <c r="X191" s="12"/>
      <c r="Y191" s="12"/>
      <c r="Z191" s="12"/>
      <c r="AA191" s="12"/>
      <c r="AB191" s="12"/>
      <c r="AC191" s="12"/>
      <c r="AD191" s="12"/>
      <c r="AE191" s="12"/>
      <c r="AF191" s="12"/>
      <c r="AG191" s="12"/>
      <c r="AH191" s="12"/>
      <c r="AI191" s="122"/>
      <c r="AJ191" s="12"/>
    </row>
    <row r="192" spans="1:36" ht="16.5" customHeight="1" x14ac:dyDescent="0.35">
      <c r="A192" s="13"/>
      <c r="B192" s="12"/>
      <c r="C192" s="12"/>
      <c r="D192" s="12"/>
      <c r="E192" s="123"/>
      <c r="F192" s="12"/>
      <c r="G192" s="123"/>
      <c r="H192" s="124"/>
      <c r="I192" s="123"/>
      <c r="J192" s="123"/>
      <c r="K192" s="123"/>
      <c r="L192" s="123"/>
      <c r="M192" s="125"/>
      <c r="N192" s="125"/>
      <c r="O192" s="125"/>
      <c r="P192" s="125"/>
      <c r="Q192" s="125"/>
      <c r="R192" s="12"/>
      <c r="S192" s="12"/>
      <c r="T192" s="13"/>
      <c r="U192" s="12"/>
      <c r="V192" s="12"/>
      <c r="W192" s="12"/>
      <c r="X192" s="12"/>
      <c r="Y192" s="12"/>
      <c r="Z192" s="12"/>
      <c r="AA192" s="12"/>
      <c r="AB192" s="12"/>
      <c r="AC192" s="12"/>
      <c r="AD192" s="12"/>
      <c r="AE192" s="12"/>
      <c r="AF192" s="12"/>
      <c r="AG192" s="12"/>
      <c r="AH192" s="12"/>
      <c r="AI192" s="122"/>
      <c r="AJ192" s="12"/>
    </row>
    <row r="193" spans="1:36" ht="16.5" customHeight="1" x14ac:dyDescent="0.35">
      <c r="A193" s="13"/>
      <c r="B193" s="12"/>
      <c r="C193" s="12"/>
      <c r="D193" s="12"/>
      <c r="E193" s="123"/>
      <c r="F193" s="12"/>
      <c r="G193" s="123"/>
      <c r="H193" s="124"/>
      <c r="I193" s="123"/>
      <c r="J193" s="123"/>
      <c r="K193" s="123"/>
      <c r="L193" s="123"/>
      <c r="M193" s="125"/>
      <c r="N193" s="125"/>
      <c r="O193" s="125"/>
      <c r="P193" s="125"/>
      <c r="Q193" s="125"/>
      <c r="R193" s="12"/>
      <c r="S193" s="12"/>
      <c r="T193" s="13"/>
      <c r="U193" s="12"/>
      <c r="V193" s="12"/>
      <c r="W193" s="12"/>
      <c r="X193" s="12"/>
      <c r="Y193" s="12"/>
      <c r="Z193" s="12"/>
      <c r="AA193" s="12"/>
      <c r="AB193" s="12"/>
      <c r="AC193" s="12"/>
      <c r="AD193" s="12"/>
      <c r="AE193" s="12"/>
      <c r="AF193" s="12"/>
      <c r="AG193" s="12"/>
      <c r="AH193" s="12"/>
      <c r="AI193" s="122"/>
      <c r="AJ193" s="12"/>
    </row>
    <row r="194" spans="1:36" ht="16.5" customHeight="1" x14ac:dyDescent="0.35">
      <c r="A194" s="13"/>
      <c r="B194" s="12"/>
      <c r="C194" s="12"/>
      <c r="D194" s="12"/>
      <c r="E194" s="123"/>
      <c r="F194" s="12"/>
      <c r="G194" s="123"/>
      <c r="H194" s="124"/>
      <c r="I194" s="123"/>
      <c r="J194" s="123"/>
      <c r="K194" s="123"/>
      <c r="L194" s="123"/>
      <c r="M194" s="125"/>
      <c r="N194" s="125"/>
      <c r="O194" s="125"/>
      <c r="P194" s="125"/>
      <c r="Q194" s="125"/>
      <c r="R194" s="12"/>
      <c r="S194" s="12"/>
      <c r="T194" s="13"/>
      <c r="U194" s="12"/>
      <c r="V194" s="12"/>
      <c r="W194" s="12"/>
      <c r="X194" s="12"/>
      <c r="Y194" s="12"/>
      <c r="Z194" s="12"/>
      <c r="AA194" s="12"/>
      <c r="AB194" s="12"/>
      <c r="AC194" s="12"/>
      <c r="AD194" s="12"/>
      <c r="AE194" s="12"/>
      <c r="AF194" s="12"/>
      <c r="AG194" s="12"/>
      <c r="AH194" s="12"/>
      <c r="AI194" s="122"/>
      <c r="AJ194" s="12"/>
    </row>
    <row r="195" spans="1:36" ht="16.5" customHeight="1" x14ac:dyDescent="0.35">
      <c r="A195" s="13"/>
      <c r="B195" s="12"/>
      <c r="C195" s="12"/>
      <c r="D195" s="12"/>
      <c r="E195" s="123"/>
      <c r="F195" s="12"/>
      <c r="G195" s="123"/>
      <c r="H195" s="124"/>
      <c r="I195" s="123"/>
      <c r="J195" s="123"/>
      <c r="K195" s="123"/>
      <c r="L195" s="123"/>
      <c r="M195" s="125"/>
      <c r="N195" s="125"/>
      <c r="O195" s="125"/>
      <c r="P195" s="125"/>
      <c r="Q195" s="125"/>
      <c r="R195" s="12"/>
      <c r="S195" s="12"/>
      <c r="T195" s="13"/>
      <c r="U195" s="12"/>
      <c r="V195" s="12"/>
      <c r="W195" s="12"/>
      <c r="X195" s="12"/>
      <c r="Y195" s="12"/>
      <c r="Z195" s="12"/>
      <c r="AA195" s="12"/>
      <c r="AB195" s="12"/>
      <c r="AC195" s="12"/>
      <c r="AD195" s="12"/>
      <c r="AE195" s="12"/>
      <c r="AF195" s="12"/>
      <c r="AG195" s="12"/>
      <c r="AH195" s="12"/>
      <c r="AI195" s="122"/>
      <c r="AJ195" s="12"/>
    </row>
    <row r="196" spans="1:36" ht="16.5" customHeight="1" x14ac:dyDescent="0.35">
      <c r="A196" s="13"/>
      <c r="B196" s="12"/>
      <c r="C196" s="12"/>
      <c r="D196" s="12"/>
      <c r="E196" s="123"/>
      <c r="F196" s="12"/>
      <c r="G196" s="123"/>
      <c r="H196" s="124"/>
      <c r="I196" s="123"/>
      <c r="J196" s="123"/>
      <c r="K196" s="123"/>
      <c r="L196" s="123"/>
      <c r="M196" s="125"/>
      <c r="N196" s="125"/>
      <c r="O196" s="125"/>
      <c r="P196" s="125"/>
      <c r="Q196" s="125"/>
      <c r="R196" s="12"/>
      <c r="S196" s="12"/>
      <c r="T196" s="13"/>
      <c r="U196" s="12"/>
      <c r="V196" s="12"/>
      <c r="W196" s="12"/>
      <c r="X196" s="12"/>
      <c r="Y196" s="12"/>
      <c r="Z196" s="12"/>
      <c r="AA196" s="12"/>
      <c r="AB196" s="12"/>
      <c r="AC196" s="12"/>
      <c r="AD196" s="12"/>
      <c r="AE196" s="12"/>
      <c r="AF196" s="12"/>
      <c r="AG196" s="12"/>
      <c r="AH196" s="12"/>
      <c r="AI196" s="122"/>
      <c r="AJ196" s="12"/>
    </row>
    <row r="197" spans="1:36" ht="16.5" customHeight="1" x14ac:dyDescent="0.35">
      <c r="A197" s="13"/>
      <c r="B197" s="12"/>
      <c r="C197" s="12"/>
      <c r="D197" s="12"/>
      <c r="E197" s="123"/>
      <c r="F197" s="12"/>
      <c r="G197" s="123"/>
      <c r="H197" s="124"/>
      <c r="I197" s="123"/>
      <c r="J197" s="123"/>
      <c r="K197" s="123"/>
      <c r="L197" s="123"/>
      <c r="M197" s="125"/>
      <c r="N197" s="125"/>
      <c r="O197" s="125"/>
      <c r="P197" s="125"/>
      <c r="Q197" s="125"/>
      <c r="R197" s="12"/>
      <c r="S197" s="12"/>
      <c r="T197" s="13"/>
      <c r="U197" s="12"/>
      <c r="V197" s="12"/>
      <c r="W197" s="12"/>
      <c r="X197" s="12"/>
      <c r="Y197" s="12"/>
      <c r="Z197" s="12"/>
      <c r="AA197" s="12"/>
      <c r="AB197" s="12"/>
      <c r="AC197" s="12"/>
      <c r="AD197" s="12"/>
      <c r="AE197" s="12"/>
      <c r="AF197" s="12"/>
      <c r="AG197" s="12"/>
      <c r="AH197" s="12"/>
      <c r="AI197" s="122"/>
      <c r="AJ197" s="12"/>
    </row>
    <row r="198" spans="1:36" ht="16.5" customHeight="1" x14ac:dyDescent="0.35">
      <c r="A198" s="13"/>
      <c r="B198" s="12"/>
      <c r="C198" s="12"/>
      <c r="D198" s="12"/>
      <c r="E198" s="123"/>
      <c r="F198" s="12"/>
      <c r="G198" s="123"/>
      <c r="H198" s="124"/>
      <c r="I198" s="123"/>
      <c r="J198" s="123"/>
      <c r="K198" s="123"/>
      <c r="L198" s="123"/>
      <c r="M198" s="125"/>
      <c r="N198" s="125"/>
      <c r="O198" s="125"/>
      <c r="P198" s="125"/>
      <c r="Q198" s="125"/>
      <c r="R198" s="12"/>
      <c r="S198" s="12"/>
      <c r="T198" s="13"/>
      <c r="U198" s="12"/>
      <c r="V198" s="12"/>
      <c r="W198" s="12"/>
      <c r="X198" s="12"/>
      <c r="Y198" s="12"/>
      <c r="Z198" s="12"/>
      <c r="AA198" s="12"/>
      <c r="AB198" s="12"/>
      <c r="AC198" s="12"/>
      <c r="AD198" s="12"/>
      <c r="AE198" s="12"/>
      <c r="AF198" s="12"/>
      <c r="AG198" s="12"/>
      <c r="AH198" s="12"/>
      <c r="AI198" s="122"/>
      <c r="AJ198" s="12"/>
    </row>
    <row r="199" spans="1:36" ht="16.5" customHeight="1" x14ac:dyDescent="0.35">
      <c r="A199" s="13"/>
      <c r="B199" s="12"/>
      <c r="C199" s="12"/>
      <c r="D199" s="12"/>
      <c r="E199" s="123"/>
      <c r="F199" s="12"/>
      <c r="G199" s="123"/>
      <c r="H199" s="124"/>
      <c r="I199" s="123"/>
      <c r="J199" s="123"/>
      <c r="K199" s="123"/>
      <c r="L199" s="123"/>
      <c r="M199" s="125"/>
      <c r="N199" s="125"/>
      <c r="O199" s="125"/>
      <c r="P199" s="125"/>
      <c r="Q199" s="125"/>
      <c r="R199" s="12"/>
      <c r="S199" s="12"/>
      <c r="T199" s="13"/>
      <c r="U199" s="12"/>
      <c r="V199" s="12"/>
      <c r="W199" s="12"/>
      <c r="X199" s="12"/>
      <c r="Y199" s="12"/>
      <c r="Z199" s="12"/>
      <c r="AA199" s="12"/>
      <c r="AB199" s="12"/>
      <c r="AC199" s="12"/>
      <c r="AD199" s="12"/>
      <c r="AE199" s="12"/>
      <c r="AF199" s="12"/>
      <c r="AG199" s="12"/>
      <c r="AH199" s="12"/>
      <c r="AI199" s="122"/>
      <c r="AJ199" s="12"/>
    </row>
    <row r="200" spans="1:36" ht="16.5" customHeight="1" x14ac:dyDescent="0.35">
      <c r="A200" s="13"/>
      <c r="B200" s="12"/>
      <c r="C200" s="12"/>
      <c r="D200" s="12"/>
      <c r="E200" s="123"/>
      <c r="F200" s="12"/>
      <c r="G200" s="123"/>
      <c r="H200" s="124"/>
      <c r="I200" s="123"/>
      <c r="J200" s="123"/>
      <c r="K200" s="123"/>
      <c r="L200" s="123"/>
      <c r="M200" s="125"/>
      <c r="N200" s="125"/>
      <c r="O200" s="125"/>
      <c r="P200" s="125"/>
      <c r="Q200" s="125"/>
      <c r="R200" s="12"/>
      <c r="S200" s="12"/>
      <c r="T200" s="13"/>
      <c r="U200" s="12"/>
      <c r="V200" s="12"/>
      <c r="W200" s="12"/>
      <c r="X200" s="12"/>
      <c r="Y200" s="12"/>
      <c r="Z200" s="12"/>
      <c r="AA200" s="12"/>
      <c r="AB200" s="12"/>
      <c r="AC200" s="12"/>
      <c r="AD200" s="12"/>
      <c r="AE200" s="12"/>
      <c r="AF200" s="12"/>
      <c r="AG200" s="12"/>
      <c r="AH200" s="12"/>
      <c r="AI200" s="122"/>
      <c r="AJ200" s="12"/>
    </row>
    <row r="201" spans="1:36" ht="16.5" customHeight="1" x14ac:dyDescent="0.35">
      <c r="A201" s="13"/>
      <c r="B201" s="12"/>
      <c r="C201" s="12"/>
      <c r="D201" s="12"/>
      <c r="E201" s="123"/>
      <c r="F201" s="12"/>
      <c r="G201" s="123"/>
      <c r="H201" s="124"/>
      <c r="I201" s="123"/>
      <c r="J201" s="123"/>
      <c r="K201" s="123"/>
      <c r="L201" s="123"/>
      <c r="M201" s="125"/>
      <c r="N201" s="125"/>
      <c r="O201" s="125"/>
      <c r="P201" s="125"/>
      <c r="Q201" s="125"/>
      <c r="R201" s="12"/>
      <c r="S201" s="12"/>
      <c r="T201" s="13"/>
      <c r="U201" s="12"/>
      <c r="V201" s="12"/>
      <c r="W201" s="12"/>
      <c r="X201" s="12"/>
      <c r="Y201" s="12"/>
      <c r="Z201" s="12"/>
      <c r="AA201" s="12"/>
      <c r="AB201" s="12"/>
      <c r="AC201" s="12"/>
      <c r="AD201" s="12"/>
      <c r="AE201" s="12"/>
      <c r="AF201" s="12"/>
      <c r="AG201" s="12"/>
      <c r="AH201" s="12"/>
      <c r="AI201" s="122"/>
      <c r="AJ201" s="12"/>
    </row>
    <row r="202" spans="1:36" ht="16.5" customHeight="1" x14ac:dyDescent="0.35">
      <c r="A202" s="13"/>
      <c r="B202" s="12"/>
      <c r="C202" s="12"/>
      <c r="D202" s="12"/>
      <c r="E202" s="123"/>
      <c r="F202" s="12"/>
      <c r="G202" s="123"/>
      <c r="H202" s="124"/>
      <c r="I202" s="123"/>
      <c r="J202" s="123"/>
      <c r="K202" s="123"/>
      <c r="L202" s="123"/>
      <c r="M202" s="125"/>
      <c r="N202" s="125"/>
      <c r="O202" s="125"/>
      <c r="P202" s="125"/>
      <c r="Q202" s="125"/>
      <c r="R202" s="12"/>
      <c r="S202" s="12"/>
      <c r="T202" s="13"/>
      <c r="U202" s="12"/>
      <c r="V202" s="12"/>
      <c r="W202" s="12"/>
      <c r="X202" s="12"/>
      <c r="Y202" s="12"/>
      <c r="Z202" s="12"/>
      <c r="AA202" s="12"/>
      <c r="AB202" s="12"/>
      <c r="AC202" s="12"/>
      <c r="AD202" s="12"/>
      <c r="AE202" s="12"/>
      <c r="AF202" s="12"/>
      <c r="AG202" s="12"/>
      <c r="AH202" s="12"/>
      <c r="AI202" s="122"/>
      <c r="AJ202" s="12"/>
    </row>
    <row r="203" spans="1:36" ht="16.5" customHeight="1" x14ac:dyDescent="0.35">
      <c r="A203" s="13"/>
      <c r="B203" s="12"/>
      <c r="C203" s="12"/>
      <c r="D203" s="12"/>
      <c r="E203" s="123"/>
      <c r="F203" s="12"/>
      <c r="G203" s="123"/>
      <c r="H203" s="124"/>
      <c r="I203" s="123"/>
      <c r="J203" s="123"/>
      <c r="K203" s="123"/>
      <c r="L203" s="123"/>
      <c r="M203" s="125"/>
      <c r="N203" s="125"/>
      <c r="O203" s="125"/>
      <c r="P203" s="125"/>
      <c r="Q203" s="125"/>
      <c r="R203" s="12"/>
      <c r="S203" s="12"/>
      <c r="T203" s="13"/>
      <c r="U203" s="12"/>
      <c r="V203" s="12"/>
      <c r="W203" s="12"/>
      <c r="X203" s="12"/>
      <c r="Y203" s="12"/>
      <c r="Z203" s="12"/>
      <c r="AA203" s="12"/>
      <c r="AB203" s="12"/>
      <c r="AC203" s="12"/>
      <c r="AD203" s="12"/>
      <c r="AE203" s="12"/>
      <c r="AF203" s="12"/>
      <c r="AG203" s="12"/>
      <c r="AH203" s="12"/>
      <c r="AI203" s="122"/>
      <c r="AJ203" s="12"/>
    </row>
    <row r="204" spans="1:36" ht="16.5" customHeight="1" x14ac:dyDescent="0.35">
      <c r="A204" s="13"/>
      <c r="B204" s="12"/>
      <c r="C204" s="12"/>
      <c r="D204" s="12"/>
      <c r="E204" s="123"/>
      <c r="F204" s="12"/>
      <c r="G204" s="123"/>
      <c r="H204" s="124"/>
      <c r="I204" s="123"/>
      <c r="J204" s="123"/>
      <c r="K204" s="123"/>
      <c r="L204" s="123"/>
      <c r="M204" s="125"/>
      <c r="N204" s="125"/>
      <c r="O204" s="125"/>
      <c r="P204" s="125"/>
      <c r="Q204" s="125"/>
      <c r="R204" s="12"/>
      <c r="S204" s="12"/>
      <c r="T204" s="13"/>
      <c r="U204" s="12"/>
      <c r="V204" s="12"/>
      <c r="W204" s="12"/>
      <c r="X204" s="12"/>
      <c r="Y204" s="12"/>
      <c r="Z204" s="12"/>
      <c r="AA204" s="12"/>
      <c r="AB204" s="12"/>
      <c r="AC204" s="12"/>
      <c r="AD204" s="12"/>
      <c r="AE204" s="12"/>
      <c r="AF204" s="12"/>
      <c r="AG204" s="12"/>
      <c r="AH204" s="12"/>
      <c r="AI204" s="122"/>
      <c r="AJ204" s="12"/>
    </row>
    <row r="205" spans="1:36" ht="16.5" customHeight="1" x14ac:dyDescent="0.35">
      <c r="A205" s="13"/>
      <c r="B205" s="12"/>
      <c r="C205" s="12"/>
      <c r="D205" s="12"/>
      <c r="E205" s="123"/>
      <c r="F205" s="12"/>
      <c r="G205" s="123"/>
      <c r="H205" s="124"/>
      <c r="I205" s="123"/>
      <c r="J205" s="123"/>
      <c r="K205" s="123"/>
      <c r="L205" s="123"/>
      <c r="M205" s="125"/>
      <c r="N205" s="125"/>
      <c r="O205" s="125"/>
      <c r="P205" s="125"/>
      <c r="Q205" s="125"/>
      <c r="R205" s="12"/>
      <c r="S205" s="12"/>
      <c r="T205" s="13"/>
      <c r="U205" s="12"/>
      <c r="V205" s="12"/>
      <c r="W205" s="12"/>
      <c r="X205" s="12"/>
      <c r="Y205" s="12"/>
      <c r="Z205" s="12"/>
      <c r="AA205" s="12"/>
      <c r="AB205" s="12"/>
      <c r="AC205" s="12"/>
      <c r="AD205" s="12"/>
      <c r="AE205" s="12"/>
      <c r="AF205" s="12"/>
      <c r="AG205" s="12"/>
      <c r="AH205" s="12"/>
      <c r="AI205" s="122"/>
      <c r="AJ205" s="12"/>
    </row>
    <row r="206" spans="1:36" ht="16.5" customHeight="1" x14ac:dyDescent="0.35">
      <c r="A206" s="13"/>
      <c r="B206" s="12"/>
      <c r="C206" s="12"/>
      <c r="D206" s="12"/>
      <c r="E206" s="123"/>
      <c r="F206" s="12"/>
      <c r="G206" s="123"/>
      <c r="H206" s="124"/>
      <c r="I206" s="123"/>
      <c r="J206" s="123"/>
      <c r="K206" s="123"/>
      <c r="L206" s="123"/>
      <c r="M206" s="125"/>
      <c r="N206" s="125"/>
      <c r="O206" s="125"/>
      <c r="P206" s="125"/>
      <c r="Q206" s="125"/>
      <c r="R206" s="12"/>
      <c r="S206" s="12"/>
      <c r="T206" s="13"/>
      <c r="U206" s="12"/>
      <c r="V206" s="12"/>
      <c r="W206" s="12"/>
      <c r="X206" s="12"/>
      <c r="Y206" s="12"/>
      <c r="Z206" s="12"/>
      <c r="AA206" s="12"/>
      <c r="AB206" s="12"/>
      <c r="AC206" s="12"/>
      <c r="AD206" s="12"/>
      <c r="AE206" s="12"/>
      <c r="AF206" s="12"/>
      <c r="AG206" s="12"/>
      <c r="AH206" s="12"/>
      <c r="AI206" s="122"/>
      <c r="AJ206" s="12"/>
    </row>
    <row r="207" spans="1:36" ht="16.5" customHeight="1" x14ac:dyDescent="0.35">
      <c r="A207" s="13"/>
      <c r="B207" s="12"/>
      <c r="C207" s="12"/>
      <c r="D207" s="12"/>
      <c r="E207" s="123"/>
      <c r="F207" s="12"/>
      <c r="G207" s="123"/>
      <c r="H207" s="124"/>
      <c r="I207" s="123"/>
      <c r="J207" s="123"/>
      <c r="K207" s="123"/>
      <c r="L207" s="123"/>
      <c r="M207" s="125"/>
      <c r="N207" s="125"/>
      <c r="O207" s="125"/>
      <c r="P207" s="125"/>
      <c r="Q207" s="125"/>
      <c r="R207" s="12"/>
      <c r="S207" s="12"/>
      <c r="T207" s="13"/>
      <c r="U207" s="12"/>
      <c r="V207" s="12"/>
      <c r="W207" s="12"/>
      <c r="X207" s="12"/>
      <c r="Y207" s="12"/>
      <c r="Z207" s="12"/>
      <c r="AA207" s="12"/>
      <c r="AB207" s="12"/>
      <c r="AC207" s="12"/>
      <c r="AD207" s="12"/>
      <c r="AE207" s="12"/>
      <c r="AF207" s="12"/>
      <c r="AG207" s="12"/>
      <c r="AH207" s="12"/>
      <c r="AI207" s="122"/>
      <c r="AJ207" s="12"/>
    </row>
    <row r="208" spans="1:36" ht="16.5" customHeight="1" x14ac:dyDescent="0.35">
      <c r="A208" s="13"/>
      <c r="B208" s="12"/>
      <c r="C208" s="12"/>
      <c r="D208" s="12"/>
      <c r="E208" s="123"/>
      <c r="F208" s="12"/>
      <c r="G208" s="123"/>
      <c r="H208" s="124"/>
      <c r="I208" s="123"/>
      <c r="J208" s="123"/>
      <c r="K208" s="123"/>
      <c r="L208" s="123"/>
      <c r="M208" s="125"/>
      <c r="N208" s="125"/>
      <c r="O208" s="125"/>
      <c r="P208" s="125"/>
      <c r="Q208" s="125"/>
      <c r="R208" s="12"/>
      <c r="S208" s="12"/>
      <c r="T208" s="13"/>
      <c r="U208" s="12"/>
      <c r="V208" s="12"/>
      <c r="W208" s="12"/>
      <c r="X208" s="12"/>
      <c r="Y208" s="12"/>
      <c r="Z208" s="12"/>
      <c r="AA208" s="12"/>
      <c r="AB208" s="12"/>
      <c r="AC208" s="12"/>
      <c r="AD208" s="12"/>
      <c r="AE208" s="12"/>
      <c r="AF208" s="12"/>
      <c r="AG208" s="12"/>
      <c r="AH208" s="12"/>
      <c r="AI208" s="122"/>
      <c r="AJ208" s="12"/>
    </row>
    <row r="209" spans="1:36" ht="16.5" customHeight="1" x14ac:dyDescent="0.35">
      <c r="A209" s="13"/>
      <c r="B209" s="12"/>
      <c r="C209" s="12"/>
      <c r="D209" s="12"/>
      <c r="E209" s="123"/>
      <c r="F209" s="12"/>
      <c r="G209" s="123"/>
      <c r="H209" s="124"/>
      <c r="I209" s="123"/>
      <c r="J209" s="123"/>
      <c r="K209" s="123"/>
      <c r="L209" s="123"/>
      <c r="M209" s="125"/>
      <c r="N209" s="125"/>
      <c r="O209" s="125"/>
      <c r="P209" s="125"/>
      <c r="Q209" s="125"/>
      <c r="R209" s="12"/>
      <c r="S209" s="12"/>
      <c r="T209" s="13"/>
      <c r="U209" s="12"/>
      <c r="V209" s="12"/>
      <c r="W209" s="12"/>
      <c r="X209" s="12"/>
      <c r="Y209" s="12"/>
      <c r="Z209" s="12"/>
      <c r="AA209" s="12"/>
      <c r="AB209" s="12"/>
      <c r="AC209" s="12"/>
      <c r="AD209" s="12"/>
      <c r="AE209" s="12"/>
      <c r="AF209" s="12"/>
      <c r="AG209" s="12"/>
      <c r="AH209" s="12"/>
      <c r="AI209" s="122"/>
      <c r="AJ209" s="12"/>
    </row>
    <row r="210" spans="1:36" ht="16.5" customHeight="1" x14ac:dyDescent="0.35">
      <c r="A210" s="13"/>
      <c r="B210" s="12"/>
      <c r="C210" s="12"/>
      <c r="D210" s="12"/>
      <c r="E210" s="123"/>
      <c r="F210" s="12"/>
      <c r="G210" s="123"/>
      <c r="H210" s="124"/>
      <c r="I210" s="123"/>
      <c r="J210" s="123"/>
      <c r="K210" s="123"/>
      <c r="L210" s="123"/>
      <c r="M210" s="125"/>
      <c r="N210" s="125"/>
      <c r="O210" s="125"/>
      <c r="P210" s="125"/>
      <c r="Q210" s="125"/>
      <c r="R210" s="12"/>
      <c r="S210" s="12"/>
      <c r="T210" s="13"/>
      <c r="U210" s="12"/>
      <c r="V210" s="12"/>
      <c r="W210" s="12"/>
      <c r="X210" s="12"/>
      <c r="Y210" s="12"/>
      <c r="Z210" s="12"/>
      <c r="AA210" s="12"/>
      <c r="AB210" s="12"/>
      <c r="AC210" s="12"/>
      <c r="AD210" s="12"/>
      <c r="AE210" s="12"/>
      <c r="AF210" s="12"/>
      <c r="AG210" s="12"/>
      <c r="AH210" s="12"/>
      <c r="AI210" s="122"/>
      <c r="AJ210" s="12"/>
    </row>
    <row r="211" spans="1:36" ht="16.5" customHeight="1" x14ac:dyDescent="0.35">
      <c r="A211" s="13"/>
      <c r="B211" s="12"/>
      <c r="C211" s="12"/>
      <c r="D211" s="12"/>
      <c r="E211" s="123"/>
      <c r="F211" s="12"/>
      <c r="G211" s="123"/>
      <c r="H211" s="124"/>
      <c r="I211" s="123"/>
      <c r="J211" s="123"/>
      <c r="K211" s="123"/>
      <c r="L211" s="123"/>
      <c r="M211" s="125"/>
      <c r="N211" s="125"/>
      <c r="O211" s="125"/>
      <c r="P211" s="125"/>
      <c r="Q211" s="125"/>
      <c r="R211" s="12"/>
      <c r="S211" s="12"/>
      <c r="T211" s="13"/>
      <c r="U211" s="12"/>
      <c r="V211" s="12"/>
      <c r="W211" s="12"/>
      <c r="X211" s="12"/>
      <c r="Y211" s="12"/>
      <c r="Z211" s="12"/>
      <c r="AA211" s="12"/>
      <c r="AB211" s="12"/>
      <c r="AC211" s="12"/>
      <c r="AD211" s="12"/>
      <c r="AE211" s="12"/>
      <c r="AF211" s="12"/>
      <c r="AG211" s="12"/>
      <c r="AH211" s="12"/>
      <c r="AI211" s="122"/>
      <c r="AJ211" s="12"/>
    </row>
    <row r="212" spans="1:36" ht="16.5" customHeight="1" x14ac:dyDescent="0.35">
      <c r="A212" s="13"/>
      <c r="B212" s="12"/>
      <c r="C212" s="12"/>
      <c r="D212" s="12"/>
      <c r="E212" s="123"/>
      <c r="F212" s="12"/>
      <c r="G212" s="123"/>
      <c r="H212" s="124"/>
      <c r="I212" s="123"/>
      <c r="J212" s="123"/>
      <c r="K212" s="123"/>
      <c r="L212" s="123"/>
      <c r="M212" s="125"/>
      <c r="N212" s="125"/>
      <c r="O212" s="125"/>
      <c r="P212" s="125"/>
      <c r="Q212" s="125"/>
      <c r="R212" s="12"/>
      <c r="S212" s="12"/>
      <c r="T212" s="13"/>
      <c r="U212" s="12"/>
      <c r="V212" s="12"/>
      <c r="W212" s="12"/>
      <c r="X212" s="12"/>
      <c r="Y212" s="12"/>
      <c r="Z212" s="12"/>
      <c r="AA212" s="12"/>
      <c r="AB212" s="12"/>
      <c r="AC212" s="12"/>
      <c r="AD212" s="12"/>
      <c r="AE212" s="12"/>
      <c r="AF212" s="12"/>
      <c r="AG212" s="12"/>
      <c r="AH212" s="12"/>
      <c r="AI212" s="122"/>
      <c r="AJ212" s="12"/>
    </row>
    <row r="213" spans="1:36" ht="16.5" customHeight="1" x14ac:dyDescent="0.35">
      <c r="A213" s="13"/>
      <c r="B213" s="12"/>
      <c r="C213" s="12"/>
      <c r="D213" s="12"/>
      <c r="E213" s="123"/>
      <c r="F213" s="12"/>
      <c r="G213" s="123"/>
      <c r="H213" s="124"/>
      <c r="I213" s="123"/>
      <c r="J213" s="123"/>
      <c r="K213" s="123"/>
      <c r="L213" s="123"/>
      <c r="M213" s="125"/>
      <c r="N213" s="125"/>
      <c r="O213" s="125"/>
      <c r="P213" s="125"/>
      <c r="Q213" s="125"/>
      <c r="R213" s="12"/>
      <c r="S213" s="12"/>
      <c r="T213" s="13"/>
      <c r="U213" s="12"/>
      <c r="V213" s="12"/>
      <c r="W213" s="12"/>
      <c r="X213" s="12"/>
      <c r="Y213" s="12"/>
      <c r="Z213" s="12"/>
      <c r="AA213" s="12"/>
      <c r="AB213" s="12"/>
      <c r="AC213" s="12"/>
      <c r="AD213" s="12"/>
      <c r="AE213" s="12"/>
      <c r="AF213" s="12"/>
      <c r="AG213" s="12"/>
      <c r="AH213" s="12"/>
      <c r="AI213" s="122"/>
      <c r="AJ213" s="12"/>
    </row>
    <row r="214" spans="1:36" ht="16.5" customHeight="1" x14ac:dyDescent="0.35">
      <c r="A214" s="13"/>
      <c r="B214" s="12"/>
      <c r="C214" s="12"/>
      <c r="D214" s="12"/>
      <c r="E214" s="123"/>
      <c r="F214" s="12"/>
      <c r="G214" s="123"/>
      <c r="H214" s="124"/>
      <c r="I214" s="123"/>
      <c r="J214" s="123"/>
      <c r="K214" s="123"/>
      <c r="L214" s="123"/>
      <c r="M214" s="125"/>
      <c r="N214" s="125"/>
      <c r="O214" s="125"/>
      <c r="P214" s="125"/>
      <c r="Q214" s="125"/>
      <c r="R214" s="12"/>
      <c r="S214" s="12"/>
      <c r="T214" s="13"/>
      <c r="U214" s="12"/>
      <c r="V214" s="12"/>
      <c r="W214" s="12"/>
      <c r="X214" s="12"/>
      <c r="Y214" s="12"/>
      <c r="Z214" s="12"/>
      <c r="AA214" s="12"/>
      <c r="AB214" s="12"/>
      <c r="AC214" s="12"/>
      <c r="AD214" s="12"/>
      <c r="AE214" s="12"/>
      <c r="AF214" s="12"/>
      <c r="AG214" s="12"/>
      <c r="AH214" s="12"/>
      <c r="AI214" s="122"/>
      <c r="AJ214" s="12"/>
    </row>
    <row r="215" spans="1:36" ht="16.5" customHeight="1" x14ac:dyDescent="0.35">
      <c r="A215" s="13"/>
      <c r="B215" s="12"/>
      <c r="C215" s="12"/>
      <c r="D215" s="12"/>
      <c r="E215" s="123"/>
      <c r="F215" s="12"/>
      <c r="G215" s="123"/>
      <c r="H215" s="124"/>
      <c r="I215" s="123"/>
      <c r="J215" s="123"/>
      <c r="K215" s="123"/>
      <c r="L215" s="123"/>
      <c r="M215" s="125"/>
      <c r="N215" s="125"/>
      <c r="O215" s="125"/>
      <c r="P215" s="125"/>
      <c r="Q215" s="125"/>
      <c r="R215" s="12"/>
      <c r="S215" s="12"/>
      <c r="T215" s="13"/>
      <c r="U215" s="12"/>
      <c r="V215" s="12"/>
      <c r="W215" s="12"/>
      <c r="X215" s="12"/>
      <c r="Y215" s="12"/>
      <c r="Z215" s="12"/>
      <c r="AA215" s="12"/>
      <c r="AB215" s="12"/>
      <c r="AC215" s="12"/>
      <c r="AD215" s="12"/>
      <c r="AE215" s="12"/>
      <c r="AF215" s="12"/>
      <c r="AG215" s="12"/>
      <c r="AH215" s="12"/>
      <c r="AI215" s="122"/>
      <c r="AJ215" s="12"/>
    </row>
    <row r="216" spans="1:36" ht="16.5" customHeight="1" x14ac:dyDescent="0.35">
      <c r="A216" s="13"/>
      <c r="B216" s="12"/>
      <c r="C216" s="12"/>
      <c r="D216" s="12"/>
      <c r="E216" s="123"/>
      <c r="F216" s="12"/>
      <c r="G216" s="123"/>
      <c r="H216" s="124"/>
      <c r="I216" s="123"/>
      <c r="J216" s="123"/>
      <c r="K216" s="123"/>
      <c r="L216" s="123"/>
      <c r="M216" s="125"/>
      <c r="N216" s="125"/>
      <c r="O216" s="125"/>
      <c r="P216" s="125"/>
      <c r="Q216" s="125"/>
      <c r="R216" s="12"/>
      <c r="S216" s="12"/>
      <c r="T216" s="13"/>
      <c r="U216" s="12"/>
      <c r="V216" s="12"/>
      <c r="W216" s="12"/>
      <c r="X216" s="12"/>
      <c r="Y216" s="12"/>
      <c r="Z216" s="12"/>
      <c r="AA216" s="12"/>
      <c r="AB216" s="12"/>
      <c r="AC216" s="12"/>
      <c r="AD216" s="12"/>
      <c r="AE216" s="12"/>
      <c r="AF216" s="12"/>
      <c r="AG216" s="12"/>
      <c r="AH216" s="12"/>
      <c r="AI216" s="122"/>
      <c r="AJ216" s="12"/>
    </row>
    <row r="217" spans="1:36" ht="16.5" customHeight="1" x14ac:dyDescent="0.35">
      <c r="A217" s="13"/>
      <c r="B217" s="12"/>
      <c r="C217" s="12"/>
      <c r="D217" s="12"/>
      <c r="E217" s="123"/>
      <c r="F217" s="12"/>
      <c r="G217" s="123"/>
      <c r="H217" s="124"/>
      <c r="I217" s="123"/>
      <c r="J217" s="123"/>
      <c r="K217" s="123"/>
      <c r="L217" s="123"/>
      <c r="M217" s="125"/>
      <c r="N217" s="125"/>
      <c r="O217" s="125"/>
      <c r="P217" s="125"/>
      <c r="Q217" s="125"/>
      <c r="R217" s="12"/>
      <c r="S217" s="12"/>
      <c r="T217" s="13"/>
      <c r="U217" s="12"/>
      <c r="V217" s="12"/>
      <c r="W217" s="12"/>
      <c r="X217" s="12"/>
      <c r="Y217" s="12"/>
      <c r="Z217" s="12"/>
      <c r="AA217" s="12"/>
      <c r="AB217" s="12"/>
      <c r="AC217" s="12"/>
      <c r="AD217" s="12"/>
      <c r="AE217" s="12"/>
      <c r="AF217" s="12"/>
      <c r="AG217" s="12"/>
      <c r="AH217" s="12"/>
      <c r="AI217" s="122"/>
      <c r="AJ217" s="12"/>
    </row>
    <row r="218" spans="1:36" ht="16.5" customHeight="1" x14ac:dyDescent="0.35">
      <c r="A218" s="13"/>
      <c r="B218" s="12"/>
      <c r="C218" s="12"/>
      <c r="D218" s="12"/>
      <c r="E218" s="123"/>
      <c r="F218" s="12"/>
      <c r="G218" s="123"/>
      <c r="H218" s="124"/>
      <c r="I218" s="123"/>
      <c r="J218" s="123"/>
      <c r="K218" s="123"/>
      <c r="L218" s="123"/>
      <c r="M218" s="125"/>
      <c r="N218" s="125"/>
      <c r="O218" s="125"/>
      <c r="P218" s="125"/>
      <c r="Q218" s="125"/>
      <c r="R218" s="12"/>
      <c r="S218" s="12"/>
      <c r="T218" s="13"/>
      <c r="U218" s="12"/>
      <c r="V218" s="12"/>
      <c r="W218" s="12"/>
      <c r="X218" s="12"/>
      <c r="Y218" s="12"/>
      <c r="Z218" s="12"/>
      <c r="AA218" s="12"/>
      <c r="AB218" s="12"/>
      <c r="AC218" s="12"/>
      <c r="AD218" s="12"/>
      <c r="AE218" s="12"/>
      <c r="AF218" s="12"/>
      <c r="AG218" s="12"/>
      <c r="AH218" s="12"/>
      <c r="AI218" s="122"/>
      <c r="AJ218" s="12"/>
    </row>
    <row r="219" spans="1:36" ht="16.5" customHeight="1" x14ac:dyDescent="0.35">
      <c r="A219" s="13"/>
      <c r="B219" s="12"/>
      <c r="C219" s="12"/>
      <c r="D219" s="12"/>
      <c r="E219" s="123"/>
      <c r="F219" s="12"/>
      <c r="G219" s="123"/>
      <c r="H219" s="124"/>
      <c r="I219" s="123"/>
      <c r="J219" s="123"/>
      <c r="K219" s="123"/>
      <c r="L219" s="123"/>
      <c r="M219" s="125"/>
      <c r="N219" s="125"/>
      <c r="O219" s="125"/>
      <c r="P219" s="125"/>
      <c r="Q219" s="125"/>
      <c r="R219" s="12"/>
      <c r="S219" s="12"/>
      <c r="T219" s="13"/>
      <c r="U219" s="12"/>
      <c r="V219" s="12"/>
      <c r="W219" s="12"/>
      <c r="X219" s="12"/>
      <c r="Y219" s="12"/>
      <c r="Z219" s="12"/>
      <c r="AA219" s="12"/>
      <c r="AB219" s="12"/>
      <c r="AC219" s="12"/>
      <c r="AD219" s="12"/>
      <c r="AE219" s="12"/>
      <c r="AF219" s="12"/>
      <c r="AG219" s="12"/>
      <c r="AH219" s="12"/>
      <c r="AI219" s="122"/>
      <c r="AJ219" s="12"/>
    </row>
    <row r="220" spans="1:36" ht="16.5" customHeight="1" x14ac:dyDescent="0.35">
      <c r="A220" s="13"/>
      <c r="B220" s="12"/>
      <c r="C220" s="12"/>
      <c r="D220" s="12"/>
      <c r="E220" s="123"/>
      <c r="F220" s="12"/>
      <c r="G220" s="123"/>
      <c r="H220" s="124"/>
      <c r="I220" s="123"/>
      <c r="J220" s="123"/>
      <c r="K220" s="123"/>
      <c r="L220" s="123"/>
      <c r="M220" s="125"/>
      <c r="N220" s="125"/>
      <c r="O220" s="125"/>
      <c r="P220" s="125"/>
      <c r="Q220" s="125"/>
      <c r="R220" s="12"/>
      <c r="S220" s="12"/>
      <c r="T220" s="13"/>
      <c r="U220" s="12"/>
      <c r="V220" s="12"/>
      <c r="W220" s="12"/>
      <c r="X220" s="12"/>
      <c r="Y220" s="12"/>
      <c r="Z220" s="12"/>
      <c r="AA220" s="12"/>
      <c r="AB220" s="12"/>
      <c r="AC220" s="12"/>
      <c r="AD220" s="12"/>
      <c r="AE220" s="12"/>
      <c r="AF220" s="12"/>
      <c r="AG220" s="12"/>
      <c r="AH220" s="12"/>
      <c r="AI220" s="122"/>
      <c r="AJ220" s="12"/>
    </row>
    <row r="221" spans="1:36" ht="16.5" customHeight="1" x14ac:dyDescent="0.35">
      <c r="A221" s="13"/>
      <c r="B221" s="12"/>
      <c r="C221" s="12"/>
      <c r="D221" s="12"/>
      <c r="E221" s="123"/>
      <c r="F221" s="12"/>
      <c r="G221" s="123"/>
      <c r="H221" s="124"/>
      <c r="I221" s="123"/>
      <c r="J221" s="123"/>
      <c r="K221" s="123"/>
      <c r="L221" s="123"/>
      <c r="M221" s="125"/>
      <c r="N221" s="125"/>
      <c r="O221" s="125"/>
      <c r="P221" s="125"/>
      <c r="Q221" s="125"/>
      <c r="R221" s="12"/>
      <c r="S221" s="12"/>
      <c r="T221" s="13"/>
      <c r="U221" s="12"/>
      <c r="V221" s="12"/>
      <c r="W221" s="12"/>
      <c r="X221" s="12"/>
      <c r="Y221" s="12"/>
      <c r="Z221" s="12"/>
      <c r="AA221" s="12"/>
      <c r="AB221" s="12"/>
      <c r="AC221" s="12"/>
      <c r="AD221" s="12"/>
      <c r="AE221" s="12"/>
      <c r="AF221" s="12"/>
      <c r="AG221" s="12"/>
      <c r="AH221" s="12"/>
      <c r="AI221" s="122"/>
      <c r="AJ221" s="12"/>
    </row>
    <row r="222" spans="1:36" ht="16.5" customHeight="1" x14ac:dyDescent="0.35">
      <c r="A222" s="13"/>
      <c r="B222" s="12"/>
      <c r="C222" s="12"/>
      <c r="D222" s="12"/>
      <c r="E222" s="123"/>
      <c r="F222" s="12"/>
      <c r="G222" s="123"/>
      <c r="H222" s="124"/>
      <c r="I222" s="123"/>
      <c r="J222" s="123"/>
      <c r="K222" s="123"/>
      <c r="L222" s="123"/>
      <c r="M222" s="125"/>
      <c r="N222" s="125"/>
      <c r="O222" s="125"/>
      <c r="P222" s="125"/>
      <c r="Q222" s="125"/>
      <c r="R222" s="12"/>
      <c r="S222" s="12"/>
      <c r="T222" s="13"/>
      <c r="U222" s="12"/>
      <c r="V222" s="12"/>
      <c r="W222" s="12"/>
      <c r="X222" s="12"/>
      <c r="Y222" s="12"/>
      <c r="Z222" s="12"/>
      <c r="AA222" s="12"/>
      <c r="AB222" s="12"/>
      <c r="AC222" s="12"/>
      <c r="AD222" s="12"/>
      <c r="AE222" s="12"/>
      <c r="AF222" s="12"/>
      <c r="AG222" s="12"/>
      <c r="AH222" s="12"/>
      <c r="AI222" s="122"/>
      <c r="AJ222" s="12"/>
    </row>
    <row r="223" spans="1:36" ht="16.5" customHeight="1" x14ac:dyDescent="0.35">
      <c r="A223" s="13"/>
      <c r="B223" s="12"/>
      <c r="C223" s="12"/>
      <c r="D223" s="12"/>
      <c r="E223" s="123"/>
      <c r="F223" s="12"/>
      <c r="G223" s="123"/>
      <c r="H223" s="124"/>
      <c r="I223" s="123"/>
      <c r="J223" s="123"/>
      <c r="K223" s="123"/>
      <c r="L223" s="123"/>
      <c r="M223" s="125"/>
      <c r="N223" s="125"/>
      <c r="O223" s="125"/>
      <c r="P223" s="125"/>
      <c r="Q223" s="125"/>
      <c r="R223" s="12"/>
      <c r="S223" s="12"/>
      <c r="T223" s="13"/>
      <c r="U223" s="12"/>
      <c r="V223" s="12"/>
      <c r="W223" s="12"/>
      <c r="X223" s="12"/>
      <c r="Y223" s="12"/>
      <c r="Z223" s="12"/>
      <c r="AA223" s="12"/>
      <c r="AB223" s="12"/>
      <c r="AC223" s="12"/>
      <c r="AD223" s="12"/>
      <c r="AE223" s="12"/>
      <c r="AF223" s="12"/>
      <c r="AG223" s="12"/>
      <c r="AH223" s="12"/>
      <c r="AI223" s="122"/>
      <c r="AJ223" s="12"/>
    </row>
    <row r="224" spans="1:36" ht="16.5" customHeight="1" x14ac:dyDescent="0.35">
      <c r="A224" s="13"/>
      <c r="B224" s="12"/>
      <c r="C224" s="12"/>
      <c r="D224" s="12"/>
      <c r="E224" s="123"/>
      <c r="F224" s="12"/>
      <c r="G224" s="123"/>
      <c r="H224" s="124"/>
      <c r="I224" s="123"/>
      <c r="J224" s="123"/>
      <c r="K224" s="123"/>
      <c r="L224" s="123"/>
      <c r="M224" s="125"/>
      <c r="N224" s="125"/>
      <c r="O224" s="125"/>
      <c r="P224" s="125"/>
      <c r="Q224" s="125"/>
      <c r="R224" s="12"/>
      <c r="S224" s="12"/>
      <c r="T224" s="13"/>
      <c r="U224" s="12"/>
      <c r="V224" s="12"/>
      <c r="W224" s="12"/>
      <c r="X224" s="12"/>
      <c r="Y224" s="12"/>
      <c r="Z224" s="12"/>
      <c r="AA224" s="12"/>
      <c r="AB224" s="12"/>
      <c r="AC224" s="12"/>
      <c r="AD224" s="12"/>
      <c r="AE224" s="12"/>
      <c r="AF224" s="12"/>
      <c r="AG224" s="12"/>
      <c r="AH224" s="12"/>
      <c r="AI224" s="122"/>
      <c r="AJ224" s="12"/>
    </row>
    <row r="225" spans="1:36" ht="16.5" customHeight="1" x14ac:dyDescent="0.35">
      <c r="A225" s="13"/>
      <c r="B225" s="12"/>
      <c r="C225" s="12"/>
      <c r="D225" s="12"/>
      <c r="E225" s="123"/>
      <c r="F225" s="12"/>
      <c r="G225" s="123"/>
      <c r="H225" s="124"/>
      <c r="I225" s="123"/>
      <c r="J225" s="123"/>
      <c r="K225" s="123"/>
      <c r="L225" s="123"/>
      <c r="M225" s="125"/>
      <c r="N225" s="125"/>
      <c r="O225" s="125"/>
      <c r="P225" s="125"/>
      <c r="Q225" s="125"/>
      <c r="R225" s="12"/>
      <c r="S225" s="12"/>
      <c r="T225" s="13"/>
      <c r="U225" s="12"/>
      <c r="V225" s="12"/>
      <c r="W225" s="12"/>
      <c r="X225" s="12"/>
      <c r="Y225" s="12"/>
      <c r="Z225" s="12"/>
      <c r="AA225" s="12"/>
      <c r="AB225" s="12"/>
      <c r="AC225" s="12"/>
      <c r="AD225" s="12"/>
      <c r="AE225" s="12"/>
      <c r="AF225" s="12"/>
      <c r="AG225" s="12"/>
      <c r="AH225" s="12"/>
      <c r="AI225" s="122"/>
      <c r="AJ225" s="12"/>
    </row>
    <row r="226" spans="1:36" ht="16.5" customHeight="1" x14ac:dyDescent="0.35">
      <c r="A226" s="13"/>
      <c r="B226" s="12"/>
      <c r="C226" s="12"/>
      <c r="D226" s="12"/>
      <c r="E226" s="123"/>
      <c r="F226" s="12"/>
      <c r="G226" s="123"/>
      <c r="H226" s="124"/>
      <c r="I226" s="123"/>
      <c r="J226" s="123"/>
      <c r="K226" s="123"/>
      <c r="L226" s="123"/>
      <c r="M226" s="125"/>
      <c r="N226" s="125"/>
      <c r="O226" s="125"/>
      <c r="P226" s="125"/>
      <c r="Q226" s="125"/>
      <c r="R226" s="12"/>
      <c r="S226" s="12"/>
      <c r="T226" s="13"/>
      <c r="U226" s="12"/>
      <c r="V226" s="12"/>
      <c r="W226" s="12"/>
      <c r="X226" s="12"/>
      <c r="Y226" s="12"/>
      <c r="Z226" s="12"/>
      <c r="AA226" s="12"/>
      <c r="AB226" s="12"/>
      <c r="AC226" s="12"/>
      <c r="AD226" s="12"/>
      <c r="AE226" s="12"/>
      <c r="AF226" s="12"/>
      <c r="AG226" s="12"/>
      <c r="AH226" s="12"/>
      <c r="AI226" s="122"/>
      <c r="AJ226" s="12"/>
    </row>
    <row r="227" spans="1:36" ht="16.5" customHeight="1" x14ac:dyDescent="0.35">
      <c r="A227" s="13"/>
      <c r="B227" s="12"/>
      <c r="C227" s="12"/>
      <c r="D227" s="12"/>
      <c r="E227" s="123"/>
      <c r="F227" s="12"/>
      <c r="G227" s="123"/>
      <c r="H227" s="124"/>
      <c r="I227" s="123"/>
      <c r="J227" s="123"/>
      <c r="K227" s="123"/>
      <c r="L227" s="123"/>
      <c r="M227" s="125"/>
      <c r="N227" s="125"/>
      <c r="O227" s="125"/>
      <c r="P227" s="125"/>
      <c r="Q227" s="125"/>
      <c r="R227" s="12"/>
      <c r="S227" s="12"/>
      <c r="T227" s="13"/>
      <c r="U227" s="12"/>
      <c r="V227" s="12"/>
      <c r="W227" s="12"/>
      <c r="X227" s="12"/>
      <c r="Y227" s="12"/>
      <c r="Z227" s="12"/>
      <c r="AA227" s="12"/>
      <c r="AB227" s="12"/>
      <c r="AC227" s="12"/>
      <c r="AD227" s="12"/>
      <c r="AE227" s="12"/>
      <c r="AF227" s="12"/>
      <c r="AG227" s="12"/>
      <c r="AH227" s="12"/>
      <c r="AI227" s="122"/>
      <c r="AJ227" s="12"/>
    </row>
    <row r="228" spans="1:36" ht="16.5" customHeight="1" x14ac:dyDescent="0.35">
      <c r="A228" s="13"/>
      <c r="B228" s="12"/>
      <c r="C228" s="12"/>
      <c r="D228" s="12"/>
      <c r="E228" s="123"/>
      <c r="F228" s="12"/>
      <c r="G228" s="123"/>
      <c r="H228" s="124"/>
      <c r="I228" s="123"/>
      <c r="J228" s="123"/>
      <c r="K228" s="123"/>
      <c r="L228" s="123"/>
      <c r="M228" s="125"/>
      <c r="N228" s="125"/>
      <c r="O228" s="125"/>
      <c r="P228" s="125"/>
      <c r="Q228" s="125"/>
      <c r="R228" s="12"/>
      <c r="S228" s="12"/>
      <c r="T228" s="13"/>
      <c r="U228" s="12"/>
      <c r="V228" s="12"/>
      <c r="W228" s="12"/>
      <c r="X228" s="12"/>
      <c r="Y228" s="12"/>
      <c r="Z228" s="12"/>
      <c r="AA228" s="12"/>
      <c r="AB228" s="12"/>
      <c r="AC228" s="12"/>
      <c r="AD228" s="12"/>
      <c r="AE228" s="12"/>
      <c r="AF228" s="12"/>
      <c r="AG228" s="12"/>
      <c r="AH228" s="12"/>
      <c r="AI228" s="122"/>
      <c r="AJ228" s="12"/>
    </row>
    <row r="229" spans="1:36" ht="16.5" customHeight="1" x14ac:dyDescent="0.35">
      <c r="A229" s="13"/>
      <c r="B229" s="12"/>
      <c r="C229" s="12"/>
      <c r="D229" s="12"/>
      <c r="E229" s="123"/>
      <c r="F229" s="12"/>
      <c r="G229" s="123"/>
      <c r="H229" s="124"/>
      <c r="I229" s="123"/>
      <c r="J229" s="123"/>
      <c r="K229" s="123"/>
      <c r="L229" s="123"/>
      <c r="M229" s="125"/>
      <c r="N229" s="125"/>
      <c r="O229" s="125"/>
      <c r="P229" s="125"/>
      <c r="Q229" s="125"/>
      <c r="R229" s="12"/>
      <c r="S229" s="12"/>
      <c r="T229" s="13"/>
      <c r="U229" s="12"/>
      <c r="V229" s="12"/>
      <c r="W229" s="12"/>
      <c r="X229" s="12"/>
      <c r="Y229" s="12"/>
      <c r="Z229" s="12"/>
      <c r="AA229" s="12"/>
      <c r="AB229" s="12"/>
      <c r="AC229" s="12"/>
      <c r="AD229" s="12"/>
      <c r="AE229" s="12"/>
      <c r="AF229" s="12"/>
      <c r="AG229" s="12"/>
      <c r="AH229" s="12"/>
      <c r="AI229" s="122"/>
      <c r="AJ229" s="12"/>
    </row>
    <row r="230" spans="1:36" ht="16.5" customHeight="1" x14ac:dyDescent="0.35">
      <c r="A230" s="13"/>
      <c r="B230" s="12"/>
      <c r="C230" s="12"/>
      <c r="D230" s="12"/>
      <c r="E230" s="123"/>
      <c r="F230" s="12"/>
      <c r="G230" s="123"/>
      <c r="H230" s="124"/>
      <c r="I230" s="123"/>
      <c r="J230" s="123"/>
      <c r="K230" s="123"/>
      <c r="L230" s="123"/>
      <c r="M230" s="125"/>
      <c r="N230" s="125"/>
      <c r="O230" s="125"/>
      <c r="P230" s="125"/>
      <c r="Q230" s="125"/>
      <c r="R230" s="12"/>
      <c r="S230" s="12"/>
      <c r="T230" s="13"/>
      <c r="U230" s="12"/>
      <c r="V230" s="12"/>
      <c r="W230" s="12"/>
      <c r="X230" s="12"/>
      <c r="Y230" s="12"/>
      <c r="Z230" s="12"/>
      <c r="AA230" s="12"/>
      <c r="AB230" s="12"/>
      <c r="AC230" s="12"/>
      <c r="AD230" s="12"/>
      <c r="AE230" s="12"/>
      <c r="AF230" s="12"/>
      <c r="AG230" s="12"/>
      <c r="AH230" s="12"/>
      <c r="AI230" s="122"/>
      <c r="AJ230" s="12"/>
    </row>
    <row r="231" spans="1:36" ht="16.5" customHeight="1" x14ac:dyDescent="0.35">
      <c r="A231" s="13"/>
      <c r="B231" s="12"/>
      <c r="C231" s="12"/>
      <c r="D231" s="12"/>
      <c r="E231" s="123"/>
      <c r="F231" s="12"/>
      <c r="G231" s="123"/>
      <c r="H231" s="124"/>
      <c r="I231" s="123"/>
      <c r="J231" s="123"/>
      <c r="K231" s="123"/>
      <c r="L231" s="123"/>
      <c r="M231" s="125"/>
      <c r="N231" s="125"/>
      <c r="O231" s="125"/>
      <c r="P231" s="125"/>
      <c r="Q231" s="125"/>
      <c r="R231" s="12"/>
      <c r="S231" s="12"/>
      <c r="T231" s="13"/>
      <c r="U231" s="12"/>
      <c r="V231" s="12"/>
      <c r="W231" s="12"/>
      <c r="X231" s="12"/>
      <c r="Y231" s="12"/>
      <c r="Z231" s="12"/>
      <c r="AA231" s="12"/>
      <c r="AB231" s="12"/>
      <c r="AC231" s="12"/>
      <c r="AD231" s="12"/>
      <c r="AE231" s="12"/>
      <c r="AF231" s="12"/>
      <c r="AG231" s="12"/>
      <c r="AH231" s="12"/>
      <c r="AI231" s="122"/>
      <c r="AJ231" s="12"/>
    </row>
    <row r="232" spans="1:36" ht="16.5" customHeight="1" x14ac:dyDescent="0.35">
      <c r="A232" s="13"/>
      <c r="B232" s="12"/>
      <c r="C232" s="12"/>
      <c r="D232" s="12"/>
      <c r="E232" s="123"/>
      <c r="F232" s="12"/>
      <c r="G232" s="123"/>
      <c r="H232" s="124"/>
      <c r="I232" s="123"/>
      <c r="J232" s="123"/>
      <c r="K232" s="123"/>
      <c r="L232" s="123"/>
      <c r="M232" s="125"/>
      <c r="N232" s="125"/>
      <c r="O232" s="125"/>
      <c r="P232" s="125"/>
      <c r="Q232" s="125"/>
      <c r="R232" s="12"/>
      <c r="S232" s="12"/>
      <c r="T232" s="13"/>
      <c r="U232" s="12"/>
      <c r="V232" s="12"/>
      <c r="W232" s="12"/>
      <c r="X232" s="12"/>
      <c r="Y232" s="12"/>
      <c r="Z232" s="12"/>
      <c r="AA232" s="12"/>
      <c r="AB232" s="12"/>
      <c r="AC232" s="12"/>
      <c r="AD232" s="12"/>
      <c r="AE232" s="12"/>
      <c r="AF232" s="12"/>
      <c r="AG232" s="12"/>
      <c r="AH232" s="12"/>
      <c r="AI232" s="122"/>
      <c r="AJ232" s="12"/>
    </row>
    <row r="233" spans="1:36" ht="16.5" customHeight="1" x14ac:dyDescent="0.35">
      <c r="A233" s="13"/>
      <c r="B233" s="12"/>
      <c r="C233" s="12"/>
      <c r="D233" s="12"/>
      <c r="E233" s="123"/>
      <c r="F233" s="12"/>
      <c r="G233" s="123"/>
      <c r="H233" s="124"/>
      <c r="I233" s="123"/>
      <c r="J233" s="123"/>
      <c r="K233" s="123"/>
      <c r="L233" s="123"/>
      <c r="M233" s="125"/>
      <c r="N233" s="125"/>
      <c r="O233" s="125"/>
      <c r="P233" s="125"/>
      <c r="Q233" s="125"/>
      <c r="R233" s="12"/>
      <c r="S233" s="12"/>
      <c r="T233" s="13"/>
      <c r="U233" s="12"/>
      <c r="V233" s="12"/>
      <c r="W233" s="12"/>
      <c r="X233" s="12"/>
      <c r="Y233" s="12"/>
      <c r="Z233" s="12"/>
      <c r="AA233" s="12"/>
      <c r="AB233" s="12"/>
      <c r="AC233" s="12"/>
      <c r="AD233" s="12"/>
      <c r="AE233" s="12"/>
      <c r="AF233" s="12"/>
      <c r="AG233" s="12"/>
      <c r="AH233" s="12"/>
      <c r="AI233" s="122"/>
      <c r="AJ233" s="12"/>
    </row>
    <row r="234" spans="1:36" ht="16.5" customHeight="1" x14ac:dyDescent="0.35">
      <c r="A234" s="13"/>
      <c r="B234" s="12"/>
      <c r="C234" s="12"/>
      <c r="D234" s="12"/>
      <c r="E234" s="123"/>
      <c r="F234" s="12"/>
      <c r="G234" s="123"/>
      <c r="H234" s="124"/>
      <c r="I234" s="123"/>
      <c r="J234" s="123"/>
      <c r="K234" s="123"/>
      <c r="L234" s="123"/>
      <c r="M234" s="125"/>
      <c r="N234" s="125"/>
      <c r="O234" s="125"/>
      <c r="P234" s="125"/>
      <c r="Q234" s="125"/>
      <c r="R234" s="12"/>
      <c r="S234" s="12"/>
      <c r="T234" s="13"/>
      <c r="U234" s="12"/>
      <c r="V234" s="12"/>
      <c r="W234" s="12"/>
      <c r="X234" s="12"/>
      <c r="Y234" s="12"/>
      <c r="Z234" s="12"/>
      <c r="AA234" s="12"/>
      <c r="AB234" s="12"/>
      <c r="AC234" s="12"/>
      <c r="AD234" s="12"/>
      <c r="AE234" s="12"/>
      <c r="AF234" s="12"/>
      <c r="AG234" s="12"/>
      <c r="AH234" s="12"/>
      <c r="AI234" s="122"/>
      <c r="AJ234" s="12"/>
    </row>
    <row r="235" spans="1:36" ht="16.5" customHeight="1" x14ac:dyDescent="0.35">
      <c r="A235" s="13"/>
      <c r="B235" s="12"/>
      <c r="C235" s="12"/>
      <c r="D235" s="12"/>
      <c r="E235" s="123"/>
      <c r="F235" s="12"/>
      <c r="G235" s="123"/>
      <c r="H235" s="124"/>
      <c r="I235" s="123"/>
      <c r="J235" s="123"/>
      <c r="K235" s="123"/>
      <c r="L235" s="123"/>
      <c r="M235" s="125"/>
      <c r="N235" s="125"/>
      <c r="O235" s="125"/>
      <c r="P235" s="125"/>
      <c r="Q235" s="125"/>
      <c r="R235" s="12"/>
      <c r="S235" s="12"/>
      <c r="T235" s="13"/>
      <c r="U235" s="12"/>
      <c r="V235" s="12"/>
      <c r="W235" s="12"/>
      <c r="X235" s="12"/>
      <c r="Y235" s="12"/>
      <c r="Z235" s="12"/>
      <c r="AA235" s="12"/>
      <c r="AB235" s="12"/>
      <c r="AC235" s="12"/>
      <c r="AD235" s="12"/>
      <c r="AE235" s="12"/>
      <c r="AF235" s="12"/>
      <c r="AG235" s="12"/>
      <c r="AH235" s="12"/>
      <c r="AI235" s="122"/>
      <c r="AJ235" s="12"/>
    </row>
    <row r="236" spans="1:36" ht="16.5" customHeight="1" x14ac:dyDescent="0.35">
      <c r="A236" s="13"/>
      <c r="B236" s="12"/>
      <c r="C236" s="12"/>
      <c r="D236" s="12"/>
      <c r="E236" s="123"/>
      <c r="F236" s="12"/>
      <c r="G236" s="123"/>
      <c r="H236" s="124"/>
      <c r="I236" s="123"/>
      <c r="J236" s="123"/>
      <c r="K236" s="123"/>
      <c r="L236" s="123"/>
      <c r="M236" s="125"/>
      <c r="N236" s="125"/>
      <c r="O236" s="125"/>
      <c r="P236" s="125"/>
      <c r="Q236" s="125"/>
      <c r="R236" s="12"/>
      <c r="S236" s="12"/>
      <c r="T236" s="13"/>
      <c r="U236" s="12"/>
      <c r="V236" s="12"/>
      <c r="W236" s="12"/>
      <c r="X236" s="12"/>
      <c r="Y236" s="12"/>
      <c r="Z236" s="12"/>
      <c r="AA236" s="12"/>
      <c r="AB236" s="12"/>
      <c r="AC236" s="12"/>
      <c r="AD236" s="12"/>
      <c r="AE236" s="12"/>
      <c r="AF236" s="12"/>
      <c r="AG236" s="12"/>
      <c r="AH236" s="12"/>
      <c r="AI236" s="122"/>
      <c r="AJ236" s="12"/>
    </row>
    <row r="237" spans="1:36" ht="16.5" customHeight="1" x14ac:dyDescent="0.35">
      <c r="A237" s="13"/>
      <c r="B237" s="12"/>
      <c r="C237" s="12"/>
      <c r="D237" s="12"/>
      <c r="E237" s="123"/>
      <c r="F237" s="12"/>
      <c r="G237" s="123"/>
      <c r="H237" s="124"/>
      <c r="I237" s="123"/>
      <c r="J237" s="123"/>
      <c r="K237" s="123"/>
      <c r="L237" s="123"/>
      <c r="M237" s="125"/>
      <c r="N237" s="125"/>
      <c r="O237" s="125"/>
      <c r="P237" s="125"/>
      <c r="Q237" s="125"/>
      <c r="R237" s="12"/>
      <c r="S237" s="12"/>
      <c r="T237" s="13"/>
      <c r="U237" s="12"/>
      <c r="V237" s="12"/>
      <c r="W237" s="12"/>
      <c r="X237" s="12"/>
      <c r="Y237" s="12"/>
      <c r="Z237" s="12"/>
      <c r="AA237" s="12"/>
      <c r="AB237" s="12"/>
      <c r="AC237" s="12"/>
      <c r="AD237" s="12"/>
      <c r="AE237" s="12"/>
      <c r="AF237" s="12"/>
      <c r="AG237" s="12"/>
      <c r="AH237" s="12"/>
      <c r="AI237" s="122"/>
      <c r="AJ237" s="12"/>
    </row>
    <row r="238" spans="1:36" ht="16.5" customHeight="1" x14ac:dyDescent="0.35">
      <c r="A238" s="13"/>
      <c r="B238" s="12"/>
      <c r="C238" s="12"/>
      <c r="D238" s="12"/>
      <c r="E238" s="123"/>
      <c r="F238" s="12"/>
      <c r="G238" s="123"/>
      <c r="H238" s="124"/>
      <c r="I238" s="123"/>
      <c r="J238" s="123"/>
      <c r="K238" s="123"/>
      <c r="L238" s="123"/>
      <c r="M238" s="125"/>
      <c r="N238" s="125"/>
      <c r="O238" s="125"/>
      <c r="P238" s="125"/>
      <c r="Q238" s="125"/>
      <c r="R238" s="12"/>
      <c r="S238" s="12"/>
      <c r="T238" s="13"/>
      <c r="U238" s="12"/>
      <c r="V238" s="12"/>
      <c r="W238" s="12"/>
      <c r="X238" s="12"/>
      <c r="Y238" s="12"/>
      <c r="Z238" s="12"/>
      <c r="AA238" s="12"/>
      <c r="AB238" s="12"/>
      <c r="AC238" s="12"/>
      <c r="AD238" s="12"/>
      <c r="AE238" s="12"/>
      <c r="AF238" s="12"/>
      <c r="AG238" s="12"/>
      <c r="AH238" s="12"/>
      <c r="AI238" s="122"/>
      <c r="AJ238" s="12"/>
    </row>
    <row r="239" spans="1:36" ht="16.5" customHeight="1" x14ac:dyDescent="0.35">
      <c r="A239" s="13"/>
      <c r="B239" s="12"/>
      <c r="C239" s="12"/>
      <c r="D239" s="12"/>
      <c r="E239" s="123"/>
      <c r="F239" s="12"/>
      <c r="G239" s="123"/>
      <c r="H239" s="124"/>
      <c r="I239" s="123"/>
      <c r="J239" s="123"/>
      <c r="K239" s="123"/>
      <c r="L239" s="123"/>
      <c r="M239" s="125"/>
      <c r="N239" s="125"/>
      <c r="O239" s="125"/>
      <c r="P239" s="125"/>
      <c r="Q239" s="125"/>
      <c r="R239" s="12"/>
      <c r="S239" s="12"/>
      <c r="T239" s="13"/>
      <c r="U239" s="12"/>
      <c r="V239" s="12"/>
      <c r="W239" s="12"/>
      <c r="X239" s="12"/>
      <c r="Y239" s="12"/>
      <c r="Z239" s="12"/>
      <c r="AA239" s="12"/>
      <c r="AB239" s="12"/>
      <c r="AC239" s="12"/>
      <c r="AD239" s="12"/>
      <c r="AE239" s="12"/>
      <c r="AF239" s="12"/>
      <c r="AG239" s="12"/>
      <c r="AH239" s="12"/>
      <c r="AI239" s="122"/>
      <c r="AJ239" s="12"/>
    </row>
    <row r="240" spans="1:36" ht="16.5" customHeight="1" x14ac:dyDescent="0.35">
      <c r="A240" s="13"/>
      <c r="B240" s="12"/>
      <c r="C240" s="12"/>
      <c r="D240" s="12"/>
      <c r="E240" s="123"/>
      <c r="F240" s="12"/>
      <c r="G240" s="123"/>
      <c r="H240" s="124"/>
      <c r="I240" s="123"/>
      <c r="J240" s="123"/>
      <c r="K240" s="123"/>
      <c r="L240" s="123"/>
      <c r="M240" s="125"/>
      <c r="N240" s="125"/>
      <c r="O240" s="125"/>
      <c r="P240" s="125"/>
      <c r="Q240" s="125"/>
      <c r="R240" s="12"/>
      <c r="S240" s="12"/>
      <c r="T240" s="13"/>
      <c r="U240" s="12"/>
      <c r="V240" s="12"/>
      <c r="W240" s="12"/>
      <c r="X240" s="12"/>
      <c r="Y240" s="12"/>
      <c r="Z240" s="12"/>
      <c r="AA240" s="12"/>
      <c r="AB240" s="12"/>
      <c r="AC240" s="12"/>
      <c r="AD240" s="12"/>
      <c r="AE240" s="12"/>
      <c r="AF240" s="12"/>
      <c r="AG240" s="12"/>
      <c r="AH240" s="12"/>
      <c r="AI240" s="122"/>
      <c r="AJ240" s="12"/>
    </row>
    <row r="241" spans="1:36" ht="16.5" customHeight="1" x14ac:dyDescent="0.35">
      <c r="A241" s="13"/>
      <c r="B241" s="12"/>
      <c r="C241" s="12"/>
      <c r="D241" s="12"/>
      <c r="E241" s="123"/>
      <c r="F241" s="12"/>
      <c r="G241" s="123"/>
      <c r="H241" s="124"/>
      <c r="I241" s="123"/>
      <c r="J241" s="123"/>
      <c r="K241" s="123"/>
      <c r="L241" s="123"/>
      <c r="M241" s="125"/>
      <c r="N241" s="125"/>
      <c r="O241" s="125"/>
      <c r="P241" s="125"/>
      <c r="Q241" s="125"/>
      <c r="R241" s="12"/>
      <c r="S241" s="12"/>
      <c r="T241" s="13"/>
      <c r="U241" s="12"/>
      <c r="V241" s="12"/>
      <c r="W241" s="12"/>
      <c r="X241" s="12"/>
      <c r="Y241" s="12"/>
      <c r="Z241" s="12"/>
      <c r="AA241" s="12"/>
      <c r="AB241" s="12"/>
      <c r="AC241" s="12"/>
      <c r="AD241" s="12"/>
      <c r="AE241" s="12"/>
      <c r="AF241" s="12"/>
      <c r="AG241" s="12"/>
      <c r="AH241" s="12"/>
      <c r="AI241" s="122"/>
      <c r="AJ241" s="12"/>
    </row>
    <row r="242" spans="1:36" ht="16.5" customHeight="1" x14ac:dyDescent="0.35">
      <c r="A242" s="13"/>
      <c r="B242" s="12"/>
      <c r="C242" s="12"/>
      <c r="D242" s="12"/>
      <c r="E242" s="123"/>
      <c r="F242" s="12"/>
      <c r="G242" s="123"/>
      <c r="H242" s="124"/>
      <c r="I242" s="123"/>
      <c r="J242" s="123"/>
      <c r="K242" s="123"/>
      <c r="L242" s="123"/>
      <c r="M242" s="125"/>
      <c r="N242" s="125"/>
      <c r="O242" s="125"/>
      <c r="P242" s="125"/>
      <c r="Q242" s="125"/>
      <c r="R242" s="12"/>
      <c r="S242" s="12"/>
      <c r="T242" s="13"/>
      <c r="U242" s="12"/>
      <c r="V242" s="12"/>
      <c r="W242" s="12"/>
      <c r="X242" s="12"/>
      <c r="Y242" s="12"/>
      <c r="Z242" s="12"/>
      <c r="AA242" s="12"/>
      <c r="AB242" s="12"/>
      <c r="AC242" s="12"/>
      <c r="AD242" s="12"/>
      <c r="AE242" s="12"/>
      <c r="AF242" s="12"/>
      <c r="AG242" s="12"/>
      <c r="AH242" s="12"/>
      <c r="AI242" s="122"/>
      <c r="AJ242" s="12"/>
    </row>
    <row r="243" spans="1:36" ht="16.5" customHeight="1" x14ac:dyDescent="0.35">
      <c r="A243" s="13"/>
      <c r="B243" s="12"/>
      <c r="C243" s="12"/>
      <c r="D243" s="12"/>
      <c r="E243" s="123"/>
      <c r="F243" s="12"/>
      <c r="G243" s="123"/>
      <c r="H243" s="124"/>
      <c r="I243" s="123"/>
      <c r="J243" s="123"/>
      <c r="K243" s="123"/>
      <c r="L243" s="123"/>
      <c r="M243" s="125"/>
      <c r="N243" s="125"/>
      <c r="O243" s="125"/>
      <c r="P243" s="125"/>
      <c r="Q243" s="125"/>
      <c r="R243" s="12"/>
      <c r="S243" s="12"/>
      <c r="T243" s="13"/>
      <c r="U243" s="12"/>
      <c r="V243" s="12"/>
      <c r="W243" s="12"/>
      <c r="X243" s="12"/>
      <c r="Y243" s="12"/>
      <c r="Z243" s="12"/>
      <c r="AA243" s="12"/>
      <c r="AB243" s="12"/>
      <c r="AC243" s="12"/>
      <c r="AD243" s="12"/>
      <c r="AE243" s="12"/>
      <c r="AF243" s="12"/>
      <c r="AG243" s="12"/>
      <c r="AH243" s="12"/>
      <c r="AI243" s="122"/>
      <c r="AJ243" s="12"/>
    </row>
    <row r="244" spans="1:36" ht="16.5" customHeight="1" x14ac:dyDescent="0.35">
      <c r="A244" s="13"/>
      <c r="B244" s="12"/>
      <c r="C244" s="12"/>
      <c r="D244" s="12"/>
      <c r="E244" s="123"/>
      <c r="F244" s="12"/>
      <c r="G244" s="123"/>
      <c r="H244" s="124"/>
      <c r="I244" s="123"/>
      <c r="J244" s="123"/>
      <c r="K244" s="123"/>
      <c r="L244" s="123"/>
      <c r="M244" s="125"/>
      <c r="N244" s="125"/>
      <c r="O244" s="125"/>
      <c r="P244" s="125"/>
      <c r="Q244" s="125"/>
      <c r="R244" s="12"/>
      <c r="S244" s="12"/>
      <c r="T244" s="13"/>
      <c r="U244" s="12"/>
      <c r="V244" s="12"/>
      <c r="W244" s="12"/>
      <c r="X244" s="12"/>
      <c r="Y244" s="12"/>
      <c r="Z244" s="12"/>
      <c r="AA244" s="12"/>
      <c r="AB244" s="12"/>
      <c r="AC244" s="12"/>
      <c r="AD244" s="12"/>
      <c r="AE244" s="12"/>
      <c r="AF244" s="12"/>
      <c r="AG244" s="12"/>
      <c r="AH244" s="12"/>
      <c r="AI244" s="122"/>
      <c r="AJ244" s="12"/>
    </row>
    <row r="245" spans="1:36" ht="16.5" customHeight="1" x14ac:dyDescent="0.35">
      <c r="A245" s="13"/>
      <c r="B245" s="12"/>
      <c r="C245" s="12"/>
      <c r="D245" s="12"/>
      <c r="E245" s="123"/>
      <c r="F245" s="12"/>
      <c r="G245" s="123"/>
      <c r="H245" s="124"/>
      <c r="I245" s="123"/>
      <c r="J245" s="123"/>
      <c r="K245" s="123"/>
      <c r="L245" s="123"/>
      <c r="M245" s="125"/>
      <c r="N245" s="125"/>
      <c r="O245" s="125"/>
      <c r="P245" s="125"/>
      <c r="Q245" s="125"/>
      <c r="R245" s="12"/>
      <c r="S245" s="12"/>
      <c r="T245" s="13"/>
      <c r="U245" s="12"/>
      <c r="V245" s="12"/>
      <c r="W245" s="12"/>
      <c r="X245" s="12"/>
      <c r="Y245" s="12"/>
      <c r="Z245" s="12"/>
      <c r="AA245" s="12"/>
      <c r="AB245" s="12"/>
      <c r="AC245" s="12"/>
      <c r="AD245" s="12"/>
      <c r="AE245" s="12"/>
      <c r="AF245" s="12"/>
      <c r="AG245" s="12"/>
      <c r="AH245" s="12"/>
      <c r="AI245" s="122"/>
      <c r="AJ245" s="12"/>
    </row>
    <row r="246" spans="1:36" ht="16.5" customHeight="1" x14ac:dyDescent="0.35">
      <c r="A246" s="13"/>
      <c r="B246" s="12"/>
      <c r="C246" s="12"/>
      <c r="D246" s="12"/>
      <c r="E246" s="123"/>
      <c r="F246" s="12"/>
      <c r="G246" s="123"/>
      <c r="H246" s="124"/>
      <c r="I246" s="123"/>
      <c r="J246" s="123"/>
      <c r="K246" s="123"/>
      <c r="L246" s="123"/>
      <c r="M246" s="125"/>
      <c r="N246" s="125"/>
      <c r="O246" s="125"/>
      <c r="P246" s="125"/>
      <c r="Q246" s="125"/>
      <c r="R246" s="12"/>
      <c r="S246" s="12"/>
      <c r="T246" s="13"/>
      <c r="U246" s="12"/>
      <c r="V246" s="12"/>
      <c r="W246" s="12"/>
      <c r="X246" s="12"/>
      <c r="Y246" s="12"/>
      <c r="Z246" s="12"/>
      <c r="AA246" s="12"/>
      <c r="AB246" s="12"/>
      <c r="AC246" s="12"/>
      <c r="AD246" s="12"/>
      <c r="AE246" s="12"/>
      <c r="AF246" s="12"/>
      <c r="AG246" s="12"/>
      <c r="AH246" s="12"/>
      <c r="AI246" s="122"/>
      <c r="AJ246" s="12"/>
    </row>
    <row r="247" spans="1:36" ht="16.5" customHeight="1" x14ac:dyDescent="0.35">
      <c r="A247" s="13"/>
      <c r="B247" s="12"/>
      <c r="C247" s="12"/>
      <c r="D247" s="12"/>
      <c r="E247" s="123"/>
      <c r="F247" s="12"/>
      <c r="G247" s="123"/>
      <c r="H247" s="124"/>
      <c r="I247" s="123"/>
      <c r="J247" s="123"/>
      <c r="K247" s="123"/>
      <c r="L247" s="123"/>
      <c r="M247" s="125"/>
      <c r="N247" s="125"/>
      <c r="O247" s="125"/>
      <c r="P247" s="125"/>
      <c r="Q247" s="125"/>
      <c r="R247" s="12"/>
      <c r="S247" s="12"/>
      <c r="T247" s="13"/>
      <c r="U247" s="12"/>
      <c r="V247" s="12"/>
      <c r="W247" s="12"/>
      <c r="X247" s="12"/>
      <c r="Y247" s="12"/>
      <c r="Z247" s="12"/>
      <c r="AA247" s="12"/>
      <c r="AB247" s="12"/>
      <c r="AC247" s="12"/>
      <c r="AD247" s="12"/>
      <c r="AE247" s="12"/>
      <c r="AF247" s="12"/>
      <c r="AG247" s="12"/>
      <c r="AH247" s="12"/>
      <c r="AI247" s="122"/>
      <c r="AJ247" s="12"/>
    </row>
    <row r="248" spans="1:36" ht="16.5" customHeight="1" x14ac:dyDescent="0.35">
      <c r="A248" s="13"/>
      <c r="B248" s="12"/>
      <c r="C248" s="12"/>
      <c r="D248" s="12"/>
      <c r="E248" s="123"/>
      <c r="F248" s="12"/>
      <c r="G248" s="123"/>
      <c r="H248" s="124"/>
      <c r="I248" s="123"/>
      <c r="J248" s="123"/>
      <c r="K248" s="123"/>
      <c r="L248" s="123"/>
      <c r="M248" s="125"/>
      <c r="N248" s="125"/>
      <c r="O248" s="125"/>
      <c r="P248" s="125"/>
      <c r="Q248" s="125"/>
      <c r="R248" s="12"/>
      <c r="S248" s="12"/>
      <c r="T248" s="13"/>
      <c r="U248" s="12"/>
      <c r="V248" s="12"/>
      <c r="W248" s="12"/>
      <c r="X248" s="12"/>
      <c r="Y248" s="12"/>
      <c r="Z248" s="12"/>
      <c r="AA248" s="12"/>
      <c r="AB248" s="12"/>
      <c r="AC248" s="12"/>
      <c r="AD248" s="12"/>
      <c r="AE248" s="12"/>
      <c r="AF248" s="12"/>
      <c r="AG248" s="12"/>
      <c r="AH248" s="12"/>
      <c r="AI248" s="122"/>
      <c r="AJ248" s="12"/>
    </row>
    <row r="249" spans="1:36" ht="16.5" customHeight="1" x14ac:dyDescent="0.35">
      <c r="A249" s="13"/>
      <c r="B249" s="12"/>
      <c r="C249" s="12"/>
      <c r="D249" s="12"/>
      <c r="E249" s="123"/>
      <c r="F249" s="12"/>
      <c r="G249" s="123"/>
      <c r="H249" s="124"/>
      <c r="I249" s="123"/>
      <c r="J249" s="123"/>
      <c r="K249" s="123"/>
      <c r="L249" s="123"/>
      <c r="M249" s="125"/>
      <c r="N249" s="125"/>
      <c r="O249" s="125"/>
      <c r="P249" s="125"/>
      <c r="Q249" s="125"/>
      <c r="R249" s="12"/>
      <c r="S249" s="12"/>
      <c r="T249" s="13"/>
      <c r="U249" s="12"/>
      <c r="V249" s="12"/>
      <c r="W249" s="12"/>
      <c r="X249" s="12"/>
      <c r="Y249" s="12"/>
      <c r="Z249" s="12"/>
      <c r="AA249" s="12"/>
      <c r="AB249" s="12"/>
      <c r="AC249" s="12"/>
      <c r="AD249" s="12"/>
      <c r="AE249" s="12"/>
      <c r="AF249" s="12"/>
      <c r="AG249" s="12"/>
      <c r="AH249" s="12"/>
      <c r="AI249" s="122"/>
      <c r="AJ249" s="12"/>
    </row>
    <row r="250" spans="1:36" ht="16.5" customHeight="1" x14ac:dyDescent="0.35">
      <c r="A250" s="13"/>
      <c r="B250" s="12"/>
      <c r="C250" s="12"/>
      <c r="D250" s="12"/>
      <c r="E250" s="123"/>
      <c r="F250" s="12"/>
      <c r="G250" s="123"/>
      <c r="H250" s="124"/>
      <c r="I250" s="123"/>
      <c r="J250" s="123"/>
      <c r="K250" s="123"/>
      <c r="L250" s="123"/>
      <c r="M250" s="125"/>
      <c r="N250" s="125"/>
      <c r="O250" s="125"/>
      <c r="P250" s="125"/>
      <c r="Q250" s="125"/>
      <c r="R250" s="12"/>
      <c r="S250" s="12"/>
      <c r="T250" s="13"/>
      <c r="U250" s="12"/>
      <c r="V250" s="12"/>
      <c r="W250" s="12"/>
      <c r="X250" s="12"/>
      <c r="Y250" s="12"/>
      <c r="Z250" s="12"/>
      <c r="AA250" s="12"/>
      <c r="AB250" s="12"/>
      <c r="AC250" s="12"/>
      <c r="AD250" s="12"/>
      <c r="AE250" s="12"/>
      <c r="AF250" s="12"/>
      <c r="AG250" s="12"/>
      <c r="AH250" s="12"/>
      <c r="AI250" s="122"/>
      <c r="AJ250" s="12"/>
    </row>
    <row r="251" spans="1:36" ht="16.5" customHeight="1" x14ac:dyDescent="0.35">
      <c r="A251" s="13"/>
      <c r="B251" s="12"/>
      <c r="C251" s="12"/>
      <c r="D251" s="12"/>
      <c r="E251" s="123"/>
      <c r="F251" s="12"/>
      <c r="G251" s="123"/>
      <c r="H251" s="124"/>
      <c r="I251" s="123"/>
      <c r="J251" s="123"/>
      <c r="K251" s="123"/>
      <c r="L251" s="123"/>
      <c r="M251" s="125"/>
      <c r="N251" s="125"/>
      <c r="O251" s="125"/>
      <c r="P251" s="125"/>
      <c r="Q251" s="125"/>
      <c r="R251" s="12"/>
      <c r="S251" s="12"/>
      <c r="T251" s="13"/>
      <c r="U251" s="12"/>
      <c r="V251" s="12"/>
      <c r="W251" s="12"/>
      <c r="X251" s="12"/>
      <c r="Y251" s="12"/>
      <c r="Z251" s="12"/>
      <c r="AA251" s="12"/>
      <c r="AB251" s="12"/>
      <c r="AC251" s="12"/>
      <c r="AD251" s="12"/>
      <c r="AE251" s="12"/>
      <c r="AF251" s="12"/>
      <c r="AG251" s="12"/>
      <c r="AH251" s="12"/>
      <c r="AI251" s="122"/>
      <c r="AJ251" s="12"/>
    </row>
    <row r="252" spans="1:36" ht="16.5" customHeight="1" x14ac:dyDescent="0.35">
      <c r="A252" s="13"/>
      <c r="B252" s="12"/>
      <c r="C252" s="12"/>
      <c r="D252" s="12"/>
      <c r="E252" s="123"/>
      <c r="F252" s="12"/>
      <c r="G252" s="123"/>
      <c r="H252" s="124"/>
      <c r="I252" s="123"/>
      <c r="J252" s="123"/>
      <c r="K252" s="123"/>
      <c r="L252" s="123"/>
      <c r="M252" s="125"/>
      <c r="N252" s="125"/>
      <c r="O252" s="125"/>
      <c r="P252" s="125"/>
      <c r="Q252" s="125"/>
      <c r="R252" s="12"/>
      <c r="S252" s="12"/>
      <c r="T252" s="13"/>
      <c r="U252" s="12"/>
      <c r="V252" s="12"/>
      <c r="W252" s="12"/>
      <c r="X252" s="12"/>
      <c r="Y252" s="12"/>
      <c r="Z252" s="12"/>
      <c r="AA252" s="12"/>
      <c r="AB252" s="12"/>
      <c r="AC252" s="12"/>
      <c r="AD252" s="12"/>
      <c r="AE252" s="12"/>
      <c r="AF252" s="12"/>
      <c r="AG252" s="12"/>
      <c r="AH252" s="12"/>
      <c r="AI252" s="122"/>
      <c r="AJ252" s="12"/>
    </row>
    <row r="253" spans="1:36" ht="16.5" customHeight="1" x14ac:dyDescent="0.35">
      <c r="A253" s="13"/>
      <c r="B253" s="12"/>
      <c r="C253" s="12"/>
      <c r="D253" s="12"/>
      <c r="E253" s="123"/>
      <c r="F253" s="12"/>
      <c r="G253" s="123"/>
      <c r="H253" s="124"/>
      <c r="I253" s="123"/>
      <c r="J253" s="123"/>
      <c r="K253" s="123"/>
      <c r="L253" s="123"/>
      <c r="M253" s="125"/>
      <c r="N253" s="125"/>
      <c r="O253" s="125"/>
      <c r="P253" s="125"/>
      <c r="Q253" s="125"/>
      <c r="R253" s="12"/>
      <c r="S253" s="12"/>
      <c r="T253" s="13"/>
      <c r="U253" s="12"/>
      <c r="V253" s="12"/>
      <c r="W253" s="12"/>
      <c r="X253" s="12"/>
      <c r="Y253" s="12"/>
      <c r="Z253" s="12"/>
      <c r="AA253" s="12"/>
      <c r="AB253" s="12"/>
      <c r="AC253" s="12"/>
      <c r="AD253" s="12"/>
      <c r="AE253" s="12"/>
      <c r="AF253" s="12"/>
      <c r="AG253" s="12"/>
      <c r="AH253" s="12"/>
      <c r="AI253" s="122"/>
      <c r="AJ253" s="12"/>
    </row>
    <row r="254" spans="1:36" ht="16.5" customHeight="1" x14ac:dyDescent="0.35">
      <c r="A254" s="13"/>
      <c r="B254" s="12"/>
      <c r="C254" s="12"/>
      <c r="D254" s="12"/>
      <c r="E254" s="123"/>
      <c r="F254" s="12"/>
      <c r="G254" s="123"/>
      <c r="H254" s="124"/>
      <c r="I254" s="123"/>
      <c r="J254" s="123"/>
      <c r="K254" s="123"/>
      <c r="L254" s="123"/>
      <c r="M254" s="125"/>
      <c r="N254" s="125"/>
      <c r="O254" s="125"/>
      <c r="P254" s="125"/>
      <c r="Q254" s="125"/>
      <c r="R254" s="12"/>
      <c r="S254" s="12"/>
      <c r="T254" s="13"/>
      <c r="U254" s="12"/>
      <c r="V254" s="12"/>
      <c r="W254" s="12"/>
      <c r="X254" s="12"/>
      <c r="Y254" s="12"/>
      <c r="Z254" s="12"/>
      <c r="AA254" s="12"/>
      <c r="AB254" s="12"/>
      <c r="AC254" s="12"/>
      <c r="AD254" s="12"/>
      <c r="AE254" s="12"/>
      <c r="AF254" s="12"/>
      <c r="AG254" s="12"/>
      <c r="AH254" s="12"/>
      <c r="AI254" s="122"/>
      <c r="AJ254" s="12"/>
    </row>
    <row r="255" spans="1:36" ht="16.5" customHeight="1" x14ac:dyDescent="0.35">
      <c r="A255" s="13"/>
      <c r="B255" s="12"/>
      <c r="C255" s="12"/>
      <c r="D255" s="12"/>
      <c r="E255" s="123"/>
      <c r="F255" s="12"/>
      <c r="G255" s="123"/>
      <c r="H255" s="124"/>
      <c r="I255" s="123"/>
      <c r="J255" s="123"/>
      <c r="K255" s="123"/>
      <c r="L255" s="123"/>
      <c r="M255" s="125"/>
      <c r="N255" s="125"/>
      <c r="O255" s="125"/>
      <c r="P255" s="125"/>
      <c r="Q255" s="125"/>
      <c r="R255" s="12"/>
      <c r="S255" s="12"/>
      <c r="T255" s="13"/>
      <c r="U255" s="12"/>
      <c r="V255" s="12"/>
      <c r="W255" s="12"/>
      <c r="X255" s="12"/>
      <c r="Y255" s="12"/>
      <c r="Z255" s="12"/>
      <c r="AA255" s="12"/>
      <c r="AB255" s="12"/>
      <c r="AC255" s="12"/>
      <c r="AD255" s="12"/>
      <c r="AE255" s="12"/>
      <c r="AF255" s="12"/>
      <c r="AG255" s="12"/>
      <c r="AH255" s="12"/>
      <c r="AI255" s="122"/>
      <c r="AJ255" s="12"/>
    </row>
    <row r="256" spans="1:36" ht="16.5" customHeight="1" x14ac:dyDescent="0.35">
      <c r="A256" s="13"/>
      <c r="B256" s="12"/>
      <c r="C256" s="12"/>
      <c r="D256" s="12"/>
      <c r="E256" s="123"/>
      <c r="F256" s="12"/>
      <c r="G256" s="123"/>
      <c r="H256" s="124"/>
      <c r="I256" s="123"/>
      <c r="J256" s="123"/>
      <c r="K256" s="123"/>
      <c r="L256" s="123"/>
      <c r="M256" s="125"/>
      <c r="N256" s="125"/>
      <c r="O256" s="125"/>
      <c r="P256" s="125"/>
      <c r="Q256" s="125"/>
      <c r="R256" s="12"/>
      <c r="S256" s="12"/>
      <c r="T256" s="13"/>
      <c r="U256" s="12"/>
      <c r="V256" s="12"/>
      <c r="W256" s="12"/>
      <c r="X256" s="12"/>
      <c r="Y256" s="12"/>
      <c r="Z256" s="12"/>
      <c r="AA256" s="12"/>
      <c r="AB256" s="12"/>
      <c r="AC256" s="12"/>
      <c r="AD256" s="12"/>
      <c r="AE256" s="12"/>
      <c r="AF256" s="12"/>
      <c r="AG256" s="12"/>
      <c r="AH256" s="12"/>
      <c r="AI256" s="122"/>
      <c r="AJ256" s="12"/>
    </row>
    <row r="257" spans="1:36" ht="16.5" customHeight="1" x14ac:dyDescent="0.35">
      <c r="A257" s="13"/>
      <c r="B257" s="12"/>
      <c r="C257" s="12"/>
      <c r="D257" s="12"/>
      <c r="E257" s="123"/>
      <c r="F257" s="12"/>
      <c r="G257" s="123"/>
      <c r="H257" s="124"/>
      <c r="I257" s="123"/>
      <c r="J257" s="123"/>
      <c r="K257" s="123"/>
      <c r="L257" s="123"/>
      <c r="M257" s="125"/>
      <c r="N257" s="125"/>
      <c r="O257" s="125"/>
      <c r="P257" s="125"/>
      <c r="Q257" s="125"/>
      <c r="R257" s="12"/>
      <c r="S257" s="12"/>
      <c r="T257" s="13"/>
      <c r="U257" s="12"/>
      <c r="V257" s="12"/>
      <c r="W257" s="12"/>
      <c r="X257" s="12"/>
      <c r="Y257" s="12"/>
      <c r="Z257" s="12"/>
      <c r="AA257" s="12"/>
      <c r="AB257" s="12"/>
      <c r="AC257" s="12"/>
      <c r="AD257" s="12"/>
      <c r="AE257" s="12"/>
      <c r="AF257" s="12"/>
      <c r="AG257" s="12"/>
      <c r="AH257" s="12"/>
      <c r="AI257" s="122"/>
      <c r="AJ257" s="12"/>
    </row>
    <row r="258" spans="1:36" ht="16.5" customHeight="1" x14ac:dyDescent="0.35">
      <c r="A258" s="13"/>
      <c r="B258" s="12"/>
      <c r="C258" s="12"/>
      <c r="D258" s="12"/>
      <c r="E258" s="123"/>
      <c r="F258" s="12"/>
      <c r="G258" s="123"/>
      <c r="H258" s="124"/>
      <c r="I258" s="123"/>
      <c r="J258" s="123"/>
      <c r="K258" s="123"/>
      <c r="L258" s="123"/>
      <c r="M258" s="125"/>
      <c r="N258" s="125"/>
      <c r="O258" s="125"/>
      <c r="P258" s="125"/>
      <c r="Q258" s="125"/>
      <c r="R258" s="12"/>
      <c r="S258" s="12"/>
      <c r="T258" s="13"/>
      <c r="U258" s="12"/>
      <c r="V258" s="12"/>
      <c r="W258" s="12"/>
      <c r="X258" s="12"/>
      <c r="Y258" s="12"/>
      <c r="Z258" s="12"/>
      <c r="AA258" s="12"/>
      <c r="AB258" s="12"/>
      <c r="AC258" s="12"/>
      <c r="AD258" s="12"/>
      <c r="AE258" s="12"/>
      <c r="AF258" s="12"/>
      <c r="AG258" s="12"/>
      <c r="AH258" s="12"/>
      <c r="AI258" s="122"/>
      <c r="AJ258" s="12"/>
    </row>
    <row r="259" spans="1:36" ht="16.5" customHeight="1" x14ac:dyDescent="0.35">
      <c r="A259" s="13"/>
      <c r="B259" s="12"/>
      <c r="C259" s="12"/>
      <c r="D259" s="12"/>
      <c r="E259" s="123"/>
      <c r="F259" s="12"/>
      <c r="G259" s="123"/>
      <c r="H259" s="124"/>
      <c r="I259" s="123"/>
      <c r="J259" s="123"/>
      <c r="K259" s="123"/>
      <c r="L259" s="123"/>
      <c r="M259" s="125"/>
      <c r="N259" s="125"/>
      <c r="O259" s="125"/>
      <c r="P259" s="125"/>
      <c r="Q259" s="125"/>
      <c r="R259" s="12"/>
      <c r="S259" s="12"/>
      <c r="T259" s="13"/>
      <c r="U259" s="12"/>
      <c r="V259" s="12"/>
      <c r="W259" s="12"/>
      <c r="X259" s="12"/>
      <c r="Y259" s="12"/>
      <c r="Z259" s="12"/>
      <c r="AA259" s="12"/>
      <c r="AB259" s="12"/>
      <c r="AC259" s="12"/>
      <c r="AD259" s="12"/>
      <c r="AE259" s="12"/>
      <c r="AF259" s="12"/>
      <c r="AG259" s="12"/>
      <c r="AH259" s="12"/>
      <c r="AI259" s="122"/>
      <c r="AJ259" s="12"/>
    </row>
    <row r="260" spans="1:36" ht="16.5" customHeight="1" x14ac:dyDescent="0.35">
      <c r="A260" s="13"/>
      <c r="B260" s="12"/>
      <c r="C260" s="12"/>
      <c r="D260" s="12"/>
      <c r="E260" s="123"/>
      <c r="F260" s="12"/>
      <c r="G260" s="123"/>
      <c r="H260" s="124"/>
      <c r="I260" s="123"/>
      <c r="J260" s="123"/>
      <c r="K260" s="123"/>
      <c r="L260" s="123"/>
      <c r="M260" s="125"/>
      <c r="N260" s="125"/>
      <c r="O260" s="125"/>
      <c r="P260" s="125"/>
      <c r="Q260" s="125"/>
      <c r="R260" s="12"/>
      <c r="S260" s="12"/>
      <c r="T260" s="13"/>
      <c r="U260" s="12"/>
      <c r="V260" s="12"/>
      <c r="W260" s="12"/>
      <c r="X260" s="12"/>
      <c r="Y260" s="12"/>
      <c r="Z260" s="12"/>
      <c r="AA260" s="12"/>
      <c r="AB260" s="12"/>
      <c r="AC260" s="12"/>
      <c r="AD260" s="12"/>
      <c r="AE260" s="12"/>
      <c r="AF260" s="12"/>
      <c r="AG260" s="12"/>
      <c r="AH260" s="12"/>
      <c r="AI260" s="122"/>
      <c r="AJ260" s="12"/>
    </row>
    <row r="261" spans="1:36" ht="16.5" customHeight="1" x14ac:dyDescent="0.35">
      <c r="A261" s="13"/>
      <c r="B261" s="12"/>
      <c r="C261" s="12"/>
      <c r="D261" s="12"/>
      <c r="E261" s="123"/>
      <c r="F261" s="12"/>
      <c r="G261" s="123"/>
      <c r="H261" s="124"/>
      <c r="I261" s="123"/>
      <c r="J261" s="123"/>
      <c r="K261" s="123"/>
      <c r="L261" s="123"/>
      <c r="M261" s="125"/>
      <c r="N261" s="125"/>
      <c r="O261" s="125"/>
      <c r="P261" s="125"/>
      <c r="Q261" s="125"/>
      <c r="R261" s="12"/>
      <c r="S261" s="12"/>
      <c r="T261" s="13"/>
      <c r="U261" s="12"/>
      <c r="V261" s="12"/>
      <c r="W261" s="12"/>
      <c r="X261" s="12"/>
      <c r="Y261" s="12"/>
      <c r="Z261" s="12"/>
      <c r="AA261" s="12"/>
      <c r="AB261" s="12"/>
      <c r="AC261" s="12"/>
      <c r="AD261" s="12"/>
      <c r="AE261" s="12"/>
      <c r="AF261" s="12"/>
      <c r="AG261" s="12"/>
      <c r="AH261" s="12"/>
      <c r="AI261" s="122"/>
      <c r="AJ261" s="12"/>
    </row>
    <row r="262" spans="1:36" ht="16.5" customHeight="1" x14ac:dyDescent="0.35">
      <c r="A262" s="13"/>
      <c r="B262" s="12"/>
      <c r="C262" s="12"/>
      <c r="D262" s="12"/>
      <c r="E262" s="123"/>
      <c r="F262" s="12"/>
      <c r="G262" s="123"/>
      <c r="H262" s="124"/>
      <c r="I262" s="123"/>
      <c r="J262" s="123"/>
      <c r="K262" s="123"/>
      <c r="L262" s="123"/>
      <c r="M262" s="125"/>
      <c r="N262" s="125"/>
      <c r="O262" s="125"/>
      <c r="P262" s="125"/>
      <c r="Q262" s="125"/>
      <c r="R262" s="12"/>
      <c r="S262" s="12"/>
      <c r="T262" s="13"/>
      <c r="U262" s="12"/>
      <c r="V262" s="12"/>
      <c r="W262" s="12"/>
      <c r="X262" s="12"/>
      <c r="Y262" s="12"/>
      <c r="Z262" s="12"/>
      <c r="AA262" s="12"/>
      <c r="AB262" s="12"/>
      <c r="AC262" s="12"/>
      <c r="AD262" s="12"/>
      <c r="AE262" s="12"/>
      <c r="AF262" s="12"/>
      <c r="AG262" s="12"/>
      <c r="AH262" s="12"/>
      <c r="AI262" s="122"/>
      <c r="AJ262" s="12"/>
    </row>
    <row r="263" spans="1:36" ht="16.5" customHeight="1" x14ac:dyDescent="0.35">
      <c r="A263" s="13"/>
      <c r="B263" s="12"/>
      <c r="C263" s="12"/>
      <c r="D263" s="12"/>
      <c r="E263" s="123"/>
      <c r="F263" s="12"/>
      <c r="G263" s="123"/>
      <c r="H263" s="124"/>
      <c r="I263" s="123"/>
      <c r="J263" s="123"/>
      <c r="K263" s="123"/>
      <c r="L263" s="123"/>
      <c r="M263" s="125"/>
      <c r="N263" s="125"/>
      <c r="O263" s="125"/>
      <c r="P263" s="125"/>
      <c r="Q263" s="125"/>
      <c r="R263" s="12"/>
      <c r="S263" s="12"/>
      <c r="T263" s="13"/>
      <c r="U263" s="12"/>
      <c r="V263" s="12"/>
      <c r="W263" s="12"/>
      <c r="X263" s="12"/>
      <c r="Y263" s="12"/>
      <c r="Z263" s="12"/>
      <c r="AA263" s="12"/>
      <c r="AB263" s="12"/>
      <c r="AC263" s="12"/>
      <c r="AD263" s="12"/>
      <c r="AE263" s="12"/>
      <c r="AF263" s="12"/>
      <c r="AG263" s="12"/>
      <c r="AH263" s="12"/>
      <c r="AI263" s="122"/>
      <c r="AJ263" s="12"/>
    </row>
    <row r="264" spans="1:36" ht="16.5" customHeight="1" x14ac:dyDescent="0.35">
      <c r="A264" s="13"/>
      <c r="B264" s="12"/>
      <c r="C264" s="12"/>
      <c r="D264" s="12"/>
      <c r="E264" s="123"/>
      <c r="F264" s="12"/>
      <c r="G264" s="123"/>
      <c r="H264" s="124"/>
      <c r="I264" s="123"/>
      <c r="J264" s="123"/>
      <c r="K264" s="123"/>
      <c r="L264" s="123"/>
      <c r="M264" s="125"/>
      <c r="N264" s="125"/>
      <c r="O264" s="125"/>
      <c r="P264" s="125"/>
      <c r="Q264" s="125"/>
      <c r="R264" s="12"/>
      <c r="S264" s="12"/>
      <c r="T264" s="13"/>
      <c r="U264" s="12"/>
      <c r="V264" s="12"/>
      <c r="W264" s="12"/>
      <c r="X264" s="12"/>
      <c r="Y264" s="12"/>
      <c r="Z264" s="12"/>
      <c r="AA264" s="12"/>
      <c r="AB264" s="12"/>
      <c r="AC264" s="12"/>
      <c r="AD264" s="12"/>
      <c r="AE264" s="12"/>
      <c r="AF264" s="12"/>
      <c r="AG264" s="12"/>
      <c r="AH264" s="12"/>
      <c r="AI264" s="122"/>
      <c r="AJ264" s="12"/>
    </row>
    <row r="265" spans="1:36" ht="16.5" customHeight="1" x14ac:dyDescent="0.35">
      <c r="A265" s="13"/>
      <c r="B265" s="12"/>
      <c r="C265" s="12"/>
      <c r="D265" s="12"/>
      <c r="E265" s="123"/>
      <c r="F265" s="12"/>
      <c r="G265" s="123"/>
      <c r="H265" s="124"/>
      <c r="I265" s="123"/>
      <c r="J265" s="123"/>
      <c r="K265" s="123"/>
      <c r="L265" s="123"/>
      <c r="M265" s="125"/>
      <c r="N265" s="125"/>
      <c r="O265" s="125"/>
      <c r="P265" s="125"/>
      <c r="Q265" s="125"/>
      <c r="R265" s="12"/>
      <c r="S265" s="12"/>
      <c r="T265" s="13"/>
      <c r="U265" s="12"/>
      <c r="V265" s="12"/>
      <c r="W265" s="12"/>
      <c r="X265" s="12"/>
      <c r="Y265" s="12"/>
      <c r="Z265" s="12"/>
      <c r="AA265" s="12"/>
      <c r="AB265" s="12"/>
      <c r="AC265" s="12"/>
      <c r="AD265" s="12"/>
      <c r="AE265" s="12"/>
      <c r="AF265" s="12"/>
      <c r="AG265" s="12"/>
      <c r="AH265" s="12"/>
      <c r="AI265" s="122"/>
      <c r="AJ265" s="12"/>
    </row>
    <row r="266" spans="1:36" ht="16.5" customHeight="1" x14ac:dyDescent="0.35">
      <c r="A266" s="13"/>
      <c r="B266" s="12"/>
      <c r="C266" s="12"/>
      <c r="D266" s="12"/>
      <c r="E266" s="123"/>
      <c r="F266" s="12"/>
      <c r="G266" s="123"/>
      <c r="H266" s="124"/>
      <c r="I266" s="123"/>
      <c r="J266" s="123"/>
      <c r="K266" s="123"/>
      <c r="L266" s="123"/>
      <c r="M266" s="125"/>
      <c r="N266" s="125"/>
      <c r="O266" s="125"/>
      <c r="P266" s="125"/>
      <c r="Q266" s="125"/>
      <c r="R266" s="12"/>
      <c r="S266" s="12"/>
      <c r="T266" s="13"/>
      <c r="U266" s="12"/>
      <c r="V266" s="12"/>
      <c r="W266" s="12"/>
      <c r="X266" s="12"/>
      <c r="Y266" s="12"/>
      <c r="Z266" s="12"/>
      <c r="AA266" s="12"/>
      <c r="AB266" s="12"/>
      <c r="AC266" s="12"/>
      <c r="AD266" s="12"/>
      <c r="AE266" s="12"/>
      <c r="AF266" s="12"/>
      <c r="AG266" s="12"/>
      <c r="AH266" s="12"/>
      <c r="AI266" s="122"/>
      <c r="AJ266" s="12"/>
    </row>
    <row r="267" spans="1:36" ht="16.5" customHeight="1" x14ac:dyDescent="0.35">
      <c r="A267" s="13"/>
      <c r="B267" s="12"/>
      <c r="C267" s="12"/>
      <c r="D267" s="12"/>
      <c r="E267" s="123"/>
      <c r="F267" s="12"/>
      <c r="G267" s="123"/>
      <c r="H267" s="124"/>
      <c r="I267" s="123"/>
      <c r="J267" s="123"/>
      <c r="K267" s="123"/>
      <c r="L267" s="123"/>
      <c r="M267" s="125"/>
      <c r="N267" s="125"/>
      <c r="O267" s="125"/>
      <c r="P267" s="125"/>
      <c r="Q267" s="125"/>
      <c r="R267" s="12"/>
      <c r="S267" s="12"/>
      <c r="T267" s="13"/>
      <c r="U267" s="12"/>
      <c r="V267" s="12"/>
      <c r="W267" s="12"/>
      <c r="X267" s="12"/>
      <c r="Y267" s="12"/>
      <c r="Z267" s="12"/>
      <c r="AA267" s="12"/>
      <c r="AB267" s="12"/>
      <c r="AC267" s="12"/>
      <c r="AD267" s="12"/>
      <c r="AE267" s="12"/>
      <c r="AF267" s="12"/>
      <c r="AG267" s="12"/>
      <c r="AH267" s="12"/>
      <c r="AI267" s="122"/>
      <c r="AJ267" s="12"/>
    </row>
    <row r="268" spans="1:36" ht="16.5" customHeight="1" x14ac:dyDescent="0.35">
      <c r="A268" s="13"/>
      <c r="B268" s="12"/>
      <c r="C268" s="12"/>
      <c r="D268" s="12"/>
      <c r="E268" s="123"/>
      <c r="F268" s="12"/>
      <c r="G268" s="123"/>
      <c r="H268" s="124"/>
      <c r="I268" s="123"/>
      <c r="J268" s="123"/>
      <c r="K268" s="123"/>
      <c r="L268" s="123"/>
      <c r="M268" s="125"/>
      <c r="N268" s="125"/>
      <c r="O268" s="125"/>
      <c r="P268" s="125"/>
      <c r="Q268" s="125"/>
      <c r="R268" s="12"/>
      <c r="S268" s="12"/>
      <c r="T268" s="13"/>
      <c r="U268" s="12"/>
      <c r="V268" s="12"/>
      <c r="W268" s="12"/>
      <c r="X268" s="12"/>
      <c r="Y268" s="12"/>
      <c r="Z268" s="12"/>
      <c r="AA268" s="12"/>
      <c r="AB268" s="12"/>
      <c r="AC268" s="12"/>
      <c r="AD268" s="12"/>
      <c r="AE268" s="12"/>
      <c r="AF268" s="12"/>
      <c r="AG268" s="12"/>
      <c r="AH268" s="12"/>
      <c r="AI268" s="122"/>
      <c r="AJ268" s="12"/>
    </row>
    <row r="269" spans="1:36" ht="16.5" customHeight="1" x14ac:dyDescent="0.35">
      <c r="A269" s="13"/>
      <c r="B269" s="12"/>
      <c r="C269" s="12"/>
      <c r="D269" s="12"/>
      <c r="E269" s="123"/>
      <c r="F269" s="12"/>
      <c r="G269" s="123"/>
      <c r="H269" s="124"/>
      <c r="I269" s="123"/>
      <c r="J269" s="123"/>
      <c r="K269" s="123"/>
      <c r="L269" s="123"/>
      <c r="M269" s="125"/>
      <c r="N269" s="125"/>
      <c r="O269" s="125"/>
      <c r="P269" s="125"/>
      <c r="Q269" s="125"/>
      <c r="R269" s="12"/>
      <c r="S269" s="12"/>
      <c r="T269" s="13"/>
      <c r="U269" s="12"/>
      <c r="V269" s="12"/>
      <c r="W269" s="12"/>
      <c r="X269" s="12"/>
      <c r="Y269" s="12"/>
      <c r="Z269" s="12"/>
      <c r="AA269" s="12"/>
      <c r="AB269" s="12"/>
      <c r="AC269" s="12"/>
      <c r="AD269" s="12"/>
      <c r="AE269" s="12"/>
      <c r="AF269" s="12"/>
      <c r="AG269" s="12"/>
      <c r="AH269" s="12"/>
      <c r="AI269" s="122"/>
      <c r="AJ269" s="12"/>
    </row>
    <row r="270" spans="1:36" ht="16.5" customHeight="1" x14ac:dyDescent="0.35">
      <c r="A270" s="13"/>
      <c r="B270" s="12"/>
      <c r="C270" s="12"/>
      <c r="D270" s="12"/>
      <c r="E270" s="123"/>
      <c r="F270" s="12"/>
      <c r="G270" s="123"/>
      <c r="H270" s="124"/>
      <c r="I270" s="123"/>
      <c r="J270" s="123"/>
      <c r="K270" s="123"/>
      <c r="L270" s="123"/>
      <c r="M270" s="125"/>
      <c r="N270" s="125"/>
      <c r="O270" s="125"/>
      <c r="P270" s="125"/>
      <c r="Q270" s="125"/>
      <c r="R270" s="12"/>
      <c r="S270" s="12"/>
      <c r="T270" s="13"/>
      <c r="U270" s="12"/>
      <c r="V270" s="12"/>
      <c r="W270" s="12"/>
      <c r="X270" s="12"/>
      <c r="Y270" s="12"/>
      <c r="Z270" s="12"/>
      <c r="AA270" s="12"/>
      <c r="AB270" s="12"/>
      <c r="AC270" s="12"/>
      <c r="AD270" s="12"/>
      <c r="AE270" s="12"/>
      <c r="AF270" s="12"/>
      <c r="AG270" s="12"/>
      <c r="AH270" s="12"/>
      <c r="AI270" s="122"/>
      <c r="AJ270" s="12"/>
    </row>
    <row r="271" spans="1:36" ht="16.5" customHeight="1" x14ac:dyDescent="0.35">
      <c r="A271" s="13"/>
      <c r="B271" s="12"/>
      <c r="C271" s="12"/>
      <c r="D271" s="12"/>
      <c r="E271" s="123"/>
      <c r="F271" s="12"/>
      <c r="G271" s="123"/>
      <c r="H271" s="124"/>
      <c r="I271" s="123"/>
      <c r="J271" s="123"/>
      <c r="K271" s="123"/>
      <c r="L271" s="123"/>
      <c r="M271" s="125"/>
      <c r="N271" s="125"/>
      <c r="O271" s="125"/>
      <c r="P271" s="125"/>
      <c r="Q271" s="125"/>
      <c r="R271" s="12"/>
      <c r="S271" s="12"/>
      <c r="T271" s="13"/>
      <c r="U271" s="12"/>
      <c r="V271" s="12"/>
      <c r="W271" s="12"/>
      <c r="X271" s="12"/>
      <c r="Y271" s="12"/>
      <c r="Z271" s="12"/>
      <c r="AA271" s="12"/>
      <c r="AB271" s="12"/>
      <c r="AC271" s="12"/>
      <c r="AD271" s="12"/>
      <c r="AE271" s="12"/>
      <c r="AF271" s="12"/>
      <c r="AG271" s="12"/>
      <c r="AH271" s="12"/>
      <c r="AI271" s="122"/>
      <c r="AJ271" s="12"/>
    </row>
    <row r="272" spans="1:36" ht="16.5" customHeight="1" x14ac:dyDescent="0.35">
      <c r="A272" s="13"/>
      <c r="B272" s="12"/>
      <c r="C272" s="12"/>
      <c r="D272" s="12"/>
      <c r="E272" s="123"/>
      <c r="F272" s="12"/>
      <c r="G272" s="123"/>
      <c r="H272" s="124"/>
      <c r="I272" s="123"/>
      <c r="J272" s="123"/>
      <c r="K272" s="123"/>
      <c r="L272" s="123"/>
      <c r="M272" s="125"/>
      <c r="N272" s="125"/>
      <c r="O272" s="125"/>
      <c r="P272" s="125"/>
      <c r="Q272" s="125"/>
      <c r="R272" s="12"/>
      <c r="S272" s="12"/>
      <c r="T272" s="13"/>
      <c r="U272" s="12"/>
      <c r="V272" s="12"/>
      <c r="W272" s="12"/>
      <c r="X272" s="12"/>
      <c r="Y272" s="12"/>
      <c r="Z272" s="12"/>
      <c r="AA272" s="12"/>
      <c r="AB272" s="12"/>
      <c r="AC272" s="12"/>
      <c r="AD272" s="12"/>
      <c r="AE272" s="12"/>
      <c r="AF272" s="12"/>
      <c r="AG272" s="12"/>
      <c r="AH272" s="12"/>
      <c r="AI272" s="122"/>
      <c r="AJ272" s="12"/>
    </row>
    <row r="273" spans="1:36" ht="16.5" customHeight="1" x14ac:dyDescent="0.35">
      <c r="A273" s="13"/>
      <c r="B273" s="12"/>
      <c r="C273" s="12"/>
      <c r="D273" s="12"/>
      <c r="E273" s="123"/>
      <c r="F273" s="12"/>
      <c r="G273" s="123"/>
      <c r="H273" s="124"/>
      <c r="I273" s="123"/>
      <c r="J273" s="123"/>
      <c r="K273" s="123"/>
      <c r="L273" s="123"/>
      <c r="M273" s="125"/>
      <c r="N273" s="125"/>
      <c r="O273" s="125"/>
      <c r="P273" s="125"/>
      <c r="Q273" s="125"/>
      <c r="R273" s="12"/>
      <c r="S273" s="12"/>
      <c r="T273" s="13"/>
      <c r="U273" s="12"/>
      <c r="V273" s="12"/>
      <c r="W273" s="12"/>
      <c r="X273" s="12"/>
      <c r="Y273" s="12"/>
      <c r="Z273" s="12"/>
      <c r="AA273" s="12"/>
      <c r="AB273" s="12"/>
      <c r="AC273" s="12"/>
      <c r="AD273" s="12"/>
      <c r="AE273" s="12"/>
      <c r="AF273" s="12"/>
      <c r="AG273" s="12"/>
      <c r="AH273" s="12"/>
      <c r="AI273" s="122"/>
      <c r="AJ273" s="12"/>
    </row>
    <row r="274" spans="1:36" ht="16.5" customHeight="1" x14ac:dyDescent="0.35">
      <c r="A274" s="13"/>
      <c r="B274" s="12"/>
      <c r="C274" s="12"/>
      <c r="D274" s="12"/>
      <c r="E274" s="123"/>
      <c r="F274" s="12"/>
      <c r="G274" s="123"/>
      <c r="H274" s="124"/>
      <c r="I274" s="123"/>
      <c r="J274" s="123"/>
      <c r="K274" s="123"/>
      <c r="L274" s="123"/>
      <c r="M274" s="125"/>
      <c r="N274" s="125"/>
      <c r="O274" s="125"/>
      <c r="P274" s="125"/>
      <c r="Q274" s="125"/>
      <c r="R274" s="12"/>
      <c r="S274" s="12"/>
      <c r="T274" s="13"/>
      <c r="U274" s="12"/>
      <c r="V274" s="12"/>
      <c r="W274" s="12"/>
      <c r="X274" s="12"/>
      <c r="Y274" s="12"/>
      <c r="Z274" s="12"/>
      <c r="AA274" s="12"/>
      <c r="AB274" s="12"/>
      <c r="AC274" s="12"/>
      <c r="AD274" s="12"/>
      <c r="AE274" s="12"/>
      <c r="AF274" s="12"/>
      <c r="AG274" s="12"/>
      <c r="AH274" s="12"/>
      <c r="AI274" s="122"/>
      <c r="AJ274" s="12"/>
    </row>
    <row r="275" spans="1:36" ht="16.5" customHeight="1" x14ac:dyDescent="0.35">
      <c r="A275" s="13"/>
      <c r="B275" s="12"/>
      <c r="C275" s="12"/>
      <c r="D275" s="12"/>
      <c r="E275" s="123"/>
      <c r="F275" s="12"/>
      <c r="G275" s="123"/>
      <c r="H275" s="124"/>
      <c r="I275" s="123"/>
      <c r="J275" s="123"/>
      <c r="K275" s="123"/>
      <c r="L275" s="123"/>
      <c r="M275" s="125"/>
      <c r="N275" s="125"/>
      <c r="O275" s="125"/>
      <c r="P275" s="125"/>
      <c r="Q275" s="125"/>
      <c r="R275" s="12"/>
      <c r="S275" s="12"/>
      <c r="T275" s="13"/>
      <c r="U275" s="12"/>
      <c r="V275" s="12"/>
      <c r="W275" s="12"/>
      <c r="X275" s="12"/>
      <c r="Y275" s="12"/>
      <c r="Z275" s="12"/>
      <c r="AA275" s="12"/>
      <c r="AB275" s="12"/>
      <c r="AC275" s="12"/>
      <c r="AD275" s="12"/>
      <c r="AE275" s="12"/>
      <c r="AF275" s="12"/>
      <c r="AG275" s="12"/>
      <c r="AH275" s="12"/>
      <c r="AI275" s="122"/>
      <c r="AJ275" s="12"/>
    </row>
    <row r="276" spans="1:36" ht="16.5" customHeight="1" x14ac:dyDescent="0.35">
      <c r="A276" s="13"/>
      <c r="B276" s="12"/>
      <c r="C276" s="12"/>
      <c r="D276" s="12"/>
      <c r="E276" s="123"/>
      <c r="F276" s="12"/>
      <c r="G276" s="123"/>
      <c r="H276" s="124"/>
      <c r="I276" s="123"/>
      <c r="J276" s="123"/>
      <c r="K276" s="123"/>
      <c r="L276" s="123"/>
      <c r="M276" s="125"/>
      <c r="N276" s="125"/>
      <c r="O276" s="125"/>
      <c r="P276" s="125"/>
      <c r="Q276" s="125"/>
      <c r="R276" s="12"/>
      <c r="S276" s="12"/>
      <c r="T276" s="13"/>
      <c r="U276" s="12"/>
      <c r="V276" s="12"/>
      <c r="W276" s="12"/>
      <c r="X276" s="12"/>
      <c r="Y276" s="12"/>
      <c r="Z276" s="12"/>
      <c r="AA276" s="12"/>
      <c r="AB276" s="12"/>
      <c r="AC276" s="12"/>
      <c r="AD276" s="12"/>
      <c r="AE276" s="12"/>
      <c r="AF276" s="12"/>
      <c r="AG276" s="12"/>
      <c r="AH276" s="12"/>
      <c r="AI276" s="122"/>
      <c r="AJ276" s="12"/>
    </row>
    <row r="277" spans="1:36" ht="16.5" customHeight="1" x14ac:dyDescent="0.35">
      <c r="A277" s="13"/>
      <c r="B277" s="12"/>
      <c r="C277" s="12"/>
      <c r="D277" s="12"/>
      <c r="E277" s="123"/>
      <c r="F277" s="12"/>
      <c r="G277" s="123"/>
      <c r="H277" s="124"/>
      <c r="I277" s="123"/>
      <c r="J277" s="123"/>
      <c r="K277" s="123"/>
      <c r="L277" s="123"/>
      <c r="M277" s="125"/>
      <c r="N277" s="125"/>
      <c r="O277" s="125"/>
      <c r="P277" s="125"/>
      <c r="Q277" s="125"/>
      <c r="R277" s="12"/>
      <c r="S277" s="12"/>
      <c r="T277" s="13"/>
      <c r="U277" s="12"/>
      <c r="V277" s="12"/>
      <c r="W277" s="12"/>
      <c r="X277" s="12"/>
      <c r="Y277" s="12"/>
      <c r="Z277" s="12"/>
      <c r="AA277" s="12"/>
      <c r="AB277" s="12"/>
      <c r="AC277" s="12"/>
      <c r="AD277" s="12"/>
      <c r="AE277" s="12"/>
      <c r="AF277" s="12"/>
      <c r="AG277" s="12"/>
      <c r="AH277" s="12"/>
      <c r="AI277" s="122"/>
      <c r="AJ277" s="12"/>
    </row>
    <row r="278" spans="1:36" ht="16.5" customHeight="1" x14ac:dyDescent="0.35">
      <c r="A278" s="13"/>
      <c r="B278" s="12"/>
      <c r="C278" s="12"/>
      <c r="D278" s="12"/>
      <c r="E278" s="123"/>
      <c r="F278" s="12"/>
      <c r="G278" s="123"/>
      <c r="H278" s="124"/>
      <c r="I278" s="123"/>
      <c r="J278" s="123"/>
      <c r="K278" s="123"/>
      <c r="L278" s="123"/>
      <c r="M278" s="125"/>
      <c r="N278" s="125"/>
      <c r="O278" s="125"/>
      <c r="P278" s="125"/>
      <c r="Q278" s="125"/>
      <c r="R278" s="12"/>
      <c r="S278" s="12"/>
      <c r="T278" s="13"/>
      <c r="U278" s="12"/>
      <c r="V278" s="12"/>
      <c r="W278" s="12"/>
      <c r="X278" s="12"/>
      <c r="Y278" s="12"/>
      <c r="Z278" s="12"/>
      <c r="AA278" s="12"/>
      <c r="AB278" s="12"/>
      <c r="AC278" s="12"/>
      <c r="AD278" s="12"/>
      <c r="AE278" s="12"/>
      <c r="AF278" s="12"/>
      <c r="AG278" s="12"/>
      <c r="AH278" s="12"/>
      <c r="AI278" s="122"/>
      <c r="AJ278" s="12"/>
    </row>
    <row r="279" spans="1:36" ht="15.75" customHeight="1" x14ac:dyDescent="0.35">
      <c r="A279" s="29"/>
      <c r="B279" s="29"/>
      <c r="C279" s="29"/>
      <c r="D279" s="29"/>
      <c r="E279" s="29"/>
      <c r="F279" s="29"/>
      <c r="G279" s="29"/>
      <c r="H279" s="126"/>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126"/>
      <c r="AJ279" s="29"/>
    </row>
    <row r="280" spans="1:36" ht="15.75" customHeight="1" x14ac:dyDescent="0.35">
      <c r="A280" s="29"/>
      <c r="B280" s="29"/>
      <c r="C280" s="29"/>
      <c r="D280" s="29"/>
      <c r="E280" s="29"/>
      <c r="F280" s="29"/>
      <c r="G280" s="29"/>
      <c r="H280" s="126"/>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126"/>
      <c r="AJ280" s="29"/>
    </row>
    <row r="281" spans="1:36" ht="15.75" customHeight="1" x14ac:dyDescent="0.35">
      <c r="A281" s="29"/>
      <c r="B281" s="29"/>
      <c r="C281" s="29"/>
      <c r="D281" s="29"/>
      <c r="E281" s="29"/>
      <c r="F281" s="29"/>
      <c r="G281" s="29"/>
      <c r="H281" s="126"/>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126"/>
      <c r="AJ281" s="29"/>
    </row>
    <row r="282" spans="1:36" ht="15.75" customHeight="1" x14ac:dyDescent="0.35">
      <c r="A282" s="29"/>
      <c r="B282" s="29"/>
      <c r="C282" s="29"/>
      <c r="D282" s="29"/>
      <c r="E282" s="29"/>
      <c r="F282" s="29"/>
      <c r="G282" s="29"/>
      <c r="H282" s="126"/>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126"/>
      <c r="AJ282" s="29"/>
    </row>
    <row r="283" spans="1:36" ht="15.75" customHeight="1" x14ac:dyDescent="0.35">
      <c r="A283" s="29"/>
      <c r="B283" s="29"/>
      <c r="C283" s="29"/>
      <c r="D283" s="29"/>
      <c r="E283" s="29"/>
      <c r="F283" s="29"/>
      <c r="G283" s="29"/>
      <c r="H283" s="126"/>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126"/>
      <c r="AJ283" s="29"/>
    </row>
    <row r="284" spans="1:36" ht="15.75" customHeight="1" x14ac:dyDescent="0.35">
      <c r="A284" s="29"/>
      <c r="B284" s="29"/>
      <c r="C284" s="29"/>
      <c r="D284" s="29"/>
      <c r="E284" s="29"/>
      <c r="F284" s="29"/>
      <c r="G284" s="29"/>
      <c r="H284" s="126"/>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126"/>
      <c r="AJ284" s="29"/>
    </row>
    <row r="285" spans="1:36" ht="15.75" customHeight="1" x14ac:dyDescent="0.35">
      <c r="A285" s="29"/>
      <c r="B285" s="29"/>
      <c r="C285" s="29"/>
      <c r="D285" s="29"/>
      <c r="E285" s="29"/>
      <c r="F285" s="29"/>
      <c r="G285" s="29"/>
      <c r="H285" s="126"/>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126"/>
      <c r="AJ285" s="29"/>
    </row>
    <row r="286" spans="1:36" ht="15.75" customHeight="1" x14ac:dyDescent="0.35">
      <c r="A286" s="29"/>
      <c r="B286" s="29"/>
      <c r="C286" s="29"/>
      <c r="D286" s="29"/>
      <c r="E286" s="29"/>
      <c r="F286" s="29"/>
      <c r="G286" s="29"/>
      <c r="H286" s="12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126"/>
      <c r="AJ286" s="29"/>
    </row>
    <row r="287" spans="1:36" ht="15.75" customHeight="1" x14ac:dyDescent="0.35">
      <c r="A287" s="29"/>
      <c r="B287" s="29"/>
      <c r="C287" s="29"/>
      <c r="D287" s="29"/>
      <c r="E287" s="29"/>
      <c r="F287" s="29"/>
      <c r="G287" s="29"/>
      <c r="H287" s="126"/>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126"/>
      <c r="AJ287" s="29"/>
    </row>
    <row r="288" spans="1:36" ht="15.75" customHeight="1" x14ac:dyDescent="0.35">
      <c r="A288" s="29"/>
      <c r="B288" s="29"/>
      <c r="C288" s="29"/>
      <c r="D288" s="29"/>
      <c r="E288" s="29"/>
      <c r="F288" s="29"/>
      <c r="G288" s="29"/>
      <c r="H288" s="126"/>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126"/>
      <c r="AJ288" s="29"/>
    </row>
    <row r="289" spans="1:36" ht="15.75" customHeight="1" x14ac:dyDescent="0.35">
      <c r="A289" s="29"/>
      <c r="B289" s="29"/>
      <c r="C289" s="29"/>
      <c r="D289" s="29"/>
      <c r="E289" s="29"/>
      <c r="F289" s="29"/>
      <c r="G289" s="29"/>
      <c r="H289" s="126"/>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126"/>
      <c r="AJ289" s="29"/>
    </row>
    <row r="290" spans="1:36" ht="15.75" customHeight="1" x14ac:dyDescent="0.35">
      <c r="A290" s="29"/>
      <c r="B290" s="29"/>
      <c r="C290" s="29"/>
      <c r="D290" s="29"/>
      <c r="E290" s="29"/>
      <c r="F290" s="29"/>
      <c r="G290" s="29"/>
      <c r="H290" s="126"/>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126"/>
      <c r="AJ290" s="29"/>
    </row>
    <row r="291" spans="1:36" ht="15.75" customHeight="1" x14ac:dyDescent="0.35">
      <c r="A291" s="29"/>
      <c r="B291" s="29"/>
      <c r="C291" s="29"/>
      <c r="D291" s="29"/>
      <c r="E291" s="29"/>
      <c r="F291" s="29"/>
      <c r="G291" s="29"/>
      <c r="H291" s="126"/>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126"/>
      <c r="AJ291" s="29"/>
    </row>
    <row r="292" spans="1:36" ht="15.75" customHeight="1" x14ac:dyDescent="0.35">
      <c r="A292" s="29"/>
      <c r="B292" s="29"/>
      <c r="C292" s="29"/>
      <c r="D292" s="29"/>
      <c r="E292" s="29"/>
      <c r="F292" s="29"/>
      <c r="G292" s="29"/>
      <c r="H292" s="126"/>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126"/>
      <c r="AJ292" s="29"/>
    </row>
    <row r="293" spans="1:36" ht="15.75" customHeight="1" x14ac:dyDescent="0.35">
      <c r="A293" s="29"/>
      <c r="B293" s="29"/>
      <c r="C293" s="29"/>
      <c r="D293" s="29"/>
      <c r="E293" s="29"/>
      <c r="F293" s="29"/>
      <c r="G293" s="29"/>
      <c r="H293" s="126"/>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126"/>
      <c r="AJ293" s="29"/>
    </row>
    <row r="294" spans="1:36" ht="15.75" customHeight="1" x14ac:dyDescent="0.35">
      <c r="A294" s="29"/>
      <c r="B294" s="29"/>
      <c r="C294" s="29"/>
      <c r="D294" s="29"/>
      <c r="E294" s="29"/>
      <c r="F294" s="29"/>
      <c r="G294" s="29"/>
      <c r="H294" s="126"/>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126"/>
      <c r="AJ294" s="29"/>
    </row>
    <row r="295" spans="1:36" ht="15.75" customHeight="1" x14ac:dyDescent="0.35">
      <c r="A295" s="29"/>
      <c r="B295" s="29"/>
      <c r="C295" s="29"/>
      <c r="D295" s="29"/>
      <c r="E295" s="29"/>
      <c r="F295" s="29"/>
      <c r="G295" s="29"/>
      <c r="H295" s="126"/>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126"/>
      <c r="AJ295" s="29"/>
    </row>
    <row r="296" spans="1:36" ht="15.75" customHeight="1" x14ac:dyDescent="0.35">
      <c r="A296" s="29"/>
      <c r="B296" s="29"/>
      <c r="C296" s="29"/>
      <c r="D296" s="29"/>
      <c r="E296" s="29"/>
      <c r="F296" s="29"/>
      <c r="G296" s="29"/>
      <c r="H296" s="126"/>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126"/>
      <c r="AJ296" s="29"/>
    </row>
    <row r="297" spans="1:36" ht="15.75" customHeight="1" x14ac:dyDescent="0.35">
      <c r="A297" s="29"/>
      <c r="B297" s="29"/>
      <c r="C297" s="29"/>
      <c r="D297" s="29"/>
      <c r="E297" s="29"/>
      <c r="F297" s="29"/>
      <c r="G297" s="29"/>
      <c r="H297" s="126"/>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126"/>
      <c r="AJ297" s="29"/>
    </row>
    <row r="298" spans="1:36" ht="15.75" customHeight="1" x14ac:dyDescent="0.35">
      <c r="A298" s="29"/>
      <c r="B298" s="29"/>
      <c r="C298" s="29"/>
      <c r="D298" s="29"/>
      <c r="E298" s="29"/>
      <c r="F298" s="29"/>
      <c r="G298" s="29"/>
      <c r="H298" s="126"/>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126"/>
      <c r="AJ298" s="29"/>
    </row>
    <row r="299" spans="1:36" ht="15.75" customHeight="1" x14ac:dyDescent="0.35">
      <c r="A299" s="29"/>
      <c r="B299" s="29"/>
      <c r="C299" s="29"/>
      <c r="D299" s="29"/>
      <c r="E299" s="29"/>
      <c r="F299" s="29"/>
      <c r="G299" s="29"/>
      <c r="H299" s="126"/>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126"/>
      <c r="AJ299" s="29"/>
    </row>
    <row r="300" spans="1:36" ht="15.75" customHeight="1" x14ac:dyDescent="0.35">
      <c r="A300" s="29"/>
      <c r="B300" s="29"/>
      <c r="C300" s="29"/>
      <c r="D300" s="29"/>
      <c r="E300" s="29"/>
      <c r="F300" s="29"/>
      <c r="G300" s="29"/>
      <c r="H300" s="126"/>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126"/>
      <c r="AJ300" s="29"/>
    </row>
    <row r="301" spans="1:36" ht="15.75" customHeight="1" x14ac:dyDescent="0.35">
      <c r="A301" s="29"/>
      <c r="B301" s="29"/>
      <c r="C301" s="29"/>
      <c r="D301" s="29"/>
      <c r="E301" s="29"/>
      <c r="F301" s="29"/>
      <c r="G301" s="29"/>
      <c r="H301" s="126"/>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126"/>
      <c r="AJ301" s="29"/>
    </row>
    <row r="302" spans="1:36" ht="15.75" customHeight="1" x14ac:dyDescent="0.35">
      <c r="A302" s="29"/>
      <c r="B302" s="29"/>
      <c r="C302" s="29"/>
      <c r="D302" s="29"/>
      <c r="E302" s="29"/>
      <c r="F302" s="29"/>
      <c r="G302" s="29"/>
      <c r="H302" s="126"/>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126"/>
      <c r="AJ302" s="29"/>
    </row>
    <row r="303" spans="1:36" ht="15.75" customHeight="1" x14ac:dyDescent="0.35">
      <c r="A303" s="29"/>
      <c r="B303" s="29"/>
      <c r="C303" s="29"/>
      <c r="D303" s="29"/>
      <c r="E303" s="29"/>
      <c r="F303" s="29"/>
      <c r="G303" s="29"/>
      <c r="H303" s="126"/>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126"/>
      <c r="AJ303" s="29"/>
    </row>
    <row r="304" spans="1:36" ht="15.75" customHeight="1" x14ac:dyDescent="0.35">
      <c r="A304" s="29"/>
      <c r="B304" s="29"/>
      <c r="C304" s="29"/>
      <c r="D304" s="29"/>
      <c r="E304" s="29"/>
      <c r="F304" s="29"/>
      <c r="G304" s="29"/>
      <c r="H304" s="126"/>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126"/>
      <c r="AJ304" s="29"/>
    </row>
    <row r="305" spans="1:36" ht="15.75" customHeight="1" x14ac:dyDescent="0.35">
      <c r="A305" s="29"/>
      <c r="B305" s="29"/>
      <c r="C305" s="29"/>
      <c r="D305" s="29"/>
      <c r="E305" s="29"/>
      <c r="F305" s="29"/>
      <c r="G305" s="29"/>
      <c r="H305" s="126"/>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126"/>
      <c r="AJ305" s="29"/>
    </row>
    <row r="306" spans="1:36" ht="15.75" customHeight="1" x14ac:dyDescent="0.35">
      <c r="A306" s="29"/>
      <c r="B306" s="29"/>
      <c r="C306" s="29"/>
      <c r="D306" s="29"/>
      <c r="E306" s="29"/>
      <c r="F306" s="29"/>
      <c r="G306" s="29"/>
      <c r="H306" s="126"/>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126"/>
      <c r="AJ306" s="29"/>
    </row>
    <row r="307" spans="1:36" ht="15.75" customHeight="1" x14ac:dyDescent="0.35">
      <c r="A307" s="29"/>
      <c r="B307" s="29"/>
      <c r="C307" s="29"/>
      <c r="D307" s="29"/>
      <c r="E307" s="29"/>
      <c r="F307" s="29"/>
      <c r="G307" s="29"/>
      <c r="H307" s="126"/>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126"/>
      <c r="AJ307" s="29"/>
    </row>
    <row r="308" spans="1:36" ht="15.75" customHeight="1" x14ac:dyDescent="0.35">
      <c r="A308" s="29"/>
      <c r="B308" s="29"/>
      <c r="C308" s="29"/>
      <c r="D308" s="29"/>
      <c r="E308" s="29"/>
      <c r="F308" s="29"/>
      <c r="G308" s="29"/>
      <c r="H308" s="126"/>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126"/>
      <c r="AJ308" s="29"/>
    </row>
    <row r="309" spans="1:36" ht="15.75" customHeight="1" x14ac:dyDescent="0.35">
      <c r="A309" s="29"/>
      <c r="B309" s="29"/>
      <c r="C309" s="29"/>
      <c r="D309" s="29"/>
      <c r="E309" s="29"/>
      <c r="F309" s="29"/>
      <c r="G309" s="29"/>
      <c r="H309" s="126"/>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126"/>
      <c r="AJ309" s="29"/>
    </row>
    <row r="310" spans="1:36" ht="15.75" customHeight="1" x14ac:dyDescent="0.35">
      <c r="A310" s="29"/>
      <c r="B310" s="29"/>
      <c r="C310" s="29"/>
      <c r="D310" s="29"/>
      <c r="E310" s="29"/>
      <c r="F310" s="29"/>
      <c r="G310" s="29"/>
      <c r="H310" s="126"/>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126"/>
      <c r="AJ310" s="29"/>
    </row>
    <row r="311" spans="1:36" ht="15.75" customHeight="1" x14ac:dyDescent="0.35">
      <c r="A311" s="29"/>
      <c r="B311" s="29"/>
      <c r="C311" s="29"/>
      <c r="D311" s="29"/>
      <c r="E311" s="29"/>
      <c r="F311" s="29"/>
      <c r="G311" s="29"/>
      <c r="H311" s="126"/>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126"/>
      <c r="AJ311" s="29"/>
    </row>
    <row r="312" spans="1:36" ht="15.75" customHeight="1" x14ac:dyDescent="0.35">
      <c r="A312" s="29"/>
      <c r="B312" s="29"/>
      <c r="C312" s="29"/>
      <c r="D312" s="29"/>
      <c r="E312" s="29"/>
      <c r="F312" s="29"/>
      <c r="G312" s="29"/>
      <c r="H312" s="126"/>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126"/>
      <c r="AJ312" s="29"/>
    </row>
    <row r="313" spans="1:36" ht="15.75" customHeight="1" x14ac:dyDescent="0.35">
      <c r="A313" s="29"/>
      <c r="B313" s="29"/>
      <c r="C313" s="29"/>
      <c r="D313" s="29"/>
      <c r="E313" s="29"/>
      <c r="F313" s="29"/>
      <c r="G313" s="29"/>
      <c r="H313" s="126"/>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126"/>
      <c r="AJ313" s="29"/>
    </row>
    <row r="314" spans="1:36" ht="15.75" customHeight="1" x14ac:dyDescent="0.35">
      <c r="A314" s="29"/>
      <c r="B314" s="29"/>
      <c r="C314" s="29"/>
      <c r="D314" s="29"/>
      <c r="E314" s="29"/>
      <c r="F314" s="29"/>
      <c r="G314" s="29"/>
      <c r="H314" s="126"/>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126"/>
      <c r="AJ314" s="29"/>
    </row>
    <row r="315" spans="1:36" ht="15.75" customHeight="1" x14ac:dyDescent="0.35">
      <c r="A315" s="29"/>
      <c r="B315" s="29"/>
      <c r="C315" s="29"/>
      <c r="D315" s="29"/>
      <c r="E315" s="29"/>
      <c r="F315" s="29"/>
      <c r="G315" s="29"/>
      <c r="H315" s="126"/>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126"/>
      <c r="AJ315" s="29"/>
    </row>
    <row r="316" spans="1:36" ht="15.75" customHeight="1" x14ac:dyDescent="0.35">
      <c r="A316" s="29"/>
      <c r="B316" s="29"/>
      <c r="C316" s="29"/>
      <c r="D316" s="29"/>
      <c r="E316" s="29"/>
      <c r="F316" s="29"/>
      <c r="G316" s="29"/>
      <c r="H316" s="126"/>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126"/>
      <c r="AJ316" s="29"/>
    </row>
    <row r="317" spans="1:36" ht="15.75" customHeight="1" x14ac:dyDescent="0.35">
      <c r="A317" s="29"/>
      <c r="B317" s="29"/>
      <c r="C317" s="29"/>
      <c r="D317" s="29"/>
      <c r="E317" s="29"/>
      <c r="F317" s="29"/>
      <c r="G317" s="29"/>
      <c r="H317" s="126"/>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126"/>
      <c r="AJ317" s="29"/>
    </row>
    <row r="318" spans="1:36" ht="15.75" customHeight="1" x14ac:dyDescent="0.35">
      <c r="A318" s="29"/>
      <c r="B318" s="29"/>
      <c r="C318" s="29"/>
      <c r="D318" s="29"/>
      <c r="E318" s="29"/>
      <c r="F318" s="29"/>
      <c r="G318" s="29"/>
      <c r="H318" s="126"/>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126"/>
      <c r="AJ318" s="29"/>
    </row>
    <row r="319" spans="1:36" ht="15.75" customHeight="1" x14ac:dyDescent="0.35">
      <c r="A319" s="29"/>
      <c r="B319" s="29"/>
      <c r="C319" s="29"/>
      <c r="D319" s="29"/>
      <c r="E319" s="29"/>
      <c r="F319" s="29"/>
      <c r="G319" s="29"/>
      <c r="H319" s="126"/>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126"/>
      <c r="AJ319" s="29"/>
    </row>
    <row r="320" spans="1:36" ht="15.75" customHeight="1" x14ac:dyDescent="0.35">
      <c r="A320" s="29"/>
      <c r="B320" s="29"/>
      <c r="C320" s="29"/>
      <c r="D320" s="29"/>
      <c r="E320" s="29"/>
      <c r="F320" s="29"/>
      <c r="G320" s="29"/>
      <c r="H320" s="126"/>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126"/>
      <c r="AJ320" s="29"/>
    </row>
    <row r="321" spans="1:36" ht="15.75" customHeight="1" x14ac:dyDescent="0.35">
      <c r="A321" s="29"/>
      <c r="B321" s="29"/>
      <c r="C321" s="29"/>
      <c r="D321" s="29"/>
      <c r="E321" s="29"/>
      <c r="F321" s="29"/>
      <c r="G321" s="29"/>
      <c r="H321" s="126"/>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126"/>
      <c r="AJ321" s="29"/>
    </row>
    <row r="322" spans="1:36" ht="15.75" customHeight="1" x14ac:dyDescent="0.35">
      <c r="A322" s="29"/>
      <c r="B322" s="29"/>
      <c r="C322" s="29"/>
      <c r="D322" s="29"/>
      <c r="E322" s="29"/>
      <c r="F322" s="29"/>
      <c r="G322" s="29"/>
      <c r="H322" s="126"/>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126"/>
      <c r="AJ322" s="29"/>
    </row>
    <row r="323" spans="1:36" ht="15.75" customHeight="1" x14ac:dyDescent="0.35">
      <c r="A323" s="29"/>
      <c r="B323" s="29"/>
      <c r="C323" s="29"/>
      <c r="D323" s="29"/>
      <c r="E323" s="29"/>
      <c r="F323" s="29"/>
      <c r="G323" s="29"/>
      <c r="H323" s="126"/>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126"/>
      <c r="AJ323" s="29"/>
    </row>
    <row r="324" spans="1:36" ht="15.75" customHeight="1" x14ac:dyDescent="0.35">
      <c r="A324" s="29"/>
      <c r="B324" s="29"/>
      <c r="C324" s="29"/>
      <c r="D324" s="29"/>
      <c r="E324" s="29"/>
      <c r="F324" s="29"/>
      <c r="G324" s="29"/>
      <c r="H324" s="126"/>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126"/>
      <c r="AJ324" s="29"/>
    </row>
    <row r="325" spans="1:36" ht="15.75" customHeight="1" x14ac:dyDescent="0.35">
      <c r="A325" s="29"/>
      <c r="B325" s="29"/>
      <c r="C325" s="29"/>
      <c r="D325" s="29"/>
      <c r="E325" s="29"/>
      <c r="F325" s="29"/>
      <c r="G325" s="29"/>
      <c r="H325" s="126"/>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126"/>
      <c r="AJ325" s="29"/>
    </row>
    <row r="326" spans="1:36" ht="15.75" customHeight="1" x14ac:dyDescent="0.35">
      <c r="A326" s="29"/>
      <c r="B326" s="29"/>
      <c r="C326" s="29"/>
      <c r="D326" s="29"/>
      <c r="E326" s="29"/>
      <c r="F326" s="29"/>
      <c r="G326" s="29"/>
      <c r="H326" s="126"/>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126"/>
      <c r="AJ326" s="29"/>
    </row>
    <row r="327" spans="1:36" ht="15.75" customHeight="1" x14ac:dyDescent="0.35">
      <c r="A327" s="29"/>
      <c r="B327" s="29"/>
      <c r="C327" s="29"/>
      <c r="D327" s="29"/>
      <c r="E327" s="29"/>
      <c r="F327" s="29"/>
      <c r="G327" s="29"/>
      <c r="H327" s="126"/>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126"/>
      <c r="AJ327" s="29"/>
    </row>
    <row r="328" spans="1:36" ht="15.75" customHeight="1" x14ac:dyDescent="0.35">
      <c r="A328" s="29"/>
      <c r="B328" s="29"/>
      <c r="C328" s="29"/>
      <c r="D328" s="29"/>
      <c r="E328" s="29"/>
      <c r="F328" s="29"/>
      <c r="G328" s="29"/>
      <c r="H328" s="126"/>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126"/>
      <c r="AJ328" s="29"/>
    </row>
    <row r="329" spans="1:36" ht="15.75" customHeight="1" x14ac:dyDescent="0.35">
      <c r="A329" s="29"/>
      <c r="B329" s="29"/>
      <c r="C329" s="29"/>
      <c r="D329" s="29"/>
      <c r="E329" s="29"/>
      <c r="F329" s="29"/>
      <c r="G329" s="29"/>
      <c r="H329" s="126"/>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126"/>
      <c r="AJ329" s="29"/>
    </row>
    <row r="330" spans="1:36" ht="15.75" customHeight="1" x14ac:dyDescent="0.35">
      <c r="A330" s="29"/>
      <c r="B330" s="29"/>
      <c r="C330" s="29"/>
      <c r="D330" s="29"/>
      <c r="E330" s="29"/>
      <c r="F330" s="29"/>
      <c r="G330" s="29"/>
      <c r="H330" s="126"/>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126"/>
      <c r="AJ330" s="29"/>
    </row>
    <row r="331" spans="1:36" ht="15.75" customHeight="1" x14ac:dyDescent="0.35">
      <c r="A331" s="29"/>
      <c r="B331" s="29"/>
      <c r="C331" s="29"/>
      <c r="D331" s="29"/>
      <c r="E331" s="29"/>
      <c r="F331" s="29"/>
      <c r="G331" s="29"/>
      <c r="H331" s="126"/>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126"/>
      <c r="AJ331" s="29"/>
    </row>
    <row r="332" spans="1:36" ht="15.75" customHeight="1" x14ac:dyDescent="0.35">
      <c r="A332" s="29"/>
      <c r="B332" s="29"/>
      <c r="C332" s="29"/>
      <c r="D332" s="29"/>
      <c r="E332" s="29"/>
      <c r="F332" s="29"/>
      <c r="G332" s="29"/>
      <c r="H332" s="126"/>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126"/>
      <c r="AJ332" s="29"/>
    </row>
    <row r="333" spans="1:36" ht="15.75" customHeight="1" x14ac:dyDescent="0.35">
      <c r="A333" s="29"/>
      <c r="B333" s="29"/>
      <c r="C333" s="29"/>
      <c r="D333" s="29"/>
      <c r="E333" s="29"/>
      <c r="F333" s="29"/>
      <c r="G333" s="29"/>
      <c r="H333" s="126"/>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126"/>
      <c r="AJ333" s="29"/>
    </row>
    <row r="334" spans="1:36" ht="15.75" customHeight="1" x14ac:dyDescent="0.35">
      <c r="A334" s="29"/>
      <c r="B334" s="29"/>
      <c r="C334" s="29"/>
      <c r="D334" s="29"/>
      <c r="E334" s="29"/>
      <c r="F334" s="29"/>
      <c r="G334" s="29"/>
      <c r="H334" s="126"/>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126"/>
      <c r="AJ334" s="29"/>
    </row>
    <row r="335" spans="1:36" ht="15.75" customHeight="1" x14ac:dyDescent="0.35">
      <c r="A335" s="29"/>
      <c r="B335" s="29"/>
      <c r="C335" s="29"/>
      <c r="D335" s="29"/>
      <c r="E335" s="29"/>
      <c r="F335" s="29"/>
      <c r="G335" s="29"/>
      <c r="H335" s="126"/>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126"/>
      <c r="AJ335" s="29"/>
    </row>
    <row r="336" spans="1:36" ht="15.75" customHeight="1" x14ac:dyDescent="0.35">
      <c r="A336" s="29"/>
      <c r="B336" s="29"/>
      <c r="C336" s="29"/>
      <c r="D336" s="29"/>
      <c r="E336" s="29"/>
      <c r="F336" s="29"/>
      <c r="G336" s="29"/>
      <c r="H336" s="126"/>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126"/>
      <c r="AJ336" s="29"/>
    </row>
    <row r="337" spans="1:36" ht="15.75" customHeight="1" x14ac:dyDescent="0.35">
      <c r="A337" s="29"/>
      <c r="B337" s="29"/>
      <c r="C337" s="29"/>
      <c r="D337" s="29"/>
      <c r="E337" s="29"/>
      <c r="F337" s="29"/>
      <c r="G337" s="29"/>
      <c r="H337" s="126"/>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126"/>
      <c r="AJ337" s="29"/>
    </row>
    <row r="338" spans="1:36" ht="15.75" customHeight="1" x14ac:dyDescent="0.35">
      <c r="A338" s="29"/>
      <c r="B338" s="29"/>
      <c r="C338" s="29"/>
      <c r="D338" s="29"/>
      <c r="E338" s="29"/>
      <c r="F338" s="29"/>
      <c r="G338" s="29"/>
      <c r="H338" s="126"/>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126"/>
      <c r="AJ338" s="29"/>
    </row>
    <row r="339" spans="1:36" ht="15.75" customHeight="1" x14ac:dyDescent="0.35">
      <c r="A339" s="29"/>
      <c r="B339" s="29"/>
      <c r="C339" s="29"/>
      <c r="D339" s="29"/>
      <c r="E339" s="29"/>
      <c r="F339" s="29"/>
      <c r="G339" s="29"/>
      <c r="H339" s="126"/>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126"/>
      <c r="AJ339" s="29"/>
    </row>
    <row r="340" spans="1:36" ht="15.75" customHeight="1" x14ac:dyDescent="0.35">
      <c r="A340" s="29"/>
      <c r="B340" s="29"/>
      <c r="C340" s="29"/>
      <c r="D340" s="29"/>
      <c r="E340" s="29"/>
      <c r="F340" s="29"/>
      <c r="G340" s="29"/>
      <c r="H340" s="126"/>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126"/>
      <c r="AJ340" s="29"/>
    </row>
    <row r="341" spans="1:36" ht="15.75" customHeight="1" x14ac:dyDescent="0.35">
      <c r="A341" s="29"/>
      <c r="B341" s="29"/>
      <c r="C341" s="29"/>
      <c r="D341" s="29"/>
      <c r="E341" s="29"/>
      <c r="F341" s="29"/>
      <c r="G341" s="29"/>
      <c r="H341" s="126"/>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126"/>
      <c r="AJ341" s="29"/>
    </row>
    <row r="342" spans="1:36" ht="15.75" customHeight="1" x14ac:dyDescent="0.35">
      <c r="A342" s="29"/>
      <c r="B342" s="29"/>
      <c r="C342" s="29"/>
      <c r="D342" s="29"/>
      <c r="E342" s="29"/>
      <c r="F342" s="29"/>
      <c r="G342" s="29"/>
      <c r="H342" s="126"/>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126"/>
      <c r="AJ342" s="29"/>
    </row>
    <row r="343" spans="1:36" ht="15.75" customHeight="1" x14ac:dyDescent="0.35">
      <c r="A343" s="29"/>
      <c r="B343" s="29"/>
      <c r="C343" s="29"/>
      <c r="D343" s="29"/>
      <c r="E343" s="29"/>
      <c r="F343" s="29"/>
      <c r="G343" s="29"/>
      <c r="H343" s="126"/>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126"/>
      <c r="AJ343" s="29"/>
    </row>
    <row r="344" spans="1:36" ht="15.75" customHeight="1" x14ac:dyDescent="0.35">
      <c r="A344" s="29"/>
      <c r="B344" s="29"/>
      <c r="C344" s="29"/>
      <c r="D344" s="29"/>
      <c r="E344" s="29"/>
      <c r="F344" s="29"/>
      <c r="G344" s="29"/>
      <c r="H344" s="126"/>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126"/>
      <c r="AJ344" s="29"/>
    </row>
    <row r="345" spans="1:36" ht="15.75" customHeight="1" x14ac:dyDescent="0.35">
      <c r="A345" s="29"/>
      <c r="B345" s="29"/>
      <c r="C345" s="29"/>
      <c r="D345" s="29"/>
      <c r="E345" s="29"/>
      <c r="F345" s="29"/>
      <c r="G345" s="29"/>
      <c r="H345" s="126"/>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126"/>
      <c r="AJ345" s="29"/>
    </row>
    <row r="346" spans="1:36" ht="15.75" customHeight="1" x14ac:dyDescent="0.35">
      <c r="A346" s="29"/>
      <c r="B346" s="29"/>
      <c r="C346" s="29"/>
      <c r="D346" s="29"/>
      <c r="E346" s="29"/>
      <c r="F346" s="29"/>
      <c r="G346" s="29"/>
      <c r="H346" s="126"/>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126"/>
      <c r="AJ346" s="29"/>
    </row>
    <row r="347" spans="1:36" ht="15.75" customHeight="1" x14ac:dyDescent="0.35">
      <c r="A347" s="29"/>
      <c r="B347" s="29"/>
      <c r="C347" s="29"/>
      <c r="D347" s="29"/>
      <c r="E347" s="29"/>
      <c r="F347" s="29"/>
      <c r="G347" s="29"/>
      <c r="H347" s="126"/>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126"/>
      <c r="AJ347" s="29"/>
    </row>
    <row r="348" spans="1:36" ht="15.75" customHeight="1" x14ac:dyDescent="0.35">
      <c r="A348" s="29"/>
      <c r="B348" s="29"/>
      <c r="C348" s="29"/>
      <c r="D348" s="29"/>
      <c r="E348" s="29"/>
      <c r="F348" s="29"/>
      <c r="G348" s="29"/>
      <c r="H348" s="126"/>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126"/>
      <c r="AJ348" s="29"/>
    </row>
    <row r="349" spans="1:36" ht="15.75" customHeight="1" x14ac:dyDescent="0.35">
      <c r="A349" s="29"/>
      <c r="B349" s="29"/>
      <c r="C349" s="29"/>
      <c r="D349" s="29"/>
      <c r="E349" s="29"/>
      <c r="F349" s="29"/>
      <c r="G349" s="29"/>
      <c r="H349" s="126"/>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126"/>
      <c r="AJ349" s="29"/>
    </row>
    <row r="350" spans="1:36" ht="15.75" customHeight="1" x14ac:dyDescent="0.35">
      <c r="A350" s="29"/>
      <c r="B350" s="29"/>
      <c r="C350" s="29"/>
      <c r="D350" s="29"/>
      <c r="E350" s="29"/>
      <c r="F350" s="29"/>
      <c r="G350" s="29"/>
      <c r="H350" s="126"/>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126"/>
      <c r="AJ350" s="29"/>
    </row>
    <row r="351" spans="1:36" ht="15.75" customHeight="1" x14ac:dyDescent="0.35">
      <c r="A351" s="29"/>
      <c r="B351" s="29"/>
      <c r="C351" s="29"/>
      <c r="D351" s="29"/>
      <c r="E351" s="29"/>
      <c r="F351" s="29"/>
      <c r="G351" s="29"/>
      <c r="H351" s="126"/>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126"/>
      <c r="AJ351" s="29"/>
    </row>
    <row r="352" spans="1:36" ht="15.75" customHeight="1" x14ac:dyDescent="0.35">
      <c r="A352" s="29"/>
      <c r="B352" s="29"/>
      <c r="C352" s="29"/>
      <c r="D352" s="29"/>
      <c r="E352" s="29"/>
      <c r="F352" s="29"/>
      <c r="G352" s="29"/>
      <c r="H352" s="126"/>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126"/>
      <c r="AJ352" s="29"/>
    </row>
    <row r="353" spans="1:36" ht="15.75" customHeight="1" x14ac:dyDescent="0.35">
      <c r="A353" s="29"/>
      <c r="B353" s="29"/>
      <c r="C353" s="29"/>
      <c r="D353" s="29"/>
      <c r="E353" s="29"/>
      <c r="F353" s="29"/>
      <c r="G353" s="29"/>
      <c r="H353" s="126"/>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126"/>
      <c r="AJ353" s="29"/>
    </row>
    <row r="354" spans="1:36" ht="15.75" customHeight="1" x14ac:dyDescent="0.35">
      <c r="A354" s="29"/>
      <c r="B354" s="29"/>
      <c r="C354" s="29"/>
      <c r="D354" s="29"/>
      <c r="E354" s="29"/>
      <c r="F354" s="29"/>
      <c r="G354" s="29"/>
      <c r="H354" s="126"/>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126"/>
      <c r="AJ354" s="29"/>
    </row>
    <row r="355" spans="1:36" ht="15.75" customHeight="1" x14ac:dyDescent="0.35">
      <c r="A355" s="29"/>
      <c r="B355" s="29"/>
      <c r="C355" s="29"/>
      <c r="D355" s="29"/>
      <c r="E355" s="29"/>
      <c r="F355" s="29"/>
      <c r="G355" s="29"/>
      <c r="H355" s="126"/>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126"/>
      <c r="AJ355" s="29"/>
    </row>
    <row r="356" spans="1:36" ht="15.75" customHeight="1" x14ac:dyDescent="0.35">
      <c r="A356" s="29"/>
      <c r="B356" s="29"/>
      <c r="C356" s="29"/>
      <c r="D356" s="29"/>
      <c r="E356" s="29"/>
      <c r="F356" s="29"/>
      <c r="G356" s="29"/>
      <c r="H356" s="126"/>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126"/>
      <c r="AJ356" s="29"/>
    </row>
    <row r="357" spans="1:36" ht="15.75" customHeight="1" x14ac:dyDescent="0.35">
      <c r="A357" s="29"/>
      <c r="B357" s="29"/>
      <c r="C357" s="29"/>
      <c r="D357" s="29"/>
      <c r="E357" s="29"/>
      <c r="F357" s="29"/>
      <c r="G357" s="29"/>
      <c r="H357" s="126"/>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126"/>
      <c r="AJ357" s="29"/>
    </row>
    <row r="358" spans="1:36" ht="15.75" customHeight="1" x14ac:dyDescent="0.35">
      <c r="A358" s="29"/>
      <c r="B358" s="29"/>
      <c r="C358" s="29"/>
      <c r="D358" s="29"/>
      <c r="E358" s="29"/>
      <c r="F358" s="29"/>
      <c r="G358" s="29"/>
      <c r="H358" s="126"/>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126"/>
      <c r="AJ358" s="29"/>
    </row>
    <row r="359" spans="1:36" ht="15.75" customHeight="1" x14ac:dyDescent="0.35">
      <c r="A359" s="29"/>
      <c r="B359" s="29"/>
      <c r="C359" s="29"/>
      <c r="D359" s="29"/>
      <c r="E359" s="29"/>
      <c r="F359" s="29"/>
      <c r="G359" s="29"/>
      <c r="H359" s="126"/>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126"/>
      <c r="AJ359" s="29"/>
    </row>
    <row r="360" spans="1:36" ht="15.75" customHeight="1" x14ac:dyDescent="0.35">
      <c r="A360" s="29"/>
      <c r="B360" s="29"/>
      <c r="C360" s="29"/>
      <c r="D360" s="29"/>
      <c r="E360" s="29"/>
      <c r="F360" s="29"/>
      <c r="G360" s="29"/>
      <c r="H360" s="126"/>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126"/>
      <c r="AJ360" s="29"/>
    </row>
    <row r="361" spans="1:36" ht="15.75" customHeight="1" x14ac:dyDescent="0.35">
      <c r="A361" s="29"/>
      <c r="B361" s="29"/>
      <c r="C361" s="29"/>
      <c r="D361" s="29"/>
      <c r="E361" s="29"/>
      <c r="F361" s="29"/>
      <c r="G361" s="29"/>
      <c r="H361" s="126"/>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126"/>
      <c r="AJ361" s="29"/>
    </row>
    <row r="362" spans="1:36" ht="15.75" customHeight="1" x14ac:dyDescent="0.35">
      <c r="A362" s="29"/>
      <c r="B362" s="29"/>
      <c r="C362" s="29"/>
      <c r="D362" s="29"/>
      <c r="E362" s="29"/>
      <c r="F362" s="29"/>
      <c r="G362" s="29"/>
      <c r="H362" s="126"/>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126"/>
      <c r="AJ362" s="29"/>
    </row>
    <row r="363" spans="1:36" ht="15.75" customHeight="1" x14ac:dyDescent="0.35">
      <c r="A363" s="29"/>
      <c r="B363" s="29"/>
      <c r="C363" s="29"/>
      <c r="D363" s="29"/>
      <c r="E363" s="29"/>
      <c r="F363" s="29"/>
      <c r="G363" s="29"/>
      <c r="H363" s="126"/>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126"/>
      <c r="AJ363" s="29"/>
    </row>
    <row r="364" spans="1:36" ht="15.75" customHeight="1" x14ac:dyDescent="0.35">
      <c r="A364" s="29"/>
      <c r="B364" s="29"/>
      <c r="C364" s="29"/>
      <c r="D364" s="29"/>
      <c r="E364" s="29"/>
      <c r="F364" s="29"/>
      <c r="G364" s="29"/>
      <c r="H364" s="126"/>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126"/>
      <c r="AJ364" s="29"/>
    </row>
    <row r="365" spans="1:36" ht="15.75" customHeight="1" x14ac:dyDescent="0.35">
      <c r="A365" s="29"/>
      <c r="B365" s="29"/>
      <c r="C365" s="29"/>
      <c r="D365" s="29"/>
      <c r="E365" s="29"/>
      <c r="F365" s="29"/>
      <c r="G365" s="29"/>
      <c r="H365" s="126"/>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126"/>
      <c r="AJ365" s="29"/>
    </row>
    <row r="366" spans="1:36" ht="15.75" customHeight="1" x14ac:dyDescent="0.35">
      <c r="A366" s="29"/>
      <c r="B366" s="29"/>
      <c r="C366" s="29"/>
      <c r="D366" s="29"/>
      <c r="E366" s="29"/>
      <c r="F366" s="29"/>
      <c r="G366" s="29"/>
      <c r="H366" s="126"/>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126"/>
      <c r="AJ366" s="29"/>
    </row>
    <row r="367" spans="1:36" ht="15.75" customHeight="1" x14ac:dyDescent="0.35">
      <c r="A367" s="29"/>
      <c r="B367" s="29"/>
      <c r="C367" s="29"/>
      <c r="D367" s="29"/>
      <c r="E367" s="29"/>
      <c r="F367" s="29"/>
      <c r="G367" s="29"/>
      <c r="H367" s="126"/>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126"/>
      <c r="AJ367" s="29"/>
    </row>
    <row r="368" spans="1:36" ht="15.75" customHeight="1" x14ac:dyDescent="0.35">
      <c r="A368" s="29"/>
      <c r="B368" s="29"/>
      <c r="C368" s="29"/>
      <c r="D368" s="29"/>
      <c r="E368" s="29"/>
      <c r="F368" s="29"/>
      <c r="G368" s="29"/>
      <c r="H368" s="126"/>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126"/>
      <c r="AJ368" s="29"/>
    </row>
    <row r="369" spans="1:36" ht="15.75" customHeight="1" x14ac:dyDescent="0.35">
      <c r="A369" s="29"/>
      <c r="B369" s="29"/>
      <c r="C369" s="29"/>
      <c r="D369" s="29"/>
      <c r="E369" s="29"/>
      <c r="F369" s="29"/>
      <c r="G369" s="29"/>
      <c r="H369" s="126"/>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126"/>
      <c r="AJ369" s="29"/>
    </row>
    <row r="370" spans="1:36" ht="15.75" customHeight="1" x14ac:dyDescent="0.35">
      <c r="A370" s="29"/>
      <c r="B370" s="29"/>
      <c r="C370" s="29"/>
      <c r="D370" s="29"/>
      <c r="E370" s="29"/>
      <c r="F370" s="29"/>
      <c r="G370" s="29"/>
      <c r="H370" s="126"/>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126"/>
      <c r="AJ370" s="29"/>
    </row>
    <row r="371" spans="1:36" ht="15.75" customHeight="1" x14ac:dyDescent="0.35">
      <c r="A371" s="29"/>
      <c r="B371" s="29"/>
      <c r="C371" s="29"/>
      <c r="D371" s="29"/>
      <c r="E371" s="29"/>
      <c r="F371" s="29"/>
      <c r="G371" s="29"/>
      <c r="H371" s="126"/>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126"/>
      <c r="AJ371" s="29"/>
    </row>
    <row r="372" spans="1:36" ht="15.75" customHeight="1" x14ac:dyDescent="0.35">
      <c r="A372" s="29"/>
      <c r="B372" s="29"/>
      <c r="C372" s="29"/>
      <c r="D372" s="29"/>
      <c r="E372" s="29"/>
      <c r="F372" s="29"/>
      <c r="G372" s="29"/>
      <c r="H372" s="126"/>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126"/>
      <c r="AJ372" s="29"/>
    </row>
    <row r="373" spans="1:36" ht="15.75" customHeight="1" x14ac:dyDescent="0.35">
      <c r="A373" s="29"/>
      <c r="B373" s="29"/>
      <c r="C373" s="29"/>
      <c r="D373" s="29"/>
      <c r="E373" s="29"/>
      <c r="F373" s="29"/>
      <c r="G373" s="29"/>
      <c r="H373" s="126"/>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126"/>
      <c r="AJ373" s="29"/>
    </row>
    <row r="374" spans="1:36" ht="15.75" customHeight="1" x14ac:dyDescent="0.35">
      <c r="A374" s="29"/>
      <c r="B374" s="29"/>
      <c r="C374" s="29"/>
      <c r="D374" s="29"/>
      <c r="E374" s="29"/>
      <c r="F374" s="29"/>
      <c r="G374" s="29"/>
      <c r="H374" s="126"/>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126"/>
      <c r="AJ374" s="29"/>
    </row>
    <row r="375" spans="1:36" ht="15.75" customHeight="1" x14ac:dyDescent="0.35">
      <c r="A375" s="29"/>
      <c r="B375" s="29"/>
      <c r="C375" s="29"/>
      <c r="D375" s="29"/>
      <c r="E375" s="29"/>
      <c r="F375" s="29"/>
      <c r="G375" s="29"/>
      <c r="H375" s="126"/>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126"/>
      <c r="AJ375" s="29"/>
    </row>
    <row r="376" spans="1:36" ht="15.75" customHeight="1" x14ac:dyDescent="0.35">
      <c r="A376" s="29"/>
      <c r="B376" s="29"/>
      <c r="C376" s="29"/>
      <c r="D376" s="29"/>
      <c r="E376" s="29"/>
      <c r="F376" s="29"/>
      <c r="G376" s="29"/>
      <c r="H376" s="126"/>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126"/>
      <c r="AJ376" s="29"/>
    </row>
    <row r="377" spans="1:36" ht="15.75" customHeight="1" x14ac:dyDescent="0.35">
      <c r="A377" s="29"/>
      <c r="B377" s="29"/>
      <c r="C377" s="29"/>
      <c r="D377" s="29"/>
      <c r="E377" s="29"/>
      <c r="F377" s="29"/>
      <c r="G377" s="29"/>
      <c r="H377" s="126"/>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126"/>
      <c r="AJ377" s="29"/>
    </row>
    <row r="378" spans="1:36" ht="15.75" customHeight="1" x14ac:dyDescent="0.35">
      <c r="A378" s="29"/>
      <c r="B378" s="29"/>
      <c r="C378" s="29"/>
      <c r="D378" s="29"/>
      <c r="E378" s="29"/>
      <c r="F378" s="29"/>
      <c r="G378" s="29"/>
      <c r="H378" s="126"/>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126"/>
      <c r="AJ378" s="29"/>
    </row>
    <row r="379" spans="1:36" ht="15.75" customHeight="1" x14ac:dyDescent="0.35">
      <c r="A379" s="29"/>
      <c r="B379" s="29"/>
      <c r="C379" s="29"/>
      <c r="D379" s="29"/>
      <c r="E379" s="29"/>
      <c r="F379" s="29"/>
      <c r="G379" s="29"/>
      <c r="H379" s="126"/>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126"/>
      <c r="AJ379" s="29"/>
    </row>
    <row r="380" spans="1:36" ht="15.75" customHeight="1" x14ac:dyDescent="0.35">
      <c r="A380" s="29"/>
      <c r="B380" s="29"/>
      <c r="C380" s="29"/>
      <c r="D380" s="29"/>
      <c r="E380" s="29"/>
      <c r="F380" s="29"/>
      <c r="G380" s="29"/>
      <c r="H380" s="126"/>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126"/>
      <c r="AJ380" s="29"/>
    </row>
    <row r="381" spans="1:36" ht="15.75" customHeight="1" x14ac:dyDescent="0.35">
      <c r="A381" s="29"/>
      <c r="B381" s="29"/>
      <c r="C381" s="29"/>
      <c r="D381" s="29"/>
      <c r="E381" s="29"/>
      <c r="F381" s="29"/>
      <c r="G381" s="29"/>
      <c r="H381" s="126"/>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126"/>
      <c r="AJ381" s="29"/>
    </row>
    <row r="382" spans="1:36" ht="15.75" customHeight="1" x14ac:dyDescent="0.35">
      <c r="A382" s="29"/>
      <c r="B382" s="29"/>
      <c r="C382" s="29"/>
      <c r="D382" s="29"/>
      <c r="E382" s="29"/>
      <c r="F382" s="29"/>
      <c r="G382" s="29"/>
      <c r="H382" s="126"/>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126"/>
      <c r="AJ382" s="29"/>
    </row>
    <row r="383" spans="1:36" ht="15.75" customHeight="1" x14ac:dyDescent="0.35">
      <c r="A383" s="29"/>
      <c r="B383" s="29"/>
      <c r="C383" s="29"/>
      <c r="D383" s="29"/>
      <c r="E383" s="29"/>
      <c r="F383" s="29"/>
      <c r="G383" s="29"/>
      <c r="H383" s="126"/>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126"/>
      <c r="AJ383" s="29"/>
    </row>
    <row r="384" spans="1:36" ht="15.75" customHeight="1" x14ac:dyDescent="0.35">
      <c r="A384" s="29"/>
      <c r="B384" s="29"/>
      <c r="C384" s="29"/>
      <c r="D384" s="29"/>
      <c r="E384" s="29"/>
      <c r="F384" s="29"/>
      <c r="G384" s="29"/>
      <c r="H384" s="126"/>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126"/>
      <c r="AJ384" s="29"/>
    </row>
    <row r="385" spans="1:36" ht="15.75" customHeight="1" x14ac:dyDescent="0.35">
      <c r="A385" s="29"/>
      <c r="B385" s="29"/>
      <c r="C385" s="29"/>
      <c r="D385" s="29"/>
      <c r="E385" s="29"/>
      <c r="F385" s="29"/>
      <c r="G385" s="29"/>
      <c r="H385" s="126"/>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126"/>
      <c r="AJ385" s="29"/>
    </row>
    <row r="386" spans="1:36" ht="15.75" customHeight="1" x14ac:dyDescent="0.35">
      <c r="A386" s="29"/>
      <c r="B386" s="29"/>
      <c r="C386" s="29"/>
      <c r="D386" s="29"/>
      <c r="E386" s="29"/>
      <c r="F386" s="29"/>
      <c r="G386" s="29"/>
      <c r="H386" s="126"/>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126"/>
      <c r="AJ386" s="29"/>
    </row>
    <row r="387" spans="1:36" ht="15.75" customHeight="1" x14ac:dyDescent="0.35">
      <c r="A387" s="29"/>
      <c r="B387" s="29"/>
      <c r="C387" s="29"/>
      <c r="D387" s="29"/>
      <c r="E387" s="29"/>
      <c r="F387" s="29"/>
      <c r="G387" s="29"/>
      <c r="H387" s="126"/>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126"/>
      <c r="AJ387" s="29"/>
    </row>
    <row r="388" spans="1:36" ht="15.75" customHeight="1" x14ac:dyDescent="0.35">
      <c r="A388" s="29"/>
      <c r="B388" s="29"/>
      <c r="C388" s="29"/>
      <c r="D388" s="29"/>
      <c r="E388" s="29"/>
      <c r="F388" s="29"/>
      <c r="G388" s="29"/>
      <c r="H388" s="126"/>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126"/>
      <c r="AJ388" s="29"/>
    </row>
    <row r="389" spans="1:36" ht="15.75" customHeight="1" x14ac:dyDescent="0.35">
      <c r="A389" s="29"/>
      <c r="B389" s="29"/>
      <c r="C389" s="29"/>
      <c r="D389" s="29"/>
      <c r="E389" s="29"/>
      <c r="F389" s="29"/>
      <c r="G389" s="29"/>
      <c r="H389" s="126"/>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126"/>
      <c r="AJ389" s="29"/>
    </row>
    <row r="390" spans="1:36" ht="15.75" customHeight="1" x14ac:dyDescent="0.35">
      <c r="A390" s="29"/>
      <c r="B390" s="29"/>
      <c r="C390" s="29"/>
      <c r="D390" s="29"/>
      <c r="E390" s="29"/>
      <c r="F390" s="29"/>
      <c r="G390" s="29"/>
      <c r="H390" s="126"/>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126"/>
      <c r="AJ390" s="29"/>
    </row>
    <row r="391" spans="1:36" ht="15.75" customHeight="1" x14ac:dyDescent="0.35">
      <c r="A391" s="29"/>
      <c r="B391" s="29"/>
      <c r="C391" s="29"/>
      <c r="D391" s="29"/>
      <c r="E391" s="29"/>
      <c r="F391" s="29"/>
      <c r="G391" s="29"/>
      <c r="H391" s="126"/>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126"/>
      <c r="AJ391" s="29"/>
    </row>
    <row r="392" spans="1:36" ht="15.75" customHeight="1" x14ac:dyDescent="0.35">
      <c r="A392" s="29"/>
      <c r="B392" s="29"/>
      <c r="C392" s="29"/>
      <c r="D392" s="29"/>
      <c r="E392" s="29"/>
      <c r="F392" s="29"/>
      <c r="G392" s="29"/>
      <c r="H392" s="126"/>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126"/>
      <c r="AJ392" s="29"/>
    </row>
    <row r="393" spans="1:36" ht="15.75" customHeight="1" x14ac:dyDescent="0.35">
      <c r="A393" s="29"/>
      <c r="B393" s="29"/>
      <c r="C393" s="29"/>
      <c r="D393" s="29"/>
      <c r="E393" s="29"/>
      <c r="F393" s="29"/>
      <c r="G393" s="29"/>
      <c r="H393" s="126"/>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126"/>
      <c r="AJ393" s="29"/>
    </row>
    <row r="394" spans="1:36" ht="15.75" customHeight="1" x14ac:dyDescent="0.35">
      <c r="A394" s="29"/>
      <c r="B394" s="29"/>
      <c r="C394" s="29"/>
      <c r="D394" s="29"/>
      <c r="E394" s="29"/>
      <c r="F394" s="29"/>
      <c r="G394" s="29"/>
      <c r="H394" s="126"/>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126"/>
      <c r="AJ394" s="29"/>
    </row>
    <row r="395" spans="1:36" ht="15.75" customHeight="1" x14ac:dyDescent="0.35">
      <c r="A395" s="29"/>
      <c r="B395" s="29"/>
      <c r="C395" s="29"/>
      <c r="D395" s="29"/>
      <c r="E395" s="29"/>
      <c r="F395" s="29"/>
      <c r="G395" s="29"/>
      <c r="H395" s="126"/>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126"/>
      <c r="AJ395" s="29"/>
    </row>
    <row r="396" spans="1:36" ht="15.75" customHeight="1" x14ac:dyDescent="0.35">
      <c r="A396" s="29"/>
      <c r="B396" s="29"/>
      <c r="C396" s="29"/>
      <c r="D396" s="29"/>
      <c r="E396" s="29"/>
      <c r="F396" s="29"/>
      <c r="G396" s="29"/>
      <c r="H396" s="126"/>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126"/>
      <c r="AJ396" s="29"/>
    </row>
    <row r="397" spans="1:36" ht="15.75" customHeight="1" x14ac:dyDescent="0.35">
      <c r="A397" s="29"/>
      <c r="B397" s="29"/>
      <c r="C397" s="29"/>
      <c r="D397" s="29"/>
      <c r="E397" s="29"/>
      <c r="F397" s="29"/>
      <c r="G397" s="29"/>
      <c r="H397" s="126"/>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126"/>
      <c r="AJ397" s="29"/>
    </row>
    <row r="398" spans="1:36" ht="15.75" customHeight="1" x14ac:dyDescent="0.35">
      <c r="A398" s="29"/>
      <c r="B398" s="29"/>
      <c r="C398" s="29"/>
      <c r="D398" s="29"/>
      <c r="E398" s="29"/>
      <c r="F398" s="29"/>
      <c r="G398" s="29"/>
      <c r="H398" s="126"/>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126"/>
      <c r="AJ398" s="29"/>
    </row>
    <row r="399" spans="1:36" ht="15.75" customHeight="1" x14ac:dyDescent="0.35">
      <c r="A399" s="29"/>
      <c r="B399" s="29"/>
      <c r="C399" s="29"/>
      <c r="D399" s="29"/>
      <c r="E399" s="29"/>
      <c r="F399" s="29"/>
      <c r="G399" s="29"/>
      <c r="H399" s="126"/>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126"/>
      <c r="AJ399" s="29"/>
    </row>
    <row r="400" spans="1:36" ht="15.75" customHeight="1" x14ac:dyDescent="0.35">
      <c r="A400" s="29"/>
      <c r="B400" s="29"/>
      <c r="C400" s="29"/>
      <c r="D400" s="29"/>
      <c r="E400" s="29"/>
      <c r="F400" s="29"/>
      <c r="G400" s="29"/>
      <c r="H400" s="126"/>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126"/>
      <c r="AJ400" s="29"/>
    </row>
    <row r="401" spans="1:36" ht="15.75" customHeight="1" x14ac:dyDescent="0.35">
      <c r="A401" s="29"/>
      <c r="B401" s="29"/>
      <c r="C401" s="29"/>
      <c r="D401" s="29"/>
      <c r="E401" s="29"/>
      <c r="F401" s="29"/>
      <c r="G401" s="29"/>
      <c r="H401" s="126"/>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126"/>
      <c r="AJ401" s="29"/>
    </row>
    <row r="402" spans="1:36" ht="15.75" customHeight="1" x14ac:dyDescent="0.35">
      <c r="A402" s="29"/>
      <c r="B402" s="29"/>
      <c r="C402" s="29"/>
      <c r="D402" s="29"/>
      <c r="E402" s="29"/>
      <c r="F402" s="29"/>
      <c r="G402" s="29"/>
      <c r="H402" s="126"/>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126"/>
      <c r="AJ402" s="29"/>
    </row>
    <row r="403" spans="1:36" ht="15.75" customHeight="1" x14ac:dyDescent="0.35">
      <c r="A403" s="29"/>
      <c r="B403" s="29"/>
      <c r="C403" s="29"/>
      <c r="D403" s="29"/>
      <c r="E403" s="29"/>
      <c r="F403" s="29"/>
      <c r="G403" s="29"/>
      <c r="H403" s="126"/>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126"/>
      <c r="AJ403" s="29"/>
    </row>
    <row r="404" spans="1:36" ht="15.75" customHeight="1" x14ac:dyDescent="0.35">
      <c r="A404" s="29"/>
      <c r="B404" s="29"/>
      <c r="C404" s="29"/>
      <c r="D404" s="29"/>
      <c r="E404" s="29"/>
      <c r="F404" s="29"/>
      <c r="G404" s="29"/>
      <c r="H404" s="126"/>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126"/>
      <c r="AJ404" s="29"/>
    </row>
    <row r="405" spans="1:36" ht="15.75" customHeight="1" x14ac:dyDescent="0.35">
      <c r="A405" s="29"/>
      <c r="B405" s="29"/>
      <c r="C405" s="29"/>
      <c r="D405" s="29"/>
      <c r="E405" s="29"/>
      <c r="F405" s="29"/>
      <c r="G405" s="29"/>
      <c r="H405" s="126"/>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126"/>
      <c r="AJ405" s="29"/>
    </row>
    <row r="406" spans="1:36" ht="15.75" customHeight="1" x14ac:dyDescent="0.35">
      <c r="A406" s="29"/>
      <c r="B406" s="29"/>
      <c r="C406" s="29"/>
      <c r="D406" s="29"/>
      <c r="E406" s="29"/>
      <c r="F406" s="29"/>
      <c r="G406" s="29"/>
      <c r="H406" s="126"/>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126"/>
      <c r="AJ406" s="29"/>
    </row>
    <row r="407" spans="1:36" ht="15.75" customHeight="1" x14ac:dyDescent="0.35">
      <c r="A407" s="29"/>
      <c r="B407" s="29"/>
      <c r="C407" s="29"/>
      <c r="D407" s="29"/>
      <c r="E407" s="29"/>
      <c r="F407" s="29"/>
      <c r="G407" s="29"/>
      <c r="H407" s="126"/>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126"/>
      <c r="AJ407" s="29"/>
    </row>
    <row r="408" spans="1:36" ht="15.75" customHeight="1" x14ac:dyDescent="0.35">
      <c r="A408" s="29"/>
      <c r="B408" s="29"/>
      <c r="C408" s="29"/>
      <c r="D408" s="29"/>
      <c r="E408" s="29"/>
      <c r="F408" s="29"/>
      <c r="G408" s="29"/>
      <c r="H408" s="126"/>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126"/>
      <c r="AJ408" s="29"/>
    </row>
    <row r="409" spans="1:36" ht="15.75" customHeight="1" x14ac:dyDescent="0.35">
      <c r="A409" s="29"/>
      <c r="B409" s="29"/>
      <c r="C409" s="29"/>
      <c r="D409" s="29"/>
      <c r="E409" s="29"/>
      <c r="F409" s="29"/>
      <c r="G409" s="29"/>
      <c r="H409" s="126"/>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126"/>
      <c r="AJ409" s="29"/>
    </row>
    <row r="410" spans="1:36" ht="15.75" customHeight="1" x14ac:dyDescent="0.35">
      <c r="A410" s="29"/>
      <c r="B410" s="29"/>
      <c r="C410" s="29"/>
      <c r="D410" s="29"/>
      <c r="E410" s="29"/>
      <c r="F410" s="29"/>
      <c r="G410" s="29"/>
      <c r="H410" s="126"/>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126"/>
      <c r="AJ410" s="29"/>
    </row>
    <row r="411" spans="1:36" ht="15.75" customHeight="1" x14ac:dyDescent="0.35">
      <c r="A411" s="29"/>
      <c r="B411" s="29"/>
      <c r="C411" s="29"/>
      <c r="D411" s="29"/>
      <c r="E411" s="29"/>
      <c r="F411" s="29"/>
      <c r="G411" s="29"/>
      <c r="H411" s="126"/>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126"/>
      <c r="AJ411" s="29"/>
    </row>
    <row r="412" spans="1:36" ht="15.75" customHeight="1" x14ac:dyDescent="0.35">
      <c r="A412" s="29"/>
      <c r="B412" s="29"/>
      <c r="C412" s="29"/>
      <c r="D412" s="29"/>
      <c r="E412" s="29"/>
      <c r="F412" s="29"/>
      <c r="G412" s="29"/>
      <c r="H412" s="126"/>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126"/>
      <c r="AJ412" s="29"/>
    </row>
    <row r="413" spans="1:36" ht="15.75" customHeight="1" x14ac:dyDescent="0.35">
      <c r="A413" s="29"/>
      <c r="B413" s="29"/>
      <c r="C413" s="29"/>
      <c r="D413" s="29"/>
      <c r="E413" s="29"/>
      <c r="F413" s="29"/>
      <c r="G413" s="29"/>
      <c r="H413" s="126"/>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126"/>
      <c r="AJ413" s="29"/>
    </row>
    <row r="414" spans="1:36" ht="15.75" customHeight="1" x14ac:dyDescent="0.35">
      <c r="A414" s="29"/>
      <c r="B414" s="29"/>
      <c r="C414" s="29"/>
      <c r="D414" s="29"/>
      <c r="E414" s="29"/>
      <c r="F414" s="29"/>
      <c r="G414" s="29"/>
      <c r="H414" s="126"/>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126"/>
      <c r="AJ414" s="29"/>
    </row>
    <row r="415" spans="1:36" ht="15.75" customHeight="1" x14ac:dyDescent="0.35">
      <c r="A415" s="29"/>
      <c r="B415" s="29"/>
      <c r="C415" s="29"/>
      <c r="D415" s="29"/>
      <c r="E415" s="29"/>
      <c r="F415" s="29"/>
      <c r="G415" s="29"/>
      <c r="H415" s="126"/>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126"/>
      <c r="AJ415" s="29"/>
    </row>
    <row r="416" spans="1:36" ht="15.75" customHeight="1" x14ac:dyDescent="0.35">
      <c r="A416" s="29"/>
      <c r="B416" s="29"/>
      <c r="C416" s="29"/>
      <c r="D416" s="29"/>
      <c r="E416" s="29"/>
      <c r="F416" s="29"/>
      <c r="G416" s="29"/>
      <c r="H416" s="126"/>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126"/>
      <c r="AJ416" s="29"/>
    </row>
    <row r="417" spans="1:36" ht="15.75" customHeight="1" x14ac:dyDescent="0.35">
      <c r="A417" s="29"/>
      <c r="B417" s="29"/>
      <c r="C417" s="29"/>
      <c r="D417" s="29"/>
      <c r="E417" s="29"/>
      <c r="F417" s="29"/>
      <c r="G417" s="29"/>
      <c r="H417" s="126"/>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126"/>
      <c r="AJ417" s="29"/>
    </row>
    <row r="418" spans="1:36" ht="15.75" customHeight="1" x14ac:dyDescent="0.35">
      <c r="A418" s="29"/>
      <c r="B418" s="29"/>
      <c r="C418" s="29"/>
      <c r="D418" s="29"/>
      <c r="E418" s="29"/>
      <c r="F418" s="29"/>
      <c r="G418" s="29"/>
      <c r="H418" s="126"/>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126"/>
      <c r="AJ418" s="29"/>
    </row>
    <row r="419" spans="1:36" ht="15.75" customHeight="1" x14ac:dyDescent="0.35">
      <c r="A419" s="29"/>
      <c r="B419" s="29"/>
      <c r="C419" s="29"/>
      <c r="D419" s="29"/>
      <c r="E419" s="29"/>
      <c r="F419" s="29"/>
      <c r="G419" s="29"/>
      <c r="H419" s="126"/>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126"/>
      <c r="AJ419" s="29"/>
    </row>
    <row r="420" spans="1:36" ht="15.75" customHeight="1" x14ac:dyDescent="0.35">
      <c r="A420" s="29"/>
      <c r="B420" s="29"/>
      <c r="C420" s="29"/>
      <c r="D420" s="29"/>
      <c r="E420" s="29"/>
      <c r="F420" s="29"/>
      <c r="G420" s="29"/>
      <c r="H420" s="126"/>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126"/>
      <c r="AJ420" s="29"/>
    </row>
    <row r="421" spans="1:36" ht="15.75" customHeight="1" x14ac:dyDescent="0.35">
      <c r="A421" s="29"/>
      <c r="B421" s="29"/>
      <c r="C421" s="29"/>
      <c r="D421" s="29"/>
      <c r="E421" s="29"/>
      <c r="F421" s="29"/>
      <c r="G421" s="29"/>
      <c r="H421" s="126"/>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126"/>
      <c r="AJ421" s="29"/>
    </row>
    <row r="422" spans="1:36" ht="15.75" customHeight="1" x14ac:dyDescent="0.35">
      <c r="A422" s="29"/>
      <c r="B422" s="29"/>
      <c r="C422" s="29"/>
      <c r="D422" s="29"/>
      <c r="E422" s="29"/>
      <c r="F422" s="29"/>
      <c r="G422" s="29"/>
      <c r="H422" s="126"/>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126"/>
      <c r="AJ422" s="29"/>
    </row>
    <row r="423" spans="1:36" ht="15.75" customHeight="1" x14ac:dyDescent="0.35">
      <c r="A423" s="29"/>
      <c r="B423" s="29"/>
      <c r="C423" s="29"/>
      <c r="D423" s="29"/>
      <c r="E423" s="29"/>
      <c r="F423" s="29"/>
      <c r="G423" s="29"/>
      <c r="H423" s="126"/>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126"/>
      <c r="AJ423" s="29"/>
    </row>
    <row r="424" spans="1:36" ht="15.75" customHeight="1" x14ac:dyDescent="0.35">
      <c r="A424" s="29"/>
      <c r="B424" s="29"/>
      <c r="C424" s="29"/>
      <c r="D424" s="29"/>
      <c r="E424" s="29"/>
      <c r="F424" s="29"/>
      <c r="G424" s="29"/>
      <c r="H424" s="126"/>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126"/>
      <c r="AJ424" s="29"/>
    </row>
    <row r="425" spans="1:36" ht="15.75" customHeight="1" x14ac:dyDescent="0.35">
      <c r="A425" s="29"/>
      <c r="B425" s="29"/>
      <c r="C425" s="29"/>
      <c r="D425" s="29"/>
      <c r="E425" s="29"/>
      <c r="F425" s="29"/>
      <c r="G425" s="29"/>
      <c r="H425" s="126"/>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126"/>
      <c r="AJ425" s="29"/>
    </row>
    <row r="426" spans="1:36" ht="15.75" customHeight="1" x14ac:dyDescent="0.35">
      <c r="A426" s="29"/>
      <c r="B426" s="29"/>
      <c r="C426" s="29"/>
      <c r="D426" s="29"/>
      <c r="E426" s="29"/>
      <c r="F426" s="29"/>
      <c r="G426" s="29"/>
      <c r="H426" s="126"/>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126"/>
      <c r="AJ426" s="29"/>
    </row>
    <row r="427" spans="1:36" ht="15.75" customHeight="1" x14ac:dyDescent="0.35">
      <c r="A427" s="29"/>
      <c r="B427" s="29"/>
      <c r="C427" s="29"/>
      <c r="D427" s="29"/>
      <c r="E427" s="29"/>
      <c r="F427" s="29"/>
      <c r="G427" s="29"/>
      <c r="H427" s="126"/>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126"/>
      <c r="AJ427" s="29"/>
    </row>
    <row r="428" spans="1:36" ht="15.75" customHeight="1" x14ac:dyDescent="0.35">
      <c r="A428" s="29"/>
      <c r="B428" s="29"/>
      <c r="C428" s="29"/>
      <c r="D428" s="29"/>
      <c r="E428" s="29"/>
      <c r="F428" s="29"/>
      <c r="G428" s="29"/>
      <c r="H428" s="126"/>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126"/>
      <c r="AJ428" s="29"/>
    </row>
    <row r="429" spans="1:36" ht="15.75" customHeight="1" x14ac:dyDescent="0.35">
      <c r="A429" s="29"/>
      <c r="B429" s="29"/>
      <c r="C429" s="29"/>
      <c r="D429" s="29"/>
      <c r="E429" s="29"/>
      <c r="F429" s="29"/>
      <c r="G429" s="29"/>
      <c r="H429" s="126"/>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126"/>
      <c r="AJ429" s="29"/>
    </row>
    <row r="430" spans="1:36" ht="15.75" customHeight="1" x14ac:dyDescent="0.35">
      <c r="A430" s="29"/>
      <c r="B430" s="29"/>
      <c r="C430" s="29"/>
      <c r="D430" s="29"/>
      <c r="E430" s="29"/>
      <c r="F430" s="29"/>
      <c r="G430" s="29"/>
      <c r="H430" s="126"/>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126"/>
      <c r="AJ430" s="29"/>
    </row>
    <row r="431" spans="1:36" ht="15.75" customHeight="1" x14ac:dyDescent="0.35">
      <c r="A431" s="29"/>
      <c r="B431" s="29"/>
      <c r="C431" s="29"/>
      <c r="D431" s="29"/>
      <c r="E431" s="29"/>
      <c r="F431" s="29"/>
      <c r="G431" s="29"/>
      <c r="H431" s="126"/>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126"/>
      <c r="AJ431" s="29"/>
    </row>
    <row r="432" spans="1:36" ht="15.75" customHeight="1" x14ac:dyDescent="0.35">
      <c r="A432" s="29"/>
      <c r="B432" s="29"/>
      <c r="C432" s="29"/>
      <c r="D432" s="29"/>
      <c r="E432" s="29"/>
      <c r="F432" s="29"/>
      <c r="G432" s="29"/>
      <c r="H432" s="126"/>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126"/>
      <c r="AJ432" s="29"/>
    </row>
    <row r="433" spans="1:36" ht="15.75" customHeight="1" x14ac:dyDescent="0.35">
      <c r="A433" s="29"/>
      <c r="B433" s="29"/>
      <c r="C433" s="29"/>
      <c r="D433" s="29"/>
      <c r="E433" s="29"/>
      <c r="F433" s="29"/>
      <c r="G433" s="29"/>
      <c r="H433" s="126"/>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126"/>
      <c r="AJ433" s="29"/>
    </row>
    <row r="434" spans="1:36" ht="15.75" customHeight="1" x14ac:dyDescent="0.35">
      <c r="A434" s="29"/>
      <c r="B434" s="29"/>
      <c r="C434" s="29"/>
      <c r="D434" s="29"/>
      <c r="E434" s="29"/>
      <c r="F434" s="29"/>
      <c r="G434" s="29"/>
      <c r="H434" s="126"/>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126"/>
      <c r="AJ434" s="29"/>
    </row>
    <row r="435" spans="1:36" ht="15.75" customHeight="1" x14ac:dyDescent="0.35">
      <c r="A435" s="29"/>
      <c r="B435" s="29"/>
      <c r="C435" s="29"/>
      <c r="D435" s="29"/>
      <c r="E435" s="29"/>
      <c r="F435" s="29"/>
      <c r="G435" s="29"/>
      <c r="H435" s="126"/>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126"/>
      <c r="AJ435" s="29"/>
    </row>
    <row r="436" spans="1:36" ht="15.75" customHeight="1" x14ac:dyDescent="0.35">
      <c r="A436" s="29"/>
      <c r="B436" s="29"/>
      <c r="C436" s="29"/>
      <c r="D436" s="29"/>
      <c r="E436" s="29"/>
      <c r="F436" s="29"/>
      <c r="G436" s="29"/>
      <c r="H436" s="126"/>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126"/>
      <c r="AJ436" s="29"/>
    </row>
    <row r="437" spans="1:36" ht="15.75" customHeight="1" x14ac:dyDescent="0.35">
      <c r="A437" s="29"/>
      <c r="B437" s="29"/>
      <c r="C437" s="29"/>
      <c r="D437" s="29"/>
      <c r="E437" s="29"/>
      <c r="F437" s="29"/>
      <c r="G437" s="29"/>
      <c r="H437" s="126"/>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126"/>
      <c r="AJ437" s="29"/>
    </row>
    <row r="438" spans="1:36" ht="15.75" customHeight="1" x14ac:dyDescent="0.35">
      <c r="A438" s="29"/>
      <c r="B438" s="29"/>
      <c r="C438" s="29"/>
      <c r="D438" s="29"/>
      <c r="E438" s="29"/>
      <c r="F438" s="29"/>
      <c r="G438" s="29"/>
      <c r="H438" s="126"/>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126"/>
      <c r="AJ438" s="29"/>
    </row>
    <row r="439" spans="1:36" ht="15.75" customHeight="1" x14ac:dyDescent="0.35">
      <c r="A439" s="29"/>
      <c r="B439" s="29"/>
      <c r="C439" s="29"/>
      <c r="D439" s="29"/>
      <c r="E439" s="29"/>
      <c r="F439" s="29"/>
      <c r="G439" s="29"/>
      <c r="H439" s="126"/>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126"/>
      <c r="AJ439" s="29"/>
    </row>
    <row r="440" spans="1:36" ht="15.75" customHeight="1" x14ac:dyDescent="0.35">
      <c r="A440" s="29"/>
      <c r="B440" s="29"/>
      <c r="C440" s="29"/>
      <c r="D440" s="29"/>
      <c r="E440" s="29"/>
      <c r="F440" s="29"/>
      <c r="G440" s="29"/>
      <c r="H440" s="126"/>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126"/>
      <c r="AJ440" s="29"/>
    </row>
    <row r="441" spans="1:36" ht="15.75" customHeight="1" x14ac:dyDescent="0.35">
      <c r="A441" s="29"/>
      <c r="B441" s="29"/>
      <c r="C441" s="29"/>
      <c r="D441" s="29"/>
      <c r="E441" s="29"/>
      <c r="F441" s="29"/>
      <c r="G441" s="29"/>
      <c r="H441" s="126"/>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126"/>
      <c r="AJ441" s="29"/>
    </row>
    <row r="442" spans="1:36" ht="15.75" customHeight="1" x14ac:dyDescent="0.35">
      <c r="A442" s="29"/>
      <c r="B442" s="29"/>
      <c r="C442" s="29"/>
      <c r="D442" s="29"/>
      <c r="E442" s="29"/>
      <c r="F442" s="29"/>
      <c r="G442" s="29"/>
      <c r="H442" s="126"/>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126"/>
      <c r="AJ442" s="29"/>
    </row>
    <row r="443" spans="1:36" ht="15.75" customHeight="1" x14ac:dyDescent="0.35">
      <c r="A443" s="29"/>
      <c r="B443" s="29"/>
      <c r="C443" s="29"/>
      <c r="D443" s="29"/>
      <c r="E443" s="29"/>
      <c r="F443" s="29"/>
      <c r="G443" s="29"/>
      <c r="H443" s="126"/>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126"/>
      <c r="AJ443" s="29"/>
    </row>
    <row r="444" spans="1:36" ht="15.75" customHeight="1" x14ac:dyDescent="0.35">
      <c r="A444" s="29"/>
      <c r="B444" s="29"/>
      <c r="C444" s="29"/>
      <c r="D444" s="29"/>
      <c r="E444" s="29"/>
      <c r="F444" s="29"/>
      <c r="G444" s="29"/>
      <c r="H444" s="126"/>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126"/>
      <c r="AJ444" s="29"/>
    </row>
    <row r="445" spans="1:36" ht="15.75" customHeight="1" x14ac:dyDescent="0.35">
      <c r="A445" s="29"/>
      <c r="B445" s="29"/>
      <c r="C445" s="29"/>
      <c r="D445" s="29"/>
      <c r="E445" s="29"/>
      <c r="F445" s="29"/>
      <c r="G445" s="29"/>
      <c r="H445" s="126"/>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126"/>
      <c r="AJ445" s="29"/>
    </row>
    <row r="446" spans="1:36" ht="15.75" customHeight="1" x14ac:dyDescent="0.35">
      <c r="A446" s="29"/>
      <c r="B446" s="29"/>
      <c r="C446" s="29"/>
      <c r="D446" s="29"/>
      <c r="E446" s="29"/>
      <c r="F446" s="29"/>
      <c r="G446" s="29"/>
      <c r="H446" s="126"/>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126"/>
      <c r="AJ446" s="29"/>
    </row>
    <row r="447" spans="1:36" ht="15.75" customHeight="1" x14ac:dyDescent="0.35">
      <c r="A447" s="29"/>
      <c r="B447" s="29"/>
      <c r="C447" s="29"/>
      <c r="D447" s="29"/>
      <c r="E447" s="29"/>
      <c r="F447" s="29"/>
      <c r="G447" s="29"/>
      <c r="H447" s="126"/>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126"/>
      <c r="AJ447" s="29"/>
    </row>
    <row r="448" spans="1:36" ht="15.75" customHeight="1" x14ac:dyDescent="0.35">
      <c r="A448" s="29"/>
      <c r="B448" s="29"/>
      <c r="C448" s="29"/>
      <c r="D448" s="29"/>
      <c r="E448" s="29"/>
      <c r="F448" s="29"/>
      <c r="G448" s="29"/>
      <c r="H448" s="126"/>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126"/>
      <c r="AJ448" s="29"/>
    </row>
    <row r="449" spans="1:36" ht="15.75" customHeight="1" x14ac:dyDescent="0.35">
      <c r="A449" s="29"/>
      <c r="B449" s="29"/>
      <c r="C449" s="29"/>
      <c r="D449" s="29"/>
      <c r="E449" s="29"/>
      <c r="F449" s="29"/>
      <c r="G449" s="29"/>
      <c r="H449" s="126"/>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126"/>
      <c r="AJ449" s="29"/>
    </row>
    <row r="450" spans="1:36" ht="15.75" customHeight="1" x14ac:dyDescent="0.35">
      <c r="A450" s="29"/>
      <c r="B450" s="29"/>
      <c r="C450" s="29"/>
      <c r="D450" s="29"/>
      <c r="E450" s="29"/>
      <c r="F450" s="29"/>
      <c r="G450" s="29"/>
      <c r="H450" s="126"/>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126"/>
      <c r="AJ450" s="29"/>
    </row>
    <row r="451" spans="1:36" ht="15.75" customHeight="1" x14ac:dyDescent="0.35">
      <c r="A451" s="29"/>
      <c r="B451" s="29"/>
      <c r="C451" s="29"/>
      <c r="D451" s="29"/>
      <c r="E451" s="29"/>
      <c r="F451" s="29"/>
      <c r="G451" s="29"/>
      <c r="H451" s="126"/>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126"/>
      <c r="AJ451" s="29"/>
    </row>
    <row r="452" spans="1:36" ht="15.75" customHeight="1" x14ac:dyDescent="0.35">
      <c r="A452" s="29"/>
      <c r="B452" s="29"/>
      <c r="C452" s="29"/>
      <c r="D452" s="29"/>
      <c r="E452" s="29"/>
      <c r="F452" s="29"/>
      <c r="G452" s="29"/>
      <c r="H452" s="126"/>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126"/>
      <c r="AJ452" s="29"/>
    </row>
    <row r="453" spans="1:36" ht="15.75" customHeight="1" x14ac:dyDescent="0.35">
      <c r="A453" s="29"/>
      <c r="B453" s="29"/>
      <c r="C453" s="29"/>
      <c r="D453" s="29"/>
      <c r="E453" s="29"/>
      <c r="F453" s="29"/>
      <c r="G453" s="29"/>
      <c r="H453" s="126"/>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126"/>
      <c r="AJ453" s="29"/>
    </row>
    <row r="454" spans="1:36" ht="15.75" customHeight="1" x14ac:dyDescent="0.35">
      <c r="A454" s="29"/>
      <c r="B454" s="29"/>
      <c r="C454" s="29"/>
      <c r="D454" s="29"/>
      <c r="E454" s="29"/>
      <c r="F454" s="29"/>
      <c r="G454" s="29"/>
      <c r="H454" s="126"/>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126"/>
      <c r="AJ454" s="29"/>
    </row>
    <row r="455" spans="1:36" ht="15.75" customHeight="1" x14ac:dyDescent="0.35">
      <c r="A455" s="29"/>
      <c r="B455" s="29"/>
      <c r="C455" s="29"/>
      <c r="D455" s="29"/>
      <c r="E455" s="29"/>
      <c r="F455" s="29"/>
      <c r="G455" s="29"/>
      <c r="H455" s="126"/>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126"/>
      <c r="AJ455" s="29"/>
    </row>
    <row r="456" spans="1:36" ht="15.75" customHeight="1" x14ac:dyDescent="0.35">
      <c r="A456" s="29"/>
      <c r="B456" s="29"/>
      <c r="C456" s="29"/>
      <c r="D456" s="29"/>
      <c r="E456" s="29"/>
      <c r="F456" s="29"/>
      <c r="G456" s="29"/>
      <c r="H456" s="126"/>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126"/>
      <c r="AJ456" s="29"/>
    </row>
    <row r="457" spans="1:36" ht="15.75" customHeight="1" x14ac:dyDescent="0.35">
      <c r="A457" s="29"/>
      <c r="B457" s="29"/>
      <c r="C457" s="29"/>
      <c r="D457" s="29"/>
      <c r="E457" s="29"/>
      <c r="F457" s="29"/>
      <c r="G457" s="29"/>
      <c r="H457" s="126"/>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126"/>
      <c r="AJ457" s="29"/>
    </row>
    <row r="458" spans="1:36" ht="15.75" customHeight="1" x14ac:dyDescent="0.35">
      <c r="A458" s="29"/>
      <c r="B458" s="29"/>
      <c r="C458" s="29"/>
      <c r="D458" s="29"/>
      <c r="E458" s="29"/>
      <c r="F458" s="29"/>
      <c r="G458" s="29"/>
      <c r="H458" s="126"/>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126"/>
      <c r="AJ458" s="29"/>
    </row>
    <row r="459" spans="1:36" ht="15.75" customHeight="1" x14ac:dyDescent="0.35">
      <c r="A459" s="29"/>
      <c r="B459" s="29"/>
      <c r="C459" s="29"/>
      <c r="D459" s="29"/>
      <c r="E459" s="29"/>
      <c r="F459" s="29"/>
      <c r="G459" s="29"/>
      <c r="H459" s="126"/>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126"/>
      <c r="AJ459" s="29"/>
    </row>
    <row r="460" spans="1:36" ht="15.75" customHeight="1" x14ac:dyDescent="0.35">
      <c r="A460" s="29"/>
      <c r="B460" s="29"/>
      <c r="C460" s="29"/>
      <c r="D460" s="29"/>
      <c r="E460" s="29"/>
      <c r="F460" s="29"/>
      <c r="G460" s="29"/>
      <c r="H460" s="126"/>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126"/>
      <c r="AJ460" s="29"/>
    </row>
    <row r="461" spans="1:36" ht="15.75" customHeight="1" x14ac:dyDescent="0.35">
      <c r="A461" s="29"/>
      <c r="B461" s="29"/>
      <c r="C461" s="29"/>
      <c r="D461" s="29"/>
      <c r="E461" s="29"/>
      <c r="F461" s="29"/>
      <c r="G461" s="29"/>
      <c r="H461" s="126"/>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126"/>
      <c r="AJ461" s="29"/>
    </row>
    <row r="462" spans="1:36" ht="15.75" customHeight="1" x14ac:dyDescent="0.35">
      <c r="A462" s="29"/>
      <c r="B462" s="29"/>
      <c r="C462" s="29"/>
      <c r="D462" s="29"/>
      <c r="E462" s="29"/>
      <c r="F462" s="29"/>
      <c r="G462" s="29"/>
      <c r="H462" s="126"/>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126"/>
      <c r="AJ462" s="29"/>
    </row>
    <row r="463" spans="1:36" ht="15.75" customHeight="1" x14ac:dyDescent="0.35">
      <c r="A463" s="29"/>
      <c r="B463" s="29"/>
      <c r="C463" s="29"/>
      <c r="D463" s="29"/>
      <c r="E463" s="29"/>
      <c r="F463" s="29"/>
      <c r="G463" s="29"/>
      <c r="H463" s="126"/>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126"/>
      <c r="AJ463" s="29"/>
    </row>
    <row r="464" spans="1:36" ht="15.75" customHeight="1" x14ac:dyDescent="0.35">
      <c r="A464" s="29"/>
      <c r="B464" s="29"/>
      <c r="C464" s="29"/>
      <c r="D464" s="29"/>
      <c r="E464" s="29"/>
      <c r="F464" s="29"/>
      <c r="G464" s="29"/>
      <c r="H464" s="126"/>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126"/>
      <c r="AJ464" s="29"/>
    </row>
    <row r="465" spans="1:36" ht="15.75" customHeight="1" x14ac:dyDescent="0.35">
      <c r="A465" s="29"/>
      <c r="B465" s="29"/>
      <c r="C465" s="29"/>
      <c r="D465" s="29"/>
      <c r="E465" s="29"/>
      <c r="F465" s="29"/>
      <c r="G465" s="29"/>
      <c r="H465" s="126"/>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126"/>
      <c r="AJ465" s="29"/>
    </row>
    <row r="466" spans="1:36" ht="15.75" customHeight="1" x14ac:dyDescent="0.35">
      <c r="A466" s="29"/>
      <c r="B466" s="29"/>
      <c r="C466" s="29"/>
      <c r="D466" s="29"/>
      <c r="E466" s="29"/>
      <c r="F466" s="29"/>
      <c r="G466" s="29"/>
      <c r="H466" s="126"/>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126"/>
      <c r="AJ466" s="29"/>
    </row>
    <row r="467" spans="1:36" ht="15.75" customHeight="1" x14ac:dyDescent="0.35">
      <c r="A467" s="29"/>
      <c r="B467" s="29"/>
      <c r="C467" s="29"/>
      <c r="D467" s="29"/>
      <c r="E467" s="29"/>
      <c r="F467" s="29"/>
      <c r="G467" s="29"/>
      <c r="H467" s="126"/>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126"/>
      <c r="AJ467" s="29"/>
    </row>
    <row r="468" spans="1:36" ht="15.75" customHeight="1" x14ac:dyDescent="0.35">
      <c r="A468" s="29"/>
      <c r="B468" s="29"/>
      <c r="C468" s="29"/>
      <c r="D468" s="29"/>
      <c r="E468" s="29"/>
      <c r="F468" s="29"/>
      <c r="G468" s="29"/>
      <c r="H468" s="126"/>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126"/>
      <c r="AJ468" s="29"/>
    </row>
    <row r="469" spans="1:36" ht="15.75" customHeight="1" x14ac:dyDescent="0.35">
      <c r="A469" s="29"/>
      <c r="B469" s="29"/>
      <c r="C469" s="29"/>
      <c r="D469" s="29"/>
      <c r="E469" s="29"/>
      <c r="F469" s="29"/>
      <c r="G469" s="29"/>
      <c r="H469" s="126"/>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126"/>
      <c r="AJ469" s="29"/>
    </row>
    <row r="470" spans="1:36" ht="15.75" customHeight="1" x14ac:dyDescent="0.35">
      <c r="A470" s="29"/>
      <c r="B470" s="29"/>
      <c r="C470" s="29"/>
      <c r="D470" s="29"/>
      <c r="E470" s="29"/>
      <c r="F470" s="29"/>
      <c r="G470" s="29"/>
      <c r="H470" s="126"/>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126"/>
      <c r="AJ470" s="29"/>
    </row>
    <row r="471" spans="1:36" ht="15.75" customHeight="1" x14ac:dyDescent="0.35">
      <c r="A471" s="29"/>
      <c r="B471" s="29"/>
      <c r="C471" s="29"/>
      <c r="D471" s="29"/>
      <c r="E471" s="29"/>
      <c r="F471" s="29"/>
      <c r="G471" s="29"/>
      <c r="H471" s="126"/>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126"/>
      <c r="AJ471" s="29"/>
    </row>
    <row r="472" spans="1:36" ht="15.75" customHeight="1" x14ac:dyDescent="0.35">
      <c r="A472" s="29"/>
      <c r="B472" s="29"/>
      <c r="C472" s="29"/>
      <c r="D472" s="29"/>
      <c r="E472" s="29"/>
      <c r="F472" s="29"/>
      <c r="G472" s="29"/>
      <c r="H472" s="126"/>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126"/>
      <c r="AJ472" s="29"/>
    </row>
    <row r="473" spans="1:36" ht="15.75" customHeight="1" x14ac:dyDescent="0.35">
      <c r="A473" s="29"/>
      <c r="B473" s="29"/>
      <c r="C473" s="29"/>
      <c r="D473" s="29"/>
      <c r="E473" s="29"/>
      <c r="F473" s="29"/>
      <c r="G473" s="29"/>
      <c r="H473" s="126"/>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126"/>
      <c r="AJ473" s="29"/>
    </row>
    <row r="474" spans="1:36" ht="15.75" customHeight="1" x14ac:dyDescent="0.35">
      <c r="A474" s="29"/>
      <c r="B474" s="29"/>
      <c r="C474" s="29"/>
      <c r="D474" s="29"/>
      <c r="E474" s="29"/>
      <c r="F474" s="29"/>
      <c r="G474" s="29"/>
      <c r="H474" s="126"/>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126"/>
      <c r="AJ474" s="29"/>
    </row>
    <row r="475" spans="1:36" ht="15.75" customHeight="1" x14ac:dyDescent="0.35">
      <c r="A475" s="29"/>
      <c r="B475" s="29"/>
      <c r="C475" s="29"/>
      <c r="D475" s="29"/>
      <c r="E475" s="29"/>
      <c r="F475" s="29"/>
      <c r="G475" s="29"/>
      <c r="H475" s="126"/>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126"/>
      <c r="AJ475" s="29"/>
    </row>
    <row r="476" spans="1:36" ht="15.75" customHeight="1" x14ac:dyDescent="0.35">
      <c r="A476" s="29"/>
      <c r="B476" s="29"/>
      <c r="C476" s="29"/>
      <c r="D476" s="29"/>
      <c r="E476" s="29"/>
      <c r="F476" s="29"/>
      <c r="G476" s="29"/>
      <c r="H476" s="126"/>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126"/>
      <c r="AJ476" s="29"/>
    </row>
    <row r="477" spans="1:36" ht="15.75" customHeight="1" x14ac:dyDescent="0.35">
      <c r="A477" s="29"/>
      <c r="B477" s="29"/>
      <c r="C477" s="29"/>
      <c r="D477" s="29"/>
      <c r="E477" s="29"/>
      <c r="F477" s="29"/>
      <c r="G477" s="29"/>
      <c r="H477" s="126"/>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126"/>
      <c r="AJ477" s="29"/>
    </row>
    <row r="478" spans="1:36" ht="15.75" customHeight="1" x14ac:dyDescent="0.35">
      <c r="A478" s="29"/>
      <c r="B478" s="29"/>
      <c r="C478" s="29"/>
      <c r="D478" s="29"/>
      <c r="E478" s="29"/>
      <c r="F478" s="29"/>
      <c r="G478" s="29"/>
      <c r="H478" s="126"/>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126"/>
      <c r="AJ478" s="29"/>
    </row>
    <row r="479" spans="1:36" ht="15.75" customHeight="1" x14ac:dyDescent="0.35">
      <c r="A479" s="29"/>
      <c r="B479" s="29"/>
      <c r="C479" s="29"/>
      <c r="D479" s="29"/>
      <c r="E479" s="29"/>
      <c r="F479" s="29"/>
      <c r="G479" s="29"/>
      <c r="H479" s="126"/>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126"/>
      <c r="AJ479" s="29"/>
    </row>
    <row r="480" spans="1:36" ht="15.75" customHeight="1" x14ac:dyDescent="0.35">
      <c r="A480" s="29"/>
      <c r="B480" s="29"/>
      <c r="C480" s="29"/>
      <c r="D480" s="29"/>
      <c r="E480" s="29"/>
      <c r="F480" s="29"/>
      <c r="G480" s="29"/>
      <c r="H480" s="126"/>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126"/>
      <c r="AJ480" s="29"/>
    </row>
    <row r="481" spans="1:36" ht="15.75" customHeight="1" x14ac:dyDescent="0.35">
      <c r="A481" s="29"/>
      <c r="B481" s="29"/>
      <c r="C481" s="29"/>
      <c r="D481" s="29"/>
      <c r="E481" s="29"/>
      <c r="F481" s="29"/>
      <c r="G481" s="29"/>
      <c r="H481" s="126"/>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126"/>
      <c r="AJ481" s="29"/>
    </row>
    <row r="482" spans="1:36" ht="15.75" customHeight="1" x14ac:dyDescent="0.35">
      <c r="A482" s="29"/>
      <c r="B482" s="29"/>
      <c r="C482" s="29"/>
      <c r="D482" s="29"/>
      <c r="E482" s="29"/>
      <c r="F482" s="29"/>
      <c r="G482" s="29"/>
      <c r="H482" s="126"/>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126"/>
      <c r="AJ482" s="29"/>
    </row>
    <row r="483" spans="1:36" ht="15.75" customHeight="1" x14ac:dyDescent="0.35">
      <c r="A483" s="29"/>
      <c r="B483" s="29"/>
      <c r="C483" s="29"/>
      <c r="D483" s="29"/>
      <c r="E483" s="29"/>
      <c r="F483" s="29"/>
      <c r="G483" s="29"/>
      <c r="H483" s="126"/>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126"/>
      <c r="AJ483" s="29"/>
    </row>
    <row r="484" spans="1:36" ht="15.75" customHeight="1" x14ac:dyDescent="0.35">
      <c r="A484" s="29"/>
      <c r="B484" s="29"/>
      <c r="C484" s="29"/>
      <c r="D484" s="29"/>
      <c r="E484" s="29"/>
      <c r="F484" s="29"/>
      <c r="G484" s="29"/>
      <c r="H484" s="126"/>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126"/>
      <c r="AJ484" s="29"/>
    </row>
    <row r="485" spans="1:36" ht="15.75" customHeight="1" x14ac:dyDescent="0.35">
      <c r="A485" s="29"/>
      <c r="B485" s="29"/>
      <c r="C485" s="29"/>
      <c r="D485" s="29"/>
      <c r="E485" s="29"/>
      <c r="F485" s="29"/>
      <c r="G485" s="29"/>
      <c r="H485" s="126"/>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126"/>
      <c r="AJ485" s="29"/>
    </row>
    <row r="486" spans="1:36" ht="15.75" customHeight="1" x14ac:dyDescent="0.35">
      <c r="A486" s="29"/>
      <c r="B486" s="29"/>
      <c r="C486" s="29"/>
      <c r="D486" s="29"/>
      <c r="E486" s="29"/>
      <c r="F486" s="29"/>
      <c r="G486" s="29"/>
      <c r="H486" s="126"/>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126"/>
      <c r="AJ486" s="29"/>
    </row>
    <row r="487" spans="1:36" ht="15.75" customHeight="1" x14ac:dyDescent="0.35">
      <c r="A487" s="29"/>
      <c r="B487" s="29"/>
      <c r="C487" s="29"/>
      <c r="D487" s="29"/>
      <c r="E487" s="29"/>
      <c r="F487" s="29"/>
      <c r="G487" s="29"/>
      <c r="H487" s="126"/>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126"/>
      <c r="AJ487" s="29"/>
    </row>
    <row r="488" spans="1:36" ht="15.75" customHeight="1" x14ac:dyDescent="0.35">
      <c r="A488" s="29"/>
      <c r="B488" s="29"/>
      <c r="C488" s="29"/>
      <c r="D488" s="29"/>
      <c r="E488" s="29"/>
      <c r="F488" s="29"/>
      <c r="G488" s="29"/>
      <c r="H488" s="126"/>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126"/>
      <c r="AJ488" s="29"/>
    </row>
    <row r="489" spans="1:36" ht="15.75" customHeight="1" x14ac:dyDescent="0.35">
      <c r="A489" s="29"/>
      <c r="B489" s="29"/>
      <c r="C489" s="29"/>
      <c r="D489" s="29"/>
      <c r="E489" s="29"/>
      <c r="F489" s="29"/>
      <c r="G489" s="29"/>
      <c r="H489" s="126"/>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126"/>
      <c r="AJ489" s="29"/>
    </row>
    <row r="490" spans="1:36" ht="15.75" customHeight="1" x14ac:dyDescent="0.35">
      <c r="A490" s="29"/>
      <c r="B490" s="29"/>
      <c r="C490" s="29"/>
      <c r="D490" s="29"/>
      <c r="E490" s="29"/>
      <c r="F490" s="29"/>
      <c r="G490" s="29"/>
      <c r="H490" s="126"/>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126"/>
      <c r="AJ490" s="29"/>
    </row>
    <row r="491" spans="1:36" ht="15.75" customHeight="1" x14ac:dyDescent="0.35">
      <c r="A491" s="29"/>
      <c r="B491" s="29"/>
      <c r="C491" s="29"/>
      <c r="D491" s="29"/>
      <c r="E491" s="29"/>
      <c r="F491" s="29"/>
      <c r="G491" s="29"/>
      <c r="H491" s="126"/>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126"/>
      <c r="AJ491" s="29"/>
    </row>
    <row r="492" spans="1:36" ht="15.75" customHeight="1" x14ac:dyDescent="0.35">
      <c r="A492" s="29"/>
      <c r="B492" s="29"/>
      <c r="C492" s="29"/>
      <c r="D492" s="29"/>
      <c r="E492" s="29"/>
      <c r="F492" s="29"/>
      <c r="G492" s="29"/>
      <c r="H492" s="126"/>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126"/>
      <c r="AJ492" s="29"/>
    </row>
    <row r="493" spans="1:36" ht="15.75" customHeight="1" x14ac:dyDescent="0.35">
      <c r="A493" s="29"/>
      <c r="B493" s="29"/>
      <c r="C493" s="29"/>
      <c r="D493" s="29"/>
      <c r="E493" s="29"/>
      <c r="F493" s="29"/>
      <c r="G493" s="29"/>
      <c r="H493" s="126"/>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126"/>
      <c r="AJ493" s="29"/>
    </row>
    <row r="494" spans="1:36" ht="15.75" customHeight="1" x14ac:dyDescent="0.35">
      <c r="A494" s="29"/>
      <c r="B494" s="29"/>
      <c r="C494" s="29"/>
      <c r="D494" s="29"/>
      <c r="E494" s="29"/>
      <c r="F494" s="29"/>
      <c r="G494" s="29"/>
      <c r="H494" s="126"/>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126"/>
      <c r="AJ494" s="29"/>
    </row>
    <row r="495" spans="1:36" ht="15.75" customHeight="1" x14ac:dyDescent="0.35">
      <c r="A495" s="29"/>
      <c r="B495" s="29"/>
      <c r="C495" s="29"/>
      <c r="D495" s="29"/>
      <c r="E495" s="29"/>
      <c r="F495" s="29"/>
      <c r="G495" s="29"/>
      <c r="H495" s="126"/>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126"/>
      <c r="AJ495" s="29"/>
    </row>
    <row r="496" spans="1:36" ht="15.75" customHeight="1" x14ac:dyDescent="0.35">
      <c r="A496" s="29"/>
      <c r="B496" s="29"/>
      <c r="C496" s="29"/>
      <c r="D496" s="29"/>
      <c r="E496" s="29"/>
      <c r="F496" s="29"/>
      <c r="G496" s="29"/>
      <c r="H496" s="126"/>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126"/>
      <c r="AJ496" s="29"/>
    </row>
    <row r="497" spans="1:36" ht="15.75" customHeight="1" x14ac:dyDescent="0.35">
      <c r="A497" s="29"/>
      <c r="B497" s="29"/>
      <c r="C497" s="29"/>
      <c r="D497" s="29"/>
      <c r="E497" s="29"/>
      <c r="F497" s="29"/>
      <c r="G497" s="29"/>
      <c r="H497" s="126"/>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126"/>
      <c r="AJ497" s="29"/>
    </row>
    <row r="498" spans="1:36" ht="15.75" customHeight="1" x14ac:dyDescent="0.35">
      <c r="A498" s="29"/>
      <c r="B498" s="29"/>
      <c r="C498" s="29"/>
      <c r="D498" s="29"/>
      <c r="E498" s="29"/>
      <c r="F498" s="29"/>
      <c r="G498" s="29"/>
      <c r="H498" s="126"/>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126"/>
      <c r="AJ498" s="29"/>
    </row>
    <row r="499" spans="1:36" ht="15.75" customHeight="1" x14ac:dyDescent="0.35">
      <c r="A499" s="29"/>
      <c r="B499" s="29"/>
      <c r="C499" s="29"/>
      <c r="D499" s="29"/>
      <c r="E499" s="29"/>
      <c r="F499" s="29"/>
      <c r="G499" s="29"/>
      <c r="H499" s="126"/>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126"/>
      <c r="AJ499" s="29"/>
    </row>
    <row r="500" spans="1:36" ht="15.75" customHeight="1" x14ac:dyDescent="0.35">
      <c r="A500" s="29"/>
      <c r="B500" s="29"/>
      <c r="C500" s="29"/>
      <c r="D500" s="29"/>
      <c r="E500" s="29"/>
      <c r="F500" s="29"/>
      <c r="G500" s="29"/>
      <c r="H500" s="126"/>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126"/>
      <c r="AJ500" s="29"/>
    </row>
    <row r="501" spans="1:36" ht="15.75" customHeight="1" x14ac:dyDescent="0.35">
      <c r="A501" s="29"/>
      <c r="B501" s="29"/>
      <c r="C501" s="29"/>
      <c r="D501" s="29"/>
      <c r="E501" s="29"/>
      <c r="F501" s="29"/>
      <c r="G501" s="29"/>
      <c r="H501" s="126"/>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126"/>
      <c r="AJ501" s="29"/>
    </row>
    <row r="502" spans="1:36" ht="15.75" customHeight="1" x14ac:dyDescent="0.35">
      <c r="A502" s="29"/>
      <c r="B502" s="29"/>
      <c r="C502" s="29"/>
      <c r="D502" s="29"/>
      <c r="E502" s="29"/>
      <c r="F502" s="29"/>
      <c r="G502" s="29"/>
      <c r="H502" s="126"/>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126"/>
      <c r="AJ502" s="29"/>
    </row>
    <row r="503" spans="1:36" ht="15.75" customHeight="1" x14ac:dyDescent="0.35">
      <c r="A503" s="29"/>
      <c r="B503" s="29"/>
      <c r="C503" s="29"/>
      <c r="D503" s="29"/>
      <c r="E503" s="29"/>
      <c r="F503" s="29"/>
      <c r="G503" s="29"/>
      <c r="H503" s="126"/>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126"/>
      <c r="AJ503" s="29"/>
    </row>
    <row r="504" spans="1:36" ht="15.75" customHeight="1" x14ac:dyDescent="0.35">
      <c r="A504" s="29"/>
      <c r="B504" s="29"/>
      <c r="C504" s="29"/>
      <c r="D504" s="29"/>
      <c r="E504" s="29"/>
      <c r="F504" s="29"/>
      <c r="G504" s="29"/>
      <c r="H504" s="126"/>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126"/>
      <c r="AJ504" s="29"/>
    </row>
    <row r="505" spans="1:36" ht="15.75" customHeight="1" x14ac:dyDescent="0.35">
      <c r="A505" s="29"/>
      <c r="B505" s="29"/>
      <c r="C505" s="29"/>
      <c r="D505" s="29"/>
      <c r="E505" s="29"/>
      <c r="F505" s="29"/>
      <c r="G505" s="29"/>
      <c r="H505" s="126"/>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126"/>
      <c r="AJ505" s="29"/>
    </row>
    <row r="506" spans="1:36" ht="15.75" customHeight="1" x14ac:dyDescent="0.35">
      <c r="A506" s="29"/>
      <c r="B506" s="29"/>
      <c r="C506" s="29"/>
      <c r="D506" s="29"/>
      <c r="E506" s="29"/>
      <c r="F506" s="29"/>
      <c r="G506" s="29"/>
      <c r="H506" s="126"/>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126"/>
      <c r="AJ506" s="29"/>
    </row>
    <row r="507" spans="1:36" ht="15.75" customHeight="1" x14ac:dyDescent="0.35">
      <c r="A507" s="29"/>
      <c r="B507" s="29"/>
      <c r="C507" s="29"/>
      <c r="D507" s="29"/>
      <c r="E507" s="29"/>
      <c r="F507" s="29"/>
      <c r="G507" s="29"/>
      <c r="H507" s="126"/>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126"/>
      <c r="AJ507" s="29"/>
    </row>
    <row r="508" spans="1:36" ht="15.75" customHeight="1" x14ac:dyDescent="0.35">
      <c r="A508" s="29"/>
      <c r="B508" s="29"/>
      <c r="C508" s="29"/>
      <c r="D508" s="29"/>
      <c r="E508" s="29"/>
      <c r="F508" s="29"/>
      <c r="G508" s="29"/>
      <c r="H508" s="126"/>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126"/>
      <c r="AJ508" s="29"/>
    </row>
    <row r="509" spans="1:36" ht="15.75" customHeight="1" x14ac:dyDescent="0.35">
      <c r="A509" s="29"/>
      <c r="B509" s="29"/>
      <c r="C509" s="29"/>
      <c r="D509" s="29"/>
      <c r="E509" s="29"/>
      <c r="F509" s="29"/>
      <c r="G509" s="29"/>
      <c r="H509" s="126"/>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126"/>
      <c r="AJ509" s="29"/>
    </row>
    <row r="510" spans="1:36" ht="15.75" customHeight="1" x14ac:dyDescent="0.35">
      <c r="A510" s="29"/>
      <c r="B510" s="29"/>
      <c r="C510" s="29"/>
      <c r="D510" s="29"/>
      <c r="E510" s="29"/>
      <c r="F510" s="29"/>
      <c r="G510" s="29"/>
      <c r="H510" s="126"/>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126"/>
      <c r="AJ510" s="29"/>
    </row>
    <row r="511" spans="1:36" ht="15.75" customHeight="1" x14ac:dyDescent="0.35">
      <c r="A511" s="29"/>
      <c r="B511" s="29"/>
      <c r="C511" s="29"/>
      <c r="D511" s="29"/>
      <c r="E511" s="29"/>
      <c r="F511" s="29"/>
      <c r="G511" s="29"/>
      <c r="H511" s="126"/>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126"/>
      <c r="AJ511" s="29"/>
    </row>
    <row r="512" spans="1:36" ht="15.75" customHeight="1" x14ac:dyDescent="0.35">
      <c r="A512" s="29"/>
      <c r="B512" s="29"/>
      <c r="C512" s="29"/>
      <c r="D512" s="29"/>
      <c r="E512" s="29"/>
      <c r="F512" s="29"/>
      <c r="G512" s="29"/>
      <c r="H512" s="126"/>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126"/>
      <c r="AJ512" s="29"/>
    </row>
    <row r="513" spans="1:36" ht="15.75" customHeight="1" x14ac:dyDescent="0.35">
      <c r="A513" s="29"/>
      <c r="B513" s="29"/>
      <c r="C513" s="29"/>
      <c r="D513" s="29"/>
      <c r="E513" s="29"/>
      <c r="F513" s="29"/>
      <c r="G513" s="29"/>
      <c r="H513" s="126"/>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126"/>
      <c r="AJ513" s="29"/>
    </row>
    <row r="514" spans="1:36" ht="15.75" customHeight="1" x14ac:dyDescent="0.35">
      <c r="A514" s="29"/>
      <c r="B514" s="29"/>
      <c r="C514" s="29"/>
      <c r="D514" s="29"/>
      <c r="E514" s="29"/>
      <c r="F514" s="29"/>
      <c r="G514" s="29"/>
      <c r="H514" s="126"/>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126"/>
      <c r="AJ514" s="29"/>
    </row>
    <row r="515" spans="1:36" ht="15.75" customHeight="1" x14ac:dyDescent="0.35">
      <c r="A515" s="29"/>
      <c r="B515" s="29"/>
      <c r="C515" s="29"/>
      <c r="D515" s="29"/>
      <c r="E515" s="29"/>
      <c r="F515" s="29"/>
      <c r="G515" s="29"/>
      <c r="H515" s="126"/>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126"/>
      <c r="AJ515" s="29"/>
    </row>
    <row r="516" spans="1:36" ht="15.75" customHeight="1" x14ac:dyDescent="0.35">
      <c r="A516" s="29"/>
      <c r="B516" s="29"/>
      <c r="C516" s="29"/>
      <c r="D516" s="29"/>
      <c r="E516" s="29"/>
      <c r="F516" s="29"/>
      <c r="G516" s="29"/>
      <c r="H516" s="126"/>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126"/>
      <c r="AJ516" s="29"/>
    </row>
    <row r="517" spans="1:36" ht="15.75" customHeight="1" x14ac:dyDescent="0.35">
      <c r="A517" s="29"/>
      <c r="B517" s="29"/>
      <c r="C517" s="29"/>
      <c r="D517" s="29"/>
      <c r="E517" s="29"/>
      <c r="F517" s="29"/>
      <c r="G517" s="29"/>
      <c r="H517" s="126"/>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126"/>
      <c r="AJ517" s="29"/>
    </row>
    <row r="518" spans="1:36" ht="15.75" customHeight="1" x14ac:dyDescent="0.35">
      <c r="A518" s="29"/>
      <c r="B518" s="29"/>
      <c r="C518" s="29"/>
      <c r="D518" s="29"/>
      <c r="E518" s="29"/>
      <c r="F518" s="29"/>
      <c r="G518" s="29"/>
      <c r="H518" s="126"/>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126"/>
      <c r="AJ518" s="29"/>
    </row>
    <row r="519" spans="1:36" ht="15.75" customHeight="1" x14ac:dyDescent="0.35">
      <c r="A519" s="29"/>
      <c r="B519" s="29"/>
      <c r="C519" s="29"/>
      <c r="D519" s="29"/>
      <c r="E519" s="29"/>
      <c r="F519" s="29"/>
      <c r="G519" s="29"/>
      <c r="H519" s="126"/>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126"/>
      <c r="AJ519" s="29"/>
    </row>
    <row r="520" spans="1:36" ht="15.75" customHeight="1" x14ac:dyDescent="0.35">
      <c r="A520" s="29"/>
      <c r="B520" s="29"/>
      <c r="C520" s="29"/>
      <c r="D520" s="29"/>
      <c r="E520" s="29"/>
      <c r="F520" s="29"/>
      <c r="G520" s="29"/>
      <c r="H520" s="126"/>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126"/>
      <c r="AJ520" s="29"/>
    </row>
    <row r="521" spans="1:36" ht="15.75" customHeight="1" x14ac:dyDescent="0.35">
      <c r="A521" s="29"/>
      <c r="B521" s="29"/>
      <c r="C521" s="29"/>
      <c r="D521" s="29"/>
      <c r="E521" s="29"/>
      <c r="F521" s="29"/>
      <c r="G521" s="29"/>
      <c r="H521" s="126"/>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126"/>
      <c r="AJ521" s="29"/>
    </row>
    <row r="522" spans="1:36" ht="15.75" customHeight="1" x14ac:dyDescent="0.35">
      <c r="A522" s="29"/>
      <c r="B522" s="29"/>
      <c r="C522" s="29"/>
      <c r="D522" s="29"/>
      <c r="E522" s="29"/>
      <c r="F522" s="29"/>
      <c r="G522" s="29"/>
      <c r="H522" s="126"/>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126"/>
      <c r="AJ522" s="29"/>
    </row>
    <row r="523" spans="1:36" ht="15.75" customHeight="1" x14ac:dyDescent="0.35">
      <c r="A523" s="29"/>
      <c r="B523" s="29"/>
      <c r="C523" s="29"/>
      <c r="D523" s="29"/>
      <c r="E523" s="29"/>
      <c r="F523" s="29"/>
      <c r="G523" s="29"/>
      <c r="H523" s="126"/>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126"/>
      <c r="AJ523" s="29"/>
    </row>
    <row r="524" spans="1:36" ht="15.75" customHeight="1" x14ac:dyDescent="0.35">
      <c r="A524" s="29"/>
      <c r="B524" s="29"/>
      <c r="C524" s="29"/>
      <c r="D524" s="29"/>
      <c r="E524" s="29"/>
      <c r="F524" s="29"/>
      <c r="G524" s="29"/>
      <c r="H524" s="126"/>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126"/>
      <c r="AJ524" s="29"/>
    </row>
    <row r="525" spans="1:36" ht="15.75" customHeight="1" x14ac:dyDescent="0.35">
      <c r="A525" s="29"/>
      <c r="B525" s="29"/>
      <c r="C525" s="29"/>
      <c r="D525" s="29"/>
      <c r="E525" s="29"/>
      <c r="F525" s="29"/>
      <c r="G525" s="29"/>
      <c r="H525" s="126"/>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126"/>
      <c r="AJ525" s="29"/>
    </row>
    <row r="526" spans="1:36" ht="15.75" customHeight="1" x14ac:dyDescent="0.35">
      <c r="A526" s="29"/>
      <c r="B526" s="29"/>
      <c r="C526" s="29"/>
      <c r="D526" s="29"/>
      <c r="E526" s="29"/>
      <c r="F526" s="29"/>
      <c r="G526" s="29"/>
      <c r="H526" s="126"/>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126"/>
      <c r="AJ526" s="29"/>
    </row>
    <row r="527" spans="1:36" ht="15.75" customHeight="1" x14ac:dyDescent="0.35">
      <c r="A527" s="29"/>
      <c r="B527" s="29"/>
      <c r="C527" s="29"/>
      <c r="D527" s="29"/>
      <c r="E527" s="29"/>
      <c r="F527" s="29"/>
      <c r="G527" s="29"/>
      <c r="H527" s="126"/>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126"/>
      <c r="AJ527" s="29"/>
    </row>
    <row r="528" spans="1:36" ht="15.75" customHeight="1" x14ac:dyDescent="0.35">
      <c r="A528" s="29"/>
      <c r="B528" s="29"/>
      <c r="C528" s="29"/>
      <c r="D528" s="29"/>
      <c r="E528" s="29"/>
      <c r="F528" s="29"/>
      <c r="G528" s="29"/>
      <c r="H528" s="126"/>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126"/>
      <c r="AJ528" s="29"/>
    </row>
    <row r="529" spans="1:36" ht="15.75" customHeight="1" x14ac:dyDescent="0.35">
      <c r="A529" s="29"/>
      <c r="B529" s="29"/>
      <c r="C529" s="29"/>
      <c r="D529" s="29"/>
      <c r="E529" s="29"/>
      <c r="F529" s="29"/>
      <c r="G529" s="29"/>
      <c r="H529" s="126"/>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126"/>
      <c r="AJ529" s="29"/>
    </row>
    <row r="530" spans="1:36" ht="15.75" customHeight="1" x14ac:dyDescent="0.35">
      <c r="A530" s="29"/>
      <c r="B530" s="29"/>
      <c r="C530" s="29"/>
      <c r="D530" s="29"/>
      <c r="E530" s="29"/>
      <c r="F530" s="29"/>
      <c r="G530" s="29"/>
      <c r="H530" s="126"/>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126"/>
      <c r="AJ530" s="29"/>
    </row>
    <row r="531" spans="1:36" ht="15.75" customHeight="1" x14ac:dyDescent="0.35">
      <c r="A531" s="29"/>
      <c r="B531" s="29"/>
      <c r="C531" s="29"/>
      <c r="D531" s="29"/>
      <c r="E531" s="29"/>
      <c r="F531" s="29"/>
      <c r="G531" s="29"/>
      <c r="H531" s="126"/>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126"/>
      <c r="AJ531" s="29"/>
    </row>
    <row r="532" spans="1:36" ht="15.75" customHeight="1" x14ac:dyDescent="0.35">
      <c r="A532" s="29"/>
      <c r="B532" s="29"/>
      <c r="C532" s="29"/>
      <c r="D532" s="29"/>
      <c r="E532" s="29"/>
      <c r="F532" s="29"/>
      <c r="G532" s="29"/>
      <c r="H532" s="126"/>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126"/>
      <c r="AJ532" s="29"/>
    </row>
    <row r="533" spans="1:36" ht="15.75" customHeight="1" x14ac:dyDescent="0.35">
      <c r="A533" s="29"/>
      <c r="B533" s="29"/>
      <c r="C533" s="29"/>
      <c r="D533" s="29"/>
      <c r="E533" s="29"/>
      <c r="F533" s="29"/>
      <c r="G533" s="29"/>
      <c r="H533" s="126"/>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126"/>
      <c r="AJ533" s="29"/>
    </row>
    <row r="534" spans="1:36" ht="15.75" customHeight="1" x14ac:dyDescent="0.35">
      <c r="A534" s="29"/>
      <c r="B534" s="29"/>
      <c r="C534" s="29"/>
      <c r="D534" s="29"/>
      <c r="E534" s="29"/>
      <c r="F534" s="29"/>
      <c r="G534" s="29"/>
      <c r="H534" s="126"/>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126"/>
      <c r="AJ534" s="29"/>
    </row>
    <row r="535" spans="1:36" ht="15.75" customHeight="1" x14ac:dyDescent="0.35">
      <c r="A535" s="29"/>
      <c r="B535" s="29"/>
      <c r="C535" s="29"/>
      <c r="D535" s="29"/>
      <c r="E535" s="29"/>
      <c r="F535" s="29"/>
      <c r="G535" s="29"/>
      <c r="H535" s="126"/>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126"/>
      <c r="AJ535" s="29"/>
    </row>
    <row r="536" spans="1:36" ht="15.75" customHeight="1" x14ac:dyDescent="0.35">
      <c r="A536" s="29"/>
      <c r="B536" s="29"/>
      <c r="C536" s="29"/>
      <c r="D536" s="29"/>
      <c r="E536" s="29"/>
      <c r="F536" s="29"/>
      <c r="G536" s="29"/>
      <c r="H536" s="126"/>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126"/>
      <c r="AJ536" s="29"/>
    </row>
    <row r="537" spans="1:36" ht="15.75" customHeight="1" x14ac:dyDescent="0.35">
      <c r="A537" s="29"/>
      <c r="B537" s="29"/>
      <c r="C537" s="29"/>
      <c r="D537" s="29"/>
      <c r="E537" s="29"/>
      <c r="F537" s="29"/>
      <c r="G537" s="29"/>
      <c r="H537" s="126"/>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126"/>
      <c r="AJ537" s="29"/>
    </row>
    <row r="538" spans="1:36" ht="15.75" customHeight="1" x14ac:dyDescent="0.35">
      <c r="A538" s="29"/>
      <c r="B538" s="29"/>
      <c r="C538" s="29"/>
      <c r="D538" s="29"/>
      <c r="E538" s="29"/>
      <c r="F538" s="29"/>
      <c r="G538" s="29"/>
      <c r="H538" s="126"/>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126"/>
      <c r="AJ538" s="29"/>
    </row>
    <row r="539" spans="1:36" ht="15.75" customHeight="1" x14ac:dyDescent="0.35">
      <c r="A539" s="29"/>
      <c r="B539" s="29"/>
      <c r="C539" s="29"/>
      <c r="D539" s="29"/>
      <c r="E539" s="29"/>
      <c r="F539" s="29"/>
      <c r="G539" s="29"/>
      <c r="H539" s="126"/>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126"/>
      <c r="AJ539" s="29"/>
    </row>
    <row r="540" spans="1:36" ht="15.75" customHeight="1" x14ac:dyDescent="0.35">
      <c r="A540" s="29"/>
      <c r="B540" s="29"/>
      <c r="C540" s="29"/>
      <c r="D540" s="29"/>
      <c r="E540" s="29"/>
      <c r="F540" s="29"/>
      <c r="G540" s="29"/>
      <c r="H540" s="126"/>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126"/>
      <c r="AJ540" s="29"/>
    </row>
    <row r="541" spans="1:36" ht="15.75" customHeight="1" x14ac:dyDescent="0.35">
      <c r="A541" s="29"/>
      <c r="B541" s="29"/>
      <c r="C541" s="29"/>
      <c r="D541" s="29"/>
      <c r="E541" s="29"/>
      <c r="F541" s="29"/>
      <c r="G541" s="29"/>
      <c r="H541" s="126"/>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126"/>
      <c r="AJ541" s="29"/>
    </row>
    <row r="542" spans="1:36" ht="15.75" customHeight="1" x14ac:dyDescent="0.35">
      <c r="A542" s="29"/>
      <c r="B542" s="29"/>
      <c r="C542" s="29"/>
      <c r="D542" s="29"/>
      <c r="E542" s="29"/>
      <c r="F542" s="29"/>
      <c r="G542" s="29"/>
      <c r="H542" s="126"/>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126"/>
      <c r="AJ542" s="29"/>
    </row>
    <row r="543" spans="1:36" ht="15.75" customHeight="1" x14ac:dyDescent="0.35">
      <c r="A543" s="29"/>
      <c r="B543" s="29"/>
      <c r="C543" s="29"/>
      <c r="D543" s="29"/>
      <c r="E543" s="29"/>
      <c r="F543" s="29"/>
      <c r="G543" s="29"/>
      <c r="H543" s="126"/>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126"/>
      <c r="AJ543" s="29"/>
    </row>
    <row r="544" spans="1:36" ht="15.75" customHeight="1" x14ac:dyDescent="0.35">
      <c r="A544" s="29"/>
      <c r="B544" s="29"/>
      <c r="C544" s="29"/>
      <c r="D544" s="29"/>
      <c r="E544" s="29"/>
      <c r="F544" s="29"/>
      <c r="G544" s="29"/>
      <c r="H544" s="126"/>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126"/>
      <c r="AJ544" s="29"/>
    </row>
    <row r="545" spans="1:36" ht="15.75" customHeight="1" x14ac:dyDescent="0.35">
      <c r="A545" s="29"/>
      <c r="B545" s="29"/>
      <c r="C545" s="29"/>
      <c r="D545" s="29"/>
      <c r="E545" s="29"/>
      <c r="F545" s="29"/>
      <c r="G545" s="29"/>
      <c r="H545" s="126"/>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126"/>
      <c r="AJ545" s="29"/>
    </row>
    <row r="546" spans="1:36" ht="15.75" customHeight="1" x14ac:dyDescent="0.35">
      <c r="A546" s="29"/>
      <c r="B546" s="29"/>
      <c r="C546" s="29"/>
      <c r="D546" s="29"/>
      <c r="E546" s="29"/>
      <c r="F546" s="29"/>
      <c r="G546" s="29"/>
      <c r="H546" s="126"/>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126"/>
      <c r="AJ546" s="29"/>
    </row>
    <row r="547" spans="1:36" ht="15.75" customHeight="1" x14ac:dyDescent="0.35">
      <c r="A547" s="29"/>
      <c r="B547" s="29"/>
      <c r="C547" s="29"/>
      <c r="D547" s="29"/>
      <c r="E547" s="29"/>
      <c r="F547" s="29"/>
      <c r="G547" s="29"/>
      <c r="H547" s="126"/>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126"/>
      <c r="AJ547" s="29"/>
    </row>
    <row r="548" spans="1:36" ht="15.75" customHeight="1" x14ac:dyDescent="0.35">
      <c r="A548" s="29"/>
      <c r="B548" s="29"/>
      <c r="C548" s="29"/>
      <c r="D548" s="29"/>
      <c r="E548" s="29"/>
      <c r="F548" s="29"/>
      <c r="G548" s="29"/>
      <c r="H548" s="126"/>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126"/>
      <c r="AJ548" s="29"/>
    </row>
    <row r="549" spans="1:36" ht="15.75" customHeight="1" x14ac:dyDescent="0.35">
      <c r="A549" s="29"/>
      <c r="B549" s="29"/>
      <c r="C549" s="29"/>
      <c r="D549" s="29"/>
      <c r="E549" s="29"/>
      <c r="F549" s="29"/>
      <c r="G549" s="29"/>
      <c r="H549" s="126"/>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126"/>
      <c r="AJ549" s="29"/>
    </row>
    <row r="550" spans="1:36" ht="15.75" customHeight="1" x14ac:dyDescent="0.35">
      <c r="A550" s="29"/>
      <c r="B550" s="29"/>
      <c r="C550" s="29"/>
      <c r="D550" s="29"/>
      <c r="E550" s="29"/>
      <c r="F550" s="29"/>
      <c r="G550" s="29"/>
      <c r="H550" s="126"/>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126"/>
      <c r="AJ550" s="29"/>
    </row>
    <row r="551" spans="1:36" ht="15.75" customHeight="1" x14ac:dyDescent="0.35">
      <c r="A551" s="29"/>
      <c r="B551" s="29"/>
      <c r="C551" s="29"/>
      <c r="D551" s="29"/>
      <c r="E551" s="29"/>
      <c r="F551" s="29"/>
      <c r="G551" s="29"/>
      <c r="H551" s="126"/>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126"/>
      <c r="AJ551" s="29"/>
    </row>
    <row r="552" spans="1:36" ht="15.75" customHeight="1" x14ac:dyDescent="0.35">
      <c r="A552" s="29"/>
      <c r="B552" s="29"/>
      <c r="C552" s="29"/>
      <c r="D552" s="29"/>
      <c r="E552" s="29"/>
      <c r="F552" s="29"/>
      <c r="G552" s="29"/>
      <c r="H552" s="126"/>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126"/>
      <c r="AJ552" s="29"/>
    </row>
    <row r="553" spans="1:36" ht="15.75" customHeight="1" x14ac:dyDescent="0.35">
      <c r="A553" s="29"/>
      <c r="B553" s="29"/>
      <c r="C553" s="29"/>
      <c r="D553" s="29"/>
      <c r="E553" s="29"/>
      <c r="F553" s="29"/>
      <c r="G553" s="29"/>
      <c r="H553" s="126"/>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126"/>
      <c r="AJ553" s="29"/>
    </row>
    <row r="554" spans="1:36" ht="15.75" customHeight="1" x14ac:dyDescent="0.35">
      <c r="A554" s="29"/>
      <c r="B554" s="29"/>
      <c r="C554" s="29"/>
      <c r="D554" s="29"/>
      <c r="E554" s="29"/>
      <c r="F554" s="29"/>
      <c r="G554" s="29"/>
      <c r="H554" s="126"/>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126"/>
      <c r="AJ554" s="29"/>
    </row>
    <row r="555" spans="1:36" ht="15.75" customHeight="1" x14ac:dyDescent="0.35">
      <c r="A555" s="29"/>
      <c r="B555" s="29"/>
      <c r="C555" s="29"/>
      <c r="D555" s="29"/>
      <c r="E555" s="29"/>
      <c r="F555" s="29"/>
      <c r="G555" s="29"/>
      <c r="H555" s="126"/>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126"/>
      <c r="AJ555" s="29"/>
    </row>
    <row r="556" spans="1:36" ht="15.75" customHeight="1" x14ac:dyDescent="0.35">
      <c r="A556" s="29"/>
      <c r="B556" s="29"/>
      <c r="C556" s="29"/>
      <c r="D556" s="29"/>
      <c r="E556" s="29"/>
      <c r="F556" s="29"/>
      <c r="G556" s="29"/>
      <c r="H556" s="126"/>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126"/>
      <c r="AJ556" s="29"/>
    </row>
    <row r="557" spans="1:36" ht="15.75" customHeight="1" x14ac:dyDescent="0.35">
      <c r="A557" s="29"/>
      <c r="B557" s="29"/>
      <c r="C557" s="29"/>
      <c r="D557" s="29"/>
      <c r="E557" s="29"/>
      <c r="F557" s="29"/>
      <c r="G557" s="29"/>
      <c r="H557" s="126"/>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126"/>
      <c r="AJ557" s="29"/>
    </row>
    <row r="558" spans="1:36" ht="15.75" customHeight="1" x14ac:dyDescent="0.35">
      <c r="A558" s="29"/>
      <c r="B558" s="29"/>
      <c r="C558" s="29"/>
      <c r="D558" s="29"/>
      <c r="E558" s="29"/>
      <c r="F558" s="29"/>
      <c r="G558" s="29"/>
      <c r="H558" s="126"/>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126"/>
      <c r="AJ558" s="29"/>
    </row>
    <row r="559" spans="1:36" ht="15.75" customHeight="1" x14ac:dyDescent="0.35">
      <c r="A559" s="29"/>
      <c r="B559" s="29"/>
      <c r="C559" s="29"/>
      <c r="D559" s="29"/>
      <c r="E559" s="29"/>
      <c r="F559" s="29"/>
      <c r="G559" s="29"/>
      <c r="H559" s="126"/>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126"/>
      <c r="AJ559" s="29"/>
    </row>
    <row r="560" spans="1:36" ht="15.75" customHeight="1" x14ac:dyDescent="0.35">
      <c r="A560" s="29"/>
      <c r="B560" s="29"/>
      <c r="C560" s="29"/>
      <c r="D560" s="29"/>
      <c r="E560" s="29"/>
      <c r="F560" s="29"/>
      <c r="G560" s="29"/>
      <c r="H560" s="126"/>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126"/>
      <c r="AJ560" s="29"/>
    </row>
    <row r="561" spans="1:36" ht="15.75" customHeight="1" x14ac:dyDescent="0.35">
      <c r="A561" s="29"/>
      <c r="B561" s="29"/>
      <c r="C561" s="29"/>
      <c r="D561" s="29"/>
      <c r="E561" s="29"/>
      <c r="F561" s="29"/>
      <c r="G561" s="29"/>
      <c r="H561" s="126"/>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126"/>
      <c r="AJ561" s="29"/>
    </row>
    <row r="562" spans="1:36" ht="15.75" customHeight="1" x14ac:dyDescent="0.35">
      <c r="A562" s="29"/>
      <c r="B562" s="29"/>
      <c r="C562" s="29"/>
      <c r="D562" s="29"/>
      <c r="E562" s="29"/>
      <c r="F562" s="29"/>
      <c r="G562" s="29"/>
      <c r="H562" s="126"/>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126"/>
      <c r="AJ562" s="29"/>
    </row>
    <row r="563" spans="1:36" ht="15.75" customHeight="1" x14ac:dyDescent="0.35">
      <c r="A563" s="29"/>
      <c r="B563" s="29"/>
      <c r="C563" s="29"/>
      <c r="D563" s="29"/>
      <c r="E563" s="29"/>
      <c r="F563" s="29"/>
      <c r="G563" s="29"/>
      <c r="H563" s="126"/>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126"/>
      <c r="AJ563" s="29"/>
    </row>
    <row r="564" spans="1:36" ht="15.75" customHeight="1" x14ac:dyDescent="0.35">
      <c r="A564" s="29"/>
      <c r="B564" s="29"/>
      <c r="C564" s="29"/>
      <c r="D564" s="29"/>
      <c r="E564" s="29"/>
      <c r="F564" s="29"/>
      <c r="G564" s="29"/>
      <c r="H564" s="126"/>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126"/>
      <c r="AJ564" s="29"/>
    </row>
    <row r="565" spans="1:36" ht="15.75" customHeight="1" x14ac:dyDescent="0.35">
      <c r="A565" s="29"/>
      <c r="B565" s="29"/>
      <c r="C565" s="29"/>
      <c r="D565" s="29"/>
      <c r="E565" s="29"/>
      <c r="F565" s="29"/>
      <c r="G565" s="29"/>
      <c r="H565" s="126"/>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126"/>
      <c r="AJ565" s="29"/>
    </row>
    <row r="566" spans="1:36" ht="15.75" customHeight="1" x14ac:dyDescent="0.35">
      <c r="A566" s="29"/>
      <c r="B566" s="29"/>
      <c r="C566" s="29"/>
      <c r="D566" s="29"/>
      <c r="E566" s="29"/>
      <c r="F566" s="29"/>
      <c r="G566" s="29"/>
      <c r="H566" s="126"/>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126"/>
      <c r="AJ566" s="29"/>
    </row>
    <row r="567" spans="1:36" ht="15.75" customHeight="1" x14ac:dyDescent="0.35">
      <c r="A567" s="29"/>
      <c r="B567" s="29"/>
      <c r="C567" s="29"/>
      <c r="D567" s="29"/>
      <c r="E567" s="29"/>
      <c r="F567" s="29"/>
      <c r="G567" s="29"/>
      <c r="H567" s="126"/>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126"/>
      <c r="AJ567" s="29"/>
    </row>
    <row r="568" spans="1:36" ht="15.75" customHeight="1" x14ac:dyDescent="0.35">
      <c r="A568" s="29"/>
      <c r="B568" s="29"/>
      <c r="C568" s="29"/>
      <c r="D568" s="29"/>
      <c r="E568" s="29"/>
      <c r="F568" s="29"/>
      <c r="G568" s="29"/>
      <c r="H568" s="126"/>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126"/>
      <c r="AJ568" s="29"/>
    </row>
    <row r="569" spans="1:36" ht="15.75" customHeight="1" x14ac:dyDescent="0.35">
      <c r="A569" s="29"/>
      <c r="B569" s="29"/>
      <c r="C569" s="29"/>
      <c r="D569" s="29"/>
      <c r="E569" s="29"/>
      <c r="F569" s="29"/>
      <c r="G569" s="29"/>
      <c r="H569" s="126"/>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126"/>
      <c r="AJ569" s="29"/>
    </row>
    <row r="570" spans="1:36" ht="15.75" customHeight="1" x14ac:dyDescent="0.35">
      <c r="A570" s="29"/>
      <c r="B570" s="29"/>
      <c r="C570" s="29"/>
      <c r="D570" s="29"/>
      <c r="E570" s="29"/>
      <c r="F570" s="29"/>
      <c r="G570" s="29"/>
      <c r="H570" s="126"/>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126"/>
      <c r="AJ570" s="29"/>
    </row>
    <row r="571" spans="1:36" ht="15.75" customHeight="1" x14ac:dyDescent="0.35">
      <c r="A571" s="29"/>
      <c r="B571" s="29"/>
      <c r="C571" s="29"/>
      <c r="D571" s="29"/>
      <c r="E571" s="29"/>
      <c r="F571" s="29"/>
      <c r="G571" s="29"/>
      <c r="H571" s="126"/>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126"/>
      <c r="AJ571" s="29"/>
    </row>
    <row r="572" spans="1:36" ht="15.75" customHeight="1" x14ac:dyDescent="0.35">
      <c r="A572" s="29"/>
      <c r="B572" s="29"/>
      <c r="C572" s="29"/>
      <c r="D572" s="29"/>
      <c r="E572" s="29"/>
      <c r="F572" s="29"/>
      <c r="G572" s="29"/>
      <c r="H572" s="126"/>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126"/>
      <c r="AJ572" s="29"/>
    </row>
    <row r="573" spans="1:36" ht="15.75" customHeight="1" x14ac:dyDescent="0.35">
      <c r="A573" s="29"/>
      <c r="B573" s="29"/>
      <c r="C573" s="29"/>
      <c r="D573" s="29"/>
      <c r="E573" s="29"/>
      <c r="F573" s="29"/>
      <c r="G573" s="29"/>
      <c r="H573" s="126"/>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126"/>
      <c r="AJ573" s="29"/>
    </row>
    <row r="574" spans="1:36" ht="15.75" customHeight="1" x14ac:dyDescent="0.35">
      <c r="A574" s="29"/>
      <c r="B574" s="29"/>
      <c r="C574" s="29"/>
      <c r="D574" s="29"/>
      <c r="E574" s="29"/>
      <c r="F574" s="29"/>
      <c r="G574" s="29"/>
      <c r="H574" s="126"/>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126"/>
      <c r="AJ574" s="29"/>
    </row>
    <row r="575" spans="1:36" ht="15.75" customHeight="1" x14ac:dyDescent="0.35">
      <c r="A575" s="29"/>
      <c r="B575" s="29"/>
      <c r="C575" s="29"/>
      <c r="D575" s="29"/>
      <c r="E575" s="29"/>
      <c r="F575" s="29"/>
      <c r="G575" s="29"/>
      <c r="H575" s="126"/>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126"/>
      <c r="AJ575" s="29"/>
    </row>
    <row r="576" spans="1:36" ht="15.75" customHeight="1" x14ac:dyDescent="0.35">
      <c r="A576" s="29"/>
      <c r="B576" s="29"/>
      <c r="C576" s="29"/>
      <c r="D576" s="29"/>
      <c r="E576" s="29"/>
      <c r="F576" s="29"/>
      <c r="G576" s="29"/>
      <c r="H576" s="126"/>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126"/>
      <c r="AJ576" s="29"/>
    </row>
    <row r="577" spans="1:36" ht="15.75" customHeight="1" x14ac:dyDescent="0.35">
      <c r="A577" s="29"/>
      <c r="B577" s="29"/>
      <c r="C577" s="29"/>
      <c r="D577" s="29"/>
      <c r="E577" s="29"/>
      <c r="F577" s="29"/>
      <c r="G577" s="29"/>
      <c r="H577" s="126"/>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126"/>
      <c r="AJ577" s="29"/>
    </row>
    <row r="578" spans="1:36" ht="15.75" customHeight="1" x14ac:dyDescent="0.35">
      <c r="A578" s="29"/>
      <c r="B578" s="29"/>
      <c r="C578" s="29"/>
      <c r="D578" s="29"/>
      <c r="E578" s="29"/>
      <c r="F578" s="29"/>
      <c r="G578" s="29"/>
      <c r="H578" s="126"/>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126"/>
      <c r="AJ578" s="29"/>
    </row>
    <row r="579" spans="1:36" ht="15.75" customHeight="1" x14ac:dyDescent="0.35">
      <c r="A579" s="29"/>
      <c r="B579" s="29"/>
      <c r="C579" s="29"/>
      <c r="D579" s="29"/>
      <c r="E579" s="29"/>
      <c r="F579" s="29"/>
      <c r="G579" s="29"/>
      <c r="H579" s="126"/>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126"/>
      <c r="AJ579" s="29"/>
    </row>
    <row r="580" spans="1:36" ht="15.75" customHeight="1" x14ac:dyDescent="0.35">
      <c r="A580" s="29"/>
      <c r="B580" s="29"/>
      <c r="C580" s="29"/>
      <c r="D580" s="29"/>
      <c r="E580" s="29"/>
      <c r="F580" s="29"/>
      <c r="G580" s="29"/>
      <c r="H580" s="126"/>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126"/>
      <c r="AJ580" s="29"/>
    </row>
    <row r="581" spans="1:36" ht="15.75" customHeight="1" x14ac:dyDescent="0.35">
      <c r="A581" s="29"/>
      <c r="B581" s="29"/>
      <c r="C581" s="29"/>
      <c r="D581" s="29"/>
      <c r="E581" s="29"/>
      <c r="F581" s="29"/>
      <c r="G581" s="29"/>
      <c r="H581" s="126"/>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126"/>
      <c r="AJ581" s="29"/>
    </row>
    <row r="582" spans="1:36" ht="15.75" customHeight="1" x14ac:dyDescent="0.35">
      <c r="A582" s="29"/>
      <c r="B582" s="29"/>
      <c r="C582" s="29"/>
      <c r="D582" s="29"/>
      <c r="E582" s="29"/>
      <c r="F582" s="29"/>
      <c r="G582" s="29"/>
      <c r="H582" s="126"/>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126"/>
      <c r="AJ582" s="29"/>
    </row>
    <row r="583" spans="1:36" ht="15.75" customHeight="1" x14ac:dyDescent="0.35">
      <c r="A583" s="29"/>
      <c r="B583" s="29"/>
      <c r="C583" s="29"/>
      <c r="D583" s="29"/>
      <c r="E583" s="29"/>
      <c r="F583" s="29"/>
      <c r="G583" s="29"/>
      <c r="H583" s="126"/>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126"/>
      <c r="AJ583" s="29"/>
    </row>
    <row r="584" spans="1:36" ht="15.75" customHeight="1" x14ac:dyDescent="0.35">
      <c r="A584" s="29"/>
      <c r="B584" s="29"/>
      <c r="C584" s="29"/>
      <c r="D584" s="29"/>
      <c r="E584" s="29"/>
      <c r="F584" s="29"/>
      <c r="G584" s="29"/>
      <c r="H584" s="126"/>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126"/>
      <c r="AJ584" s="29"/>
    </row>
    <row r="585" spans="1:36" ht="15.75" customHeight="1" x14ac:dyDescent="0.35">
      <c r="A585" s="29"/>
      <c r="B585" s="29"/>
      <c r="C585" s="29"/>
      <c r="D585" s="29"/>
      <c r="E585" s="29"/>
      <c r="F585" s="29"/>
      <c r="G585" s="29"/>
      <c r="H585" s="126"/>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126"/>
      <c r="AJ585" s="29"/>
    </row>
    <row r="586" spans="1:36" ht="15.75" customHeight="1" x14ac:dyDescent="0.35">
      <c r="A586" s="29"/>
      <c r="B586" s="29"/>
      <c r="C586" s="29"/>
      <c r="D586" s="29"/>
      <c r="E586" s="29"/>
      <c r="F586" s="29"/>
      <c r="G586" s="29"/>
      <c r="H586" s="126"/>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126"/>
      <c r="AJ586" s="29"/>
    </row>
    <row r="587" spans="1:36" ht="15.75" customHeight="1" x14ac:dyDescent="0.35">
      <c r="A587" s="29"/>
      <c r="B587" s="29"/>
      <c r="C587" s="29"/>
      <c r="D587" s="29"/>
      <c r="E587" s="29"/>
      <c r="F587" s="29"/>
      <c r="G587" s="29"/>
      <c r="H587" s="126"/>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126"/>
      <c r="AJ587" s="29"/>
    </row>
    <row r="588" spans="1:36" ht="15.75" customHeight="1" x14ac:dyDescent="0.35">
      <c r="A588" s="29"/>
      <c r="B588" s="29"/>
      <c r="C588" s="29"/>
      <c r="D588" s="29"/>
      <c r="E588" s="29"/>
      <c r="F588" s="29"/>
      <c r="G588" s="29"/>
      <c r="H588" s="126"/>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126"/>
      <c r="AJ588" s="29"/>
    </row>
    <row r="589" spans="1:36" ht="15.75" customHeight="1" x14ac:dyDescent="0.35">
      <c r="A589" s="29"/>
      <c r="B589" s="29"/>
      <c r="C589" s="29"/>
      <c r="D589" s="29"/>
      <c r="E589" s="29"/>
      <c r="F589" s="29"/>
      <c r="G589" s="29"/>
      <c r="H589" s="126"/>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126"/>
      <c r="AJ589" s="29"/>
    </row>
    <row r="590" spans="1:36" ht="15.75" customHeight="1" x14ac:dyDescent="0.35">
      <c r="A590" s="29"/>
      <c r="B590" s="29"/>
      <c r="C590" s="29"/>
      <c r="D590" s="29"/>
      <c r="E590" s="29"/>
      <c r="F590" s="29"/>
      <c r="G590" s="29"/>
      <c r="H590" s="126"/>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126"/>
      <c r="AJ590" s="29"/>
    </row>
    <row r="591" spans="1:36" ht="15.75" customHeight="1" x14ac:dyDescent="0.35">
      <c r="A591" s="29"/>
      <c r="B591" s="29"/>
      <c r="C591" s="29"/>
      <c r="D591" s="29"/>
      <c r="E591" s="29"/>
      <c r="F591" s="29"/>
      <c r="G591" s="29"/>
      <c r="H591" s="126"/>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126"/>
      <c r="AJ591" s="29"/>
    </row>
    <row r="592" spans="1:36" ht="15.75" customHeight="1" x14ac:dyDescent="0.35">
      <c r="A592" s="29"/>
      <c r="B592" s="29"/>
      <c r="C592" s="29"/>
      <c r="D592" s="29"/>
      <c r="E592" s="29"/>
      <c r="F592" s="29"/>
      <c r="G592" s="29"/>
      <c r="H592" s="126"/>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126"/>
      <c r="AJ592" s="29"/>
    </row>
    <row r="593" spans="1:36" ht="15.75" customHeight="1" x14ac:dyDescent="0.35">
      <c r="A593" s="29"/>
      <c r="B593" s="29"/>
      <c r="C593" s="29"/>
      <c r="D593" s="29"/>
      <c r="E593" s="29"/>
      <c r="F593" s="29"/>
      <c r="G593" s="29"/>
      <c r="H593" s="126"/>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126"/>
      <c r="AJ593" s="29"/>
    </row>
    <row r="594" spans="1:36" ht="15.75" customHeight="1" x14ac:dyDescent="0.35">
      <c r="A594" s="29"/>
      <c r="B594" s="29"/>
      <c r="C594" s="29"/>
      <c r="D594" s="29"/>
      <c r="E594" s="29"/>
      <c r="F594" s="29"/>
      <c r="G594" s="29"/>
      <c r="H594" s="126"/>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126"/>
      <c r="AJ594" s="29"/>
    </row>
    <row r="595" spans="1:36" ht="15.75" customHeight="1" x14ac:dyDescent="0.35">
      <c r="A595" s="29"/>
      <c r="B595" s="29"/>
      <c r="C595" s="29"/>
      <c r="D595" s="29"/>
      <c r="E595" s="29"/>
      <c r="F595" s="29"/>
      <c r="G595" s="29"/>
      <c r="H595" s="126"/>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126"/>
      <c r="AJ595" s="29"/>
    </row>
    <row r="596" spans="1:36" ht="15.75" customHeight="1" x14ac:dyDescent="0.35">
      <c r="A596" s="29"/>
      <c r="B596" s="29"/>
      <c r="C596" s="29"/>
      <c r="D596" s="29"/>
      <c r="E596" s="29"/>
      <c r="F596" s="29"/>
      <c r="G596" s="29"/>
      <c r="H596" s="126"/>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126"/>
      <c r="AJ596" s="29"/>
    </row>
    <row r="597" spans="1:36" ht="15.75" customHeight="1" x14ac:dyDescent="0.35">
      <c r="A597" s="29"/>
      <c r="B597" s="29"/>
      <c r="C597" s="29"/>
      <c r="D597" s="29"/>
      <c r="E597" s="29"/>
      <c r="F597" s="29"/>
      <c r="G597" s="29"/>
      <c r="H597" s="126"/>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126"/>
      <c r="AJ597" s="29"/>
    </row>
    <row r="598" spans="1:36" ht="15.75" customHeight="1" x14ac:dyDescent="0.35">
      <c r="A598" s="29"/>
      <c r="B598" s="29"/>
      <c r="C598" s="29"/>
      <c r="D598" s="29"/>
      <c r="E598" s="29"/>
      <c r="F598" s="29"/>
      <c r="G598" s="29"/>
      <c r="H598" s="126"/>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126"/>
      <c r="AJ598" s="29"/>
    </row>
    <row r="599" spans="1:36" ht="15.75" customHeight="1" x14ac:dyDescent="0.35">
      <c r="A599" s="29"/>
      <c r="B599" s="29"/>
      <c r="C599" s="29"/>
      <c r="D599" s="29"/>
      <c r="E599" s="29"/>
      <c r="F599" s="29"/>
      <c r="G599" s="29"/>
      <c r="H599" s="126"/>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126"/>
      <c r="AJ599" s="29"/>
    </row>
    <row r="600" spans="1:36" ht="15.75" customHeight="1" x14ac:dyDescent="0.35">
      <c r="A600" s="29"/>
      <c r="B600" s="29"/>
      <c r="C600" s="29"/>
      <c r="D600" s="29"/>
      <c r="E600" s="29"/>
      <c r="F600" s="29"/>
      <c r="G600" s="29"/>
      <c r="H600" s="126"/>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126"/>
      <c r="AJ600" s="29"/>
    </row>
    <row r="601" spans="1:36" ht="15.75" customHeight="1" x14ac:dyDescent="0.35">
      <c r="A601" s="29"/>
      <c r="B601" s="29"/>
      <c r="C601" s="29"/>
      <c r="D601" s="29"/>
      <c r="E601" s="29"/>
      <c r="F601" s="29"/>
      <c r="G601" s="29"/>
      <c r="H601" s="126"/>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126"/>
      <c r="AJ601" s="29"/>
    </row>
    <row r="602" spans="1:36" ht="15.75" customHeight="1" x14ac:dyDescent="0.35">
      <c r="A602" s="29"/>
      <c r="B602" s="29"/>
      <c r="C602" s="29"/>
      <c r="D602" s="29"/>
      <c r="E602" s="29"/>
      <c r="F602" s="29"/>
      <c r="G602" s="29"/>
      <c r="H602" s="126"/>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126"/>
      <c r="AJ602" s="29"/>
    </row>
    <row r="603" spans="1:36" ht="15.75" customHeight="1" x14ac:dyDescent="0.35">
      <c r="A603" s="29"/>
      <c r="B603" s="29"/>
      <c r="C603" s="29"/>
      <c r="D603" s="29"/>
      <c r="E603" s="29"/>
      <c r="F603" s="29"/>
      <c r="G603" s="29"/>
      <c r="H603" s="126"/>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126"/>
      <c r="AJ603" s="29"/>
    </row>
    <row r="604" spans="1:36" ht="15.75" customHeight="1" x14ac:dyDescent="0.35">
      <c r="A604" s="29"/>
      <c r="B604" s="29"/>
      <c r="C604" s="29"/>
      <c r="D604" s="29"/>
      <c r="E604" s="29"/>
      <c r="F604" s="29"/>
      <c r="G604" s="29"/>
      <c r="H604" s="126"/>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126"/>
      <c r="AJ604" s="29"/>
    </row>
    <row r="605" spans="1:36" ht="15.75" customHeight="1" x14ac:dyDescent="0.35">
      <c r="A605" s="29"/>
      <c r="B605" s="29"/>
      <c r="C605" s="29"/>
      <c r="D605" s="29"/>
      <c r="E605" s="29"/>
      <c r="F605" s="29"/>
      <c r="G605" s="29"/>
      <c r="H605" s="126"/>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126"/>
      <c r="AJ605" s="29"/>
    </row>
    <row r="606" spans="1:36" ht="15.75" customHeight="1" x14ac:dyDescent="0.35">
      <c r="A606" s="29"/>
      <c r="B606" s="29"/>
      <c r="C606" s="29"/>
      <c r="D606" s="29"/>
      <c r="E606" s="29"/>
      <c r="F606" s="29"/>
      <c r="G606" s="29"/>
      <c r="H606" s="126"/>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126"/>
      <c r="AJ606" s="29"/>
    </row>
    <row r="607" spans="1:36" ht="15.75" customHeight="1" x14ac:dyDescent="0.35">
      <c r="A607" s="29"/>
      <c r="B607" s="29"/>
      <c r="C607" s="29"/>
      <c r="D607" s="29"/>
      <c r="E607" s="29"/>
      <c r="F607" s="29"/>
      <c r="G607" s="29"/>
      <c r="H607" s="126"/>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126"/>
      <c r="AJ607" s="29"/>
    </row>
    <row r="608" spans="1:36" ht="15.75" customHeight="1" x14ac:dyDescent="0.35">
      <c r="A608" s="29"/>
      <c r="B608" s="29"/>
      <c r="C608" s="29"/>
      <c r="D608" s="29"/>
      <c r="E608" s="29"/>
      <c r="F608" s="29"/>
      <c r="G608" s="29"/>
      <c r="H608" s="126"/>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126"/>
      <c r="AJ608" s="29"/>
    </row>
    <row r="609" spans="1:36" ht="15.75" customHeight="1" x14ac:dyDescent="0.35">
      <c r="A609" s="29"/>
      <c r="B609" s="29"/>
      <c r="C609" s="29"/>
      <c r="D609" s="29"/>
      <c r="E609" s="29"/>
      <c r="F609" s="29"/>
      <c r="G609" s="29"/>
      <c r="H609" s="126"/>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126"/>
      <c r="AJ609" s="29"/>
    </row>
    <row r="610" spans="1:36" ht="15.75" customHeight="1" x14ac:dyDescent="0.35">
      <c r="A610" s="29"/>
      <c r="B610" s="29"/>
      <c r="C610" s="29"/>
      <c r="D610" s="29"/>
      <c r="E610" s="29"/>
      <c r="F610" s="29"/>
      <c r="G610" s="29"/>
      <c r="H610" s="126"/>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126"/>
      <c r="AJ610" s="29"/>
    </row>
    <row r="611" spans="1:36" ht="15.75" customHeight="1" x14ac:dyDescent="0.35">
      <c r="A611" s="29"/>
      <c r="B611" s="29"/>
      <c r="C611" s="29"/>
      <c r="D611" s="29"/>
      <c r="E611" s="29"/>
      <c r="F611" s="29"/>
      <c r="G611" s="29"/>
      <c r="H611" s="126"/>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126"/>
      <c r="AJ611" s="29"/>
    </row>
    <row r="612" spans="1:36" ht="15.75" customHeight="1" x14ac:dyDescent="0.35">
      <c r="A612" s="29"/>
      <c r="B612" s="29"/>
      <c r="C612" s="29"/>
      <c r="D612" s="29"/>
      <c r="E612" s="29"/>
      <c r="F612" s="29"/>
      <c r="G612" s="29"/>
      <c r="H612" s="126"/>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126"/>
      <c r="AJ612" s="29"/>
    </row>
    <row r="613" spans="1:36" ht="15.75" customHeight="1" x14ac:dyDescent="0.35">
      <c r="A613" s="29"/>
      <c r="B613" s="29"/>
      <c r="C613" s="29"/>
      <c r="D613" s="29"/>
      <c r="E613" s="29"/>
      <c r="F613" s="29"/>
      <c r="G613" s="29"/>
      <c r="H613" s="126"/>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126"/>
      <c r="AJ613" s="29"/>
    </row>
    <row r="614" spans="1:36" ht="15.75" customHeight="1" x14ac:dyDescent="0.35">
      <c r="A614" s="29"/>
      <c r="B614" s="29"/>
      <c r="C614" s="29"/>
      <c r="D614" s="29"/>
      <c r="E614" s="29"/>
      <c r="F614" s="29"/>
      <c r="G614" s="29"/>
      <c r="H614" s="126"/>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126"/>
      <c r="AJ614" s="29"/>
    </row>
    <row r="615" spans="1:36" ht="15.75" customHeight="1" x14ac:dyDescent="0.35">
      <c r="A615" s="29"/>
      <c r="B615" s="29"/>
      <c r="C615" s="29"/>
      <c r="D615" s="29"/>
      <c r="E615" s="29"/>
      <c r="F615" s="29"/>
      <c r="G615" s="29"/>
      <c r="H615" s="126"/>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126"/>
      <c r="AJ615" s="29"/>
    </row>
    <row r="616" spans="1:36" ht="15.75" customHeight="1" x14ac:dyDescent="0.35">
      <c r="A616" s="29"/>
      <c r="B616" s="29"/>
      <c r="C616" s="29"/>
      <c r="D616" s="29"/>
      <c r="E616" s="29"/>
      <c r="F616" s="29"/>
      <c r="G616" s="29"/>
      <c r="H616" s="126"/>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126"/>
      <c r="AJ616" s="29"/>
    </row>
    <row r="617" spans="1:36" ht="15.75" customHeight="1" x14ac:dyDescent="0.35">
      <c r="A617" s="29"/>
      <c r="B617" s="29"/>
      <c r="C617" s="29"/>
      <c r="D617" s="29"/>
      <c r="E617" s="29"/>
      <c r="F617" s="29"/>
      <c r="G617" s="29"/>
      <c r="H617" s="126"/>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126"/>
      <c r="AJ617" s="29"/>
    </row>
    <row r="618" spans="1:36" ht="15.75" customHeight="1" x14ac:dyDescent="0.35">
      <c r="A618" s="29"/>
      <c r="B618" s="29"/>
      <c r="C618" s="29"/>
      <c r="D618" s="29"/>
      <c r="E618" s="29"/>
      <c r="F618" s="29"/>
      <c r="G618" s="29"/>
      <c r="H618" s="126"/>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126"/>
      <c r="AJ618" s="29"/>
    </row>
    <row r="619" spans="1:36" ht="15.75" customHeight="1" x14ac:dyDescent="0.35">
      <c r="A619" s="29"/>
      <c r="B619" s="29"/>
      <c r="C619" s="29"/>
      <c r="D619" s="29"/>
      <c r="E619" s="29"/>
      <c r="F619" s="29"/>
      <c r="G619" s="29"/>
      <c r="H619" s="126"/>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126"/>
      <c r="AJ619" s="29"/>
    </row>
    <row r="620" spans="1:36" ht="15.75" customHeight="1" x14ac:dyDescent="0.35">
      <c r="A620" s="29"/>
      <c r="B620" s="29"/>
      <c r="C620" s="29"/>
      <c r="D620" s="29"/>
      <c r="E620" s="29"/>
      <c r="F620" s="29"/>
      <c r="G620" s="29"/>
      <c r="H620" s="126"/>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126"/>
      <c r="AJ620" s="29"/>
    </row>
    <row r="621" spans="1:36" ht="15.75" customHeight="1" x14ac:dyDescent="0.35">
      <c r="A621" s="29"/>
      <c r="B621" s="29"/>
      <c r="C621" s="29"/>
      <c r="D621" s="29"/>
      <c r="E621" s="29"/>
      <c r="F621" s="29"/>
      <c r="G621" s="29"/>
      <c r="H621" s="126"/>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126"/>
      <c r="AJ621" s="29"/>
    </row>
    <row r="622" spans="1:36" ht="15.75" customHeight="1" x14ac:dyDescent="0.35">
      <c r="A622" s="29"/>
      <c r="B622" s="29"/>
      <c r="C622" s="29"/>
      <c r="D622" s="29"/>
      <c r="E622" s="29"/>
      <c r="F622" s="29"/>
      <c r="G622" s="29"/>
      <c r="H622" s="126"/>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126"/>
      <c r="AJ622" s="29"/>
    </row>
    <row r="623" spans="1:36" ht="15.75" customHeight="1" x14ac:dyDescent="0.35">
      <c r="A623" s="29"/>
      <c r="B623" s="29"/>
      <c r="C623" s="29"/>
      <c r="D623" s="29"/>
      <c r="E623" s="29"/>
      <c r="F623" s="29"/>
      <c r="G623" s="29"/>
      <c r="H623" s="126"/>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126"/>
      <c r="AJ623" s="29"/>
    </row>
    <row r="624" spans="1:36" ht="15.75" customHeight="1" x14ac:dyDescent="0.35">
      <c r="A624" s="29"/>
      <c r="B624" s="29"/>
      <c r="C624" s="29"/>
      <c r="D624" s="29"/>
      <c r="E624" s="29"/>
      <c r="F624" s="29"/>
      <c r="G624" s="29"/>
      <c r="H624" s="126"/>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126"/>
      <c r="AJ624" s="29"/>
    </row>
    <row r="625" spans="1:36" ht="15.75" customHeight="1" x14ac:dyDescent="0.35">
      <c r="A625" s="29"/>
      <c r="B625" s="29"/>
      <c r="C625" s="29"/>
      <c r="D625" s="29"/>
      <c r="E625" s="29"/>
      <c r="F625" s="29"/>
      <c r="G625" s="29"/>
      <c r="H625" s="126"/>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126"/>
      <c r="AJ625" s="29"/>
    </row>
    <row r="626" spans="1:36" ht="15.75" customHeight="1" x14ac:dyDescent="0.35">
      <c r="A626" s="29"/>
      <c r="B626" s="29"/>
      <c r="C626" s="29"/>
      <c r="D626" s="29"/>
      <c r="E626" s="29"/>
      <c r="F626" s="29"/>
      <c r="G626" s="29"/>
      <c r="H626" s="126"/>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126"/>
      <c r="AJ626" s="29"/>
    </row>
    <row r="627" spans="1:36" ht="15.75" customHeight="1" x14ac:dyDescent="0.35">
      <c r="A627" s="29"/>
      <c r="B627" s="29"/>
      <c r="C627" s="29"/>
      <c r="D627" s="29"/>
      <c r="E627" s="29"/>
      <c r="F627" s="29"/>
      <c r="G627" s="29"/>
      <c r="H627" s="126"/>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126"/>
      <c r="AJ627" s="29"/>
    </row>
    <row r="628" spans="1:36" ht="15.75" customHeight="1" x14ac:dyDescent="0.35">
      <c r="A628" s="29"/>
      <c r="B628" s="29"/>
      <c r="C628" s="29"/>
      <c r="D628" s="29"/>
      <c r="E628" s="29"/>
      <c r="F628" s="29"/>
      <c r="G628" s="29"/>
      <c r="H628" s="126"/>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126"/>
      <c r="AJ628" s="29"/>
    </row>
    <row r="629" spans="1:36" ht="15.75" customHeight="1" x14ac:dyDescent="0.35">
      <c r="A629" s="29"/>
      <c r="B629" s="29"/>
      <c r="C629" s="29"/>
      <c r="D629" s="29"/>
      <c r="E629" s="29"/>
      <c r="F629" s="29"/>
      <c r="G629" s="29"/>
      <c r="H629" s="126"/>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126"/>
      <c r="AJ629" s="29"/>
    </row>
    <row r="630" spans="1:36" ht="15.75" customHeight="1" x14ac:dyDescent="0.35">
      <c r="A630" s="29"/>
      <c r="B630" s="29"/>
      <c r="C630" s="29"/>
      <c r="D630" s="29"/>
      <c r="E630" s="29"/>
      <c r="F630" s="29"/>
      <c r="G630" s="29"/>
      <c r="H630" s="126"/>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126"/>
      <c r="AJ630" s="29"/>
    </row>
    <row r="631" spans="1:36" ht="15.75" customHeight="1" x14ac:dyDescent="0.35">
      <c r="A631" s="29"/>
      <c r="B631" s="29"/>
      <c r="C631" s="29"/>
      <c r="D631" s="29"/>
      <c r="E631" s="29"/>
      <c r="F631" s="29"/>
      <c r="G631" s="29"/>
      <c r="H631" s="126"/>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126"/>
      <c r="AJ631" s="29"/>
    </row>
    <row r="632" spans="1:36" ht="15.75" customHeight="1" x14ac:dyDescent="0.35">
      <c r="A632" s="29"/>
      <c r="B632" s="29"/>
      <c r="C632" s="29"/>
      <c r="D632" s="29"/>
      <c r="E632" s="29"/>
      <c r="F632" s="29"/>
      <c r="G632" s="29"/>
      <c r="H632" s="126"/>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126"/>
      <c r="AJ632" s="29"/>
    </row>
    <row r="633" spans="1:36" ht="15.75" customHeight="1" x14ac:dyDescent="0.35">
      <c r="A633" s="29"/>
      <c r="B633" s="29"/>
      <c r="C633" s="29"/>
      <c r="D633" s="29"/>
      <c r="E633" s="29"/>
      <c r="F633" s="29"/>
      <c r="G633" s="29"/>
      <c r="H633" s="126"/>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126"/>
      <c r="AJ633" s="29"/>
    </row>
    <row r="634" spans="1:36" ht="15.75" customHeight="1" x14ac:dyDescent="0.35">
      <c r="A634" s="29"/>
      <c r="B634" s="29"/>
      <c r="C634" s="29"/>
      <c r="D634" s="29"/>
      <c r="E634" s="29"/>
      <c r="F634" s="29"/>
      <c r="G634" s="29"/>
      <c r="H634" s="126"/>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126"/>
      <c r="AJ634" s="29"/>
    </row>
    <row r="635" spans="1:36" ht="15.75" customHeight="1" x14ac:dyDescent="0.35">
      <c r="A635" s="29"/>
      <c r="B635" s="29"/>
      <c r="C635" s="29"/>
      <c r="D635" s="29"/>
      <c r="E635" s="29"/>
      <c r="F635" s="29"/>
      <c r="G635" s="29"/>
      <c r="H635" s="126"/>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126"/>
      <c r="AJ635" s="29"/>
    </row>
    <row r="636" spans="1:36" ht="15.75" customHeight="1" x14ac:dyDescent="0.35">
      <c r="A636" s="29"/>
      <c r="B636" s="29"/>
      <c r="C636" s="29"/>
      <c r="D636" s="29"/>
      <c r="E636" s="29"/>
      <c r="F636" s="29"/>
      <c r="G636" s="29"/>
      <c r="H636" s="126"/>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126"/>
      <c r="AJ636" s="29"/>
    </row>
    <row r="637" spans="1:36" ht="15.75" customHeight="1" x14ac:dyDescent="0.35">
      <c r="A637" s="29"/>
      <c r="B637" s="29"/>
      <c r="C637" s="29"/>
      <c r="D637" s="29"/>
      <c r="E637" s="29"/>
      <c r="F637" s="29"/>
      <c r="G637" s="29"/>
      <c r="H637" s="126"/>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126"/>
      <c r="AJ637" s="29"/>
    </row>
    <row r="638" spans="1:36" ht="15.75" customHeight="1" x14ac:dyDescent="0.35">
      <c r="A638" s="29"/>
      <c r="B638" s="29"/>
      <c r="C638" s="29"/>
      <c r="D638" s="29"/>
      <c r="E638" s="29"/>
      <c r="F638" s="29"/>
      <c r="G638" s="29"/>
      <c r="H638" s="126"/>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126"/>
      <c r="AJ638" s="29"/>
    </row>
    <row r="639" spans="1:36" ht="15.75" customHeight="1" x14ac:dyDescent="0.35">
      <c r="A639" s="29"/>
      <c r="B639" s="29"/>
      <c r="C639" s="29"/>
      <c r="D639" s="29"/>
      <c r="E639" s="29"/>
      <c r="F639" s="29"/>
      <c r="G639" s="29"/>
      <c r="H639" s="126"/>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126"/>
      <c r="AJ639" s="29"/>
    </row>
    <row r="640" spans="1:36" ht="15.75" customHeight="1" x14ac:dyDescent="0.35">
      <c r="A640" s="29"/>
      <c r="B640" s="29"/>
      <c r="C640" s="29"/>
      <c r="D640" s="29"/>
      <c r="E640" s="29"/>
      <c r="F640" s="29"/>
      <c r="G640" s="29"/>
      <c r="H640" s="126"/>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126"/>
      <c r="AJ640" s="29"/>
    </row>
    <row r="641" spans="1:36" ht="15.75" customHeight="1" x14ac:dyDescent="0.35">
      <c r="A641" s="29"/>
      <c r="B641" s="29"/>
      <c r="C641" s="29"/>
      <c r="D641" s="29"/>
      <c r="E641" s="29"/>
      <c r="F641" s="29"/>
      <c r="G641" s="29"/>
      <c r="H641" s="126"/>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126"/>
      <c r="AJ641" s="29"/>
    </row>
    <row r="642" spans="1:36" ht="15.75" customHeight="1" x14ac:dyDescent="0.35">
      <c r="A642" s="29"/>
      <c r="B642" s="29"/>
      <c r="C642" s="29"/>
      <c r="D642" s="29"/>
      <c r="E642" s="29"/>
      <c r="F642" s="29"/>
      <c r="G642" s="29"/>
      <c r="H642" s="126"/>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126"/>
      <c r="AJ642" s="29"/>
    </row>
    <row r="643" spans="1:36" ht="15.75" customHeight="1" x14ac:dyDescent="0.35">
      <c r="A643" s="29"/>
      <c r="B643" s="29"/>
      <c r="C643" s="29"/>
      <c r="D643" s="29"/>
      <c r="E643" s="29"/>
      <c r="F643" s="29"/>
      <c r="G643" s="29"/>
      <c r="H643" s="126"/>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126"/>
      <c r="AJ643" s="29"/>
    </row>
    <row r="644" spans="1:36" ht="15.75" customHeight="1" x14ac:dyDescent="0.35">
      <c r="A644" s="29"/>
      <c r="B644" s="29"/>
      <c r="C644" s="29"/>
      <c r="D644" s="29"/>
      <c r="E644" s="29"/>
      <c r="F644" s="29"/>
      <c r="G644" s="29"/>
      <c r="H644" s="126"/>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126"/>
      <c r="AJ644" s="29"/>
    </row>
    <row r="645" spans="1:36" ht="15.75" customHeight="1" x14ac:dyDescent="0.35">
      <c r="A645" s="29"/>
      <c r="B645" s="29"/>
      <c r="C645" s="29"/>
      <c r="D645" s="29"/>
      <c r="E645" s="29"/>
      <c r="F645" s="29"/>
      <c r="G645" s="29"/>
      <c r="H645" s="126"/>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126"/>
      <c r="AJ645" s="29"/>
    </row>
    <row r="646" spans="1:36" ht="15.75" customHeight="1" x14ac:dyDescent="0.35">
      <c r="A646" s="29"/>
      <c r="B646" s="29"/>
      <c r="C646" s="29"/>
      <c r="D646" s="29"/>
      <c r="E646" s="29"/>
      <c r="F646" s="29"/>
      <c r="G646" s="29"/>
      <c r="H646" s="126"/>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126"/>
      <c r="AJ646" s="29"/>
    </row>
    <row r="647" spans="1:36" ht="15.75" customHeight="1" x14ac:dyDescent="0.35">
      <c r="A647" s="29"/>
      <c r="B647" s="29"/>
      <c r="C647" s="29"/>
      <c r="D647" s="29"/>
      <c r="E647" s="29"/>
      <c r="F647" s="29"/>
      <c r="G647" s="29"/>
      <c r="H647" s="126"/>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126"/>
      <c r="AJ647" s="29"/>
    </row>
    <row r="648" spans="1:36" ht="15.75" customHeight="1" x14ac:dyDescent="0.35">
      <c r="A648" s="29"/>
      <c r="B648" s="29"/>
      <c r="C648" s="29"/>
      <c r="D648" s="29"/>
      <c r="E648" s="29"/>
      <c r="F648" s="29"/>
      <c r="G648" s="29"/>
      <c r="H648" s="126"/>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126"/>
      <c r="AJ648" s="29"/>
    </row>
    <row r="649" spans="1:36" ht="15.75" customHeight="1" x14ac:dyDescent="0.35">
      <c r="A649" s="29"/>
      <c r="B649" s="29"/>
      <c r="C649" s="29"/>
      <c r="D649" s="29"/>
      <c r="E649" s="29"/>
      <c r="F649" s="29"/>
      <c r="G649" s="29"/>
      <c r="H649" s="126"/>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126"/>
      <c r="AJ649" s="29"/>
    </row>
    <row r="650" spans="1:36" ht="15.75" customHeight="1" x14ac:dyDescent="0.35">
      <c r="A650" s="29"/>
      <c r="B650" s="29"/>
      <c r="C650" s="29"/>
      <c r="D650" s="29"/>
      <c r="E650" s="29"/>
      <c r="F650" s="29"/>
      <c r="G650" s="29"/>
      <c r="H650" s="126"/>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126"/>
      <c r="AJ650" s="29"/>
    </row>
    <row r="651" spans="1:36" ht="15.75" customHeight="1" x14ac:dyDescent="0.35">
      <c r="A651" s="29"/>
      <c r="B651" s="29"/>
      <c r="C651" s="29"/>
      <c r="D651" s="29"/>
      <c r="E651" s="29"/>
      <c r="F651" s="29"/>
      <c r="G651" s="29"/>
      <c r="H651" s="126"/>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126"/>
      <c r="AJ651" s="29"/>
    </row>
    <row r="652" spans="1:36" ht="15.75" customHeight="1" x14ac:dyDescent="0.35">
      <c r="A652" s="29"/>
      <c r="B652" s="29"/>
      <c r="C652" s="29"/>
      <c r="D652" s="29"/>
      <c r="E652" s="29"/>
      <c r="F652" s="29"/>
      <c r="G652" s="29"/>
      <c r="H652" s="126"/>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126"/>
      <c r="AJ652" s="29"/>
    </row>
    <row r="653" spans="1:36" ht="15.75" customHeight="1" x14ac:dyDescent="0.35">
      <c r="A653" s="29"/>
      <c r="B653" s="29"/>
      <c r="C653" s="29"/>
      <c r="D653" s="29"/>
      <c r="E653" s="29"/>
      <c r="F653" s="29"/>
      <c r="G653" s="29"/>
      <c r="H653" s="126"/>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126"/>
      <c r="AJ653" s="29"/>
    </row>
    <row r="654" spans="1:36" ht="15.75" customHeight="1" x14ac:dyDescent="0.35">
      <c r="A654" s="29"/>
      <c r="B654" s="29"/>
      <c r="C654" s="29"/>
      <c r="D654" s="29"/>
      <c r="E654" s="29"/>
      <c r="F654" s="29"/>
      <c r="G654" s="29"/>
      <c r="H654" s="126"/>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126"/>
      <c r="AJ654" s="29"/>
    </row>
    <row r="655" spans="1:36" ht="15.75" customHeight="1" x14ac:dyDescent="0.35">
      <c r="A655" s="29"/>
      <c r="B655" s="29"/>
      <c r="C655" s="29"/>
      <c r="D655" s="29"/>
      <c r="E655" s="29"/>
      <c r="F655" s="29"/>
      <c r="G655" s="29"/>
      <c r="H655" s="126"/>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126"/>
      <c r="AJ655" s="29"/>
    </row>
    <row r="656" spans="1:36" ht="15.75" customHeight="1" x14ac:dyDescent="0.35">
      <c r="A656" s="29"/>
      <c r="B656" s="29"/>
      <c r="C656" s="29"/>
      <c r="D656" s="29"/>
      <c r="E656" s="29"/>
      <c r="F656" s="29"/>
      <c r="G656" s="29"/>
      <c r="H656" s="126"/>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126"/>
      <c r="AJ656" s="29"/>
    </row>
    <row r="657" spans="1:36" ht="15.75" customHeight="1" x14ac:dyDescent="0.35">
      <c r="A657" s="29"/>
      <c r="B657" s="29"/>
      <c r="C657" s="29"/>
      <c r="D657" s="29"/>
      <c r="E657" s="29"/>
      <c r="F657" s="29"/>
      <c r="G657" s="29"/>
      <c r="H657" s="126"/>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126"/>
      <c r="AJ657" s="29"/>
    </row>
    <row r="658" spans="1:36" ht="15.75" customHeight="1" x14ac:dyDescent="0.35">
      <c r="A658" s="29"/>
      <c r="B658" s="29"/>
      <c r="C658" s="29"/>
      <c r="D658" s="29"/>
      <c r="E658" s="29"/>
      <c r="F658" s="29"/>
      <c r="G658" s="29"/>
      <c r="H658" s="126"/>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126"/>
      <c r="AJ658" s="29"/>
    </row>
    <row r="659" spans="1:36" ht="15.75" customHeight="1" x14ac:dyDescent="0.35">
      <c r="A659" s="29"/>
      <c r="B659" s="29"/>
      <c r="C659" s="29"/>
      <c r="D659" s="29"/>
      <c r="E659" s="29"/>
      <c r="F659" s="29"/>
      <c r="G659" s="29"/>
      <c r="H659" s="126"/>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126"/>
      <c r="AJ659" s="29"/>
    </row>
    <row r="660" spans="1:36" ht="15.75" customHeight="1" x14ac:dyDescent="0.35">
      <c r="A660" s="29"/>
      <c r="B660" s="29"/>
      <c r="C660" s="29"/>
      <c r="D660" s="29"/>
      <c r="E660" s="29"/>
      <c r="F660" s="29"/>
      <c r="G660" s="29"/>
      <c r="H660" s="126"/>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126"/>
      <c r="AJ660" s="29"/>
    </row>
    <row r="661" spans="1:36" ht="15.75" customHeight="1" x14ac:dyDescent="0.35">
      <c r="A661" s="29"/>
      <c r="B661" s="29"/>
      <c r="C661" s="29"/>
      <c r="D661" s="29"/>
      <c r="E661" s="29"/>
      <c r="F661" s="29"/>
      <c r="G661" s="29"/>
      <c r="H661" s="126"/>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126"/>
      <c r="AJ661" s="29"/>
    </row>
    <row r="662" spans="1:36" ht="15.75" customHeight="1" x14ac:dyDescent="0.35">
      <c r="A662" s="29"/>
      <c r="B662" s="29"/>
      <c r="C662" s="29"/>
      <c r="D662" s="29"/>
      <c r="E662" s="29"/>
      <c r="F662" s="29"/>
      <c r="G662" s="29"/>
      <c r="H662" s="126"/>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126"/>
      <c r="AJ662" s="29"/>
    </row>
    <row r="663" spans="1:36" ht="15.75" customHeight="1" x14ac:dyDescent="0.35">
      <c r="A663" s="29"/>
      <c r="B663" s="29"/>
      <c r="C663" s="29"/>
      <c r="D663" s="29"/>
      <c r="E663" s="29"/>
      <c r="F663" s="29"/>
      <c r="G663" s="29"/>
      <c r="H663" s="126"/>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126"/>
      <c r="AJ663" s="29"/>
    </row>
    <row r="664" spans="1:36" ht="15.75" customHeight="1" x14ac:dyDescent="0.35">
      <c r="A664" s="29"/>
      <c r="B664" s="29"/>
      <c r="C664" s="29"/>
      <c r="D664" s="29"/>
      <c r="E664" s="29"/>
      <c r="F664" s="29"/>
      <c r="G664" s="29"/>
      <c r="H664" s="126"/>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126"/>
      <c r="AJ664" s="29"/>
    </row>
    <row r="665" spans="1:36" ht="15.75" customHeight="1" x14ac:dyDescent="0.35">
      <c r="A665" s="29"/>
      <c r="B665" s="29"/>
      <c r="C665" s="29"/>
      <c r="D665" s="29"/>
      <c r="E665" s="29"/>
      <c r="F665" s="29"/>
      <c r="G665" s="29"/>
      <c r="H665" s="126"/>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126"/>
      <c r="AJ665" s="29"/>
    </row>
    <row r="666" spans="1:36" ht="15.75" customHeight="1" x14ac:dyDescent="0.35">
      <c r="A666" s="29"/>
      <c r="B666" s="29"/>
      <c r="C666" s="29"/>
      <c r="D666" s="29"/>
      <c r="E666" s="29"/>
      <c r="F666" s="29"/>
      <c r="G666" s="29"/>
      <c r="H666" s="126"/>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126"/>
      <c r="AJ666" s="29"/>
    </row>
    <row r="667" spans="1:36" ht="15.75" customHeight="1" x14ac:dyDescent="0.35">
      <c r="A667" s="29"/>
      <c r="B667" s="29"/>
      <c r="C667" s="29"/>
      <c r="D667" s="29"/>
      <c r="E667" s="29"/>
      <c r="F667" s="29"/>
      <c r="G667" s="29"/>
      <c r="H667" s="126"/>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126"/>
      <c r="AJ667" s="29"/>
    </row>
    <row r="668" spans="1:36" ht="15.75" customHeight="1" x14ac:dyDescent="0.35">
      <c r="A668" s="29"/>
      <c r="B668" s="29"/>
      <c r="C668" s="29"/>
      <c r="D668" s="29"/>
      <c r="E668" s="29"/>
      <c r="F668" s="29"/>
      <c r="G668" s="29"/>
      <c r="H668" s="126"/>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126"/>
      <c r="AJ668" s="29"/>
    </row>
    <row r="669" spans="1:36" ht="15.75" customHeight="1" x14ac:dyDescent="0.35">
      <c r="A669" s="29"/>
      <c r="B669" s="29"/>
      <c r="C669" s="29"/>
      <c r="D669" s="29"/>
      <c r="E669" s="29"/>
      <c r="F669" s="29"/>
      <c r="G669" s="29"/>
      <c r="H669" s="126"/>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126"/>
      <c r="AJ669" s="29"/>
    </row>
    <row r="670" spans="1:36" ht="15.75" customHeight="1" x14ac:dyDescent="0.35">
      <c r="A670" s="29"/>
      <c r="B670" s="29"/>
      <c r="C670" s="29"/>
      <c r="D670" s="29"/>
      <c r="E670" s="29"/>
      <c r="F670" s="29"/>
      <c r="G670" s="29"/>
      <c r="H670" s="126"/>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126"/>
      <c r="AJ670" s="29"/>
    </row>
    <row r="671" spans="1:36" ht="15.75" customHeight="1" x14ac:dyDescent="0.35">
      <c r="A671" s="29"/>
      <c r="B671" s="29"/>
      <c r="C671" s="29"/>
      <c r="D671" s="29"/>
      <c r="E671" s="29"/>
      <c r="F671" s="29"/>
      <c r="G671" s="29"/>
      <c r="H671" s="126"/>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126"/>
      <c r="AJ671" s="29"/>
    </row>
    <row r="672" spans="1:36" ht="15.75" customHeight="1" x14ac:dyDescent="0.35">
      <c r="A672" s="29"/>
      <c r="B672" s="29"/>
      <c r="C672" s="29"/>
      <c r="D672" s="29"/>
      <c r="E672" s="29"/>
      <c r="F672" s="29"/>
      <c r="G672" s="29"/>
      <c r="H672" s="126"/>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126"/>
      <c r="AJ672" s="29"/>
    </row>
    <row r="673" spans="1:36" ht="15.75" customHeight="1" x14ac:dyDescent="0.35">
      <c r="A673" s="29"/>
      <c r="B673" s="29"/>
      <c r="C673" s="29"/>
      <c r="D673" s="29"/>
      <c r="E673" s="29"/>
      <c r="F673" s="29"/>
      <c r="G673" s="29"/>
      <c r="H673" s="126"/>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126"/>
      <c r="AJ673" s="29"/>
    </row>
    <row r="674" spans="1:36" ht="15.75" customHeight="1" x14ac:dyDescent="0.35">
      <c r="A674" s="29"/>
      <c r="B674" s="29"/>
      <c r="C674" s="29"/>
      <c r="D674" s="29"/>
      <c r="E674" s="29"/>
      <c r="F674" s="29"/>
      <c r="G674" s="29"/>
      <c r="H674" s="126"/>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126"/>
      <c r="AJ674" s="29"/>
    </row>
    <row r="675" spans="1:36" ht="15.75" customHeight="1" x14ac:dyDescent="0.35">
      <c r="A675" s="29"/>
      <c r="B675" s="29"/>
      <c r="C675" s="29"/>
      <c r="D675" s="29"/>
      <c r="E675" s="29"/>
      <c r="F675" s="29"/>
      <c r="G675" s="29"/>
      <c r="H675" s="126"/>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126"/>
      <c r="AJ675" s="29"/>
    </row>
    <row r="676" spans="1:36" ht="15.75" customHeight="1" x14ac:dyDescent="0.35">
      <c r="A676" s="29"/>
      <c r="B676" s="29"/>
      <c r="C676" s="29"/>
      <c r="D676" s="29"/>
      <c r="E676" s="29"/>
      <c r="F676" s="29"/>
      <c r="G676" s="29"/>
      <c r="H676" s="126"/>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126"/>
      <c r="AJ676" s="29"/>
    </row>
    <row r="677" spans="1:36" ht="15.75" customHeight="1" x14ac:dyDescent="0.35">
      <c r="A677" s="29"/>
      <c r="B677" s="29"/>
      <c r="C677" s="29"/>
      <c r="D677" s="29"/>
      <c r="E677" s="29"/>
      <c r="F677" s="29"/>
      <c r="G677" s="29"/>
      <c r="H677" s="126"/>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126"/>
      <c r="AJ677" s="29"/>
    </row>
    <row r="678" spans="1:36" ht="15.75" customHeight="1" x14ac:dyDescent="0.35">
      <c r="A678" s="29"/>
      <c r="B678" s="29"/>
      <c r="C678" s="29"/>
      <c r="D678" s="29"/>
      <c r="E678" s="29"/>
      <c r="F678" s="29"/>
      <c r="G678" s="29"/>
      <c r="H678" s="126"/>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126"/>
      <c r="AJ678" s="29"/>
    </row>
    <row r="679" spans="1:36" ht="15.75" customHeight="1" x14ac:dyDescent="0.35">
      <c r="A679" s="29"/>
      <c r="B679" s="29"/>
      <c r="C679" s="29"/>
      <c r="D679" s="29"/>
      <c r="E679" s="29"/>
      <c r="F679" s="29"/>
      <c r="G679" s="29"/>
      <c r="H679" s="126"/>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126"/>
      <c r="AJ679" s="29"/>
    </row>
    <row r="680" spans="1:36" ht="15.75" customHeight="1" x14ac:dyDescent="0.35">
      <c r="A680" s="29"/>
      <c r="B680" s="29"/>
      <c r="C680" s="29"/>
      <c r="D680" s="29"/>
      <c r="E680" s="29"/>
      <c r="F680" s="29"/>
      <c r="G680" s="29"/>
      <c r="H680" s="126"/>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126"/>
      <c r="AJ680" s="29"/>
    </row>
    <row r="681" spans="1:36" ht="15.75" customHeight="1" x14ac:dyDescent="0.35">
      <c r="A681" s="29"/>
      <c r="B681" s="29"/>
      <c r="C681" s="29"/>
      <c r="D681" s="29"/>
      <c r="E681" s="29"/>
      <c r="F681" s="29"/>
      <c r="G681" s="29"/>
      <c r="H681" s="126"/>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126"/>
      <c r="AJ681" s="29"/>
    </row>
    <row r="682" spans="1:36" ht="15.75" customHeight="1" x14ac:dyDescent="0.35">
      <c r="A682" s="29"/>
      <c r="B682" s="29"/>
      <c r="C682" s="29"/>
      <c r="D682" s="29"/>
      <c r="E682" s="29"/>
      <c r="F682" s="29"/>
      <c r="G682" s="29"/>
      <c r="H682" s="126"/>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126"/>
      <c r="AJ682" s="29"/>
    </row>
    <row r="683" spans="1:36" ht="15.75" customHeight="1" x14ac:dyDescent="0.35">
      <c r="A683" s="29"/>
      <c r="B683" s="29"/>
      <c r="C683" s="29"/>
      <c r="D683" s="29"/>
      <c r="E683" s="29"/>
      <c r="F683" s="29"/>
      <c r="G683" s="29"/>
      <c r="H683" s="126"/>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126"/>
      <c r="AJ683" s="29"/>
    </row>
    <row r="684" spans="1:36" ht="15.75" customHeight="1" x14ac:dyDescent="0.35">
      <c r="A684" s="29"/>
      <c r="B684" s="29"/>
      <c r="C684" s="29"/>
      <c r="D684" s="29"/>
      <c r="E684" s="29"/>
      <c r="F684" s="29"/>
      <c r="G684" s="29"/>
      <c r="H684" s="126"/>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126"/>
      <c r="AJ684" s="29"/>
    </row>
    <row r="685" spans="1:36" ht="15.75" customHeight="1" x14ac:dyDescent="0.35">
      <c r="A685" s="29"/>
      <c r="B685" s="29"/>
      <c r="C685" s="29"/>
      <c r="D685" s="29"/>
      <c r="E685" s="29"/>
      <c r="F685" s="29"/>
      <c r="G685" s="29"/>
      <c r="H685" s="126"/>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126"/>
      <c r="AJ685" s="29"/>
    </row>
    <row r="686" spans="1:36" ht="15.75" customHeight="1" x14ac:dyDescent="0.35">
      <c r="A686" s="29"/>
      <c r="B686" s="29"/>
      <c r="C686" s="29"/>
      <c r="D686" s="29"/>
      <c r="E686" s="29"/>
      <c r="F686" s="29"/>
      <c r="G686" s="29"/>
      <c r="H686" s="126"/>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126"/>
      <c r="AJ686" s="29"/>
    </row>
    <row r="687" spans="1:36" ht="15.75" customHeight="1" x14ac:dyDescent="0.35">
      <c r="A687" s="29"/>
      <c r="B687" s="29"/>
      <c r="C687" s="29"/>
      <c r="D687" s="29"/>
      <c r="E687" s="29"/>
      <c r="F687" s="29"/>
      <c r="G687" s="29"/>
      <c r="H687" s="126"/>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126"/>
      <c r="AJ687" s="29"/>
    </row>
    <row r="688" spans="1:36" ht="15.75" customHeight="1" x14ac:dyDescent="0.35">
      <c r="A688" s="29"/>
      <c r="B688" s="29"/>
      <c r="C688" s="29"/>
      <c r="D688" s="29"/>
      <c r="E688" s="29"/>
      <c r="F688" s="29"/>
      <c r="G688" s="29"/>
      <c r="H688" s="126"/>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126"/>
      <c r="AJ688" s="29"/>
    </row>
    <row r="689" spans="1:36" ht="15.75" customHeight="1" x14ac:dyDescent="0.35">
      <c r="A689" s="29"/>
      <c r="B689" s="29"/>
      <c r="C689" s="29"/>
      <c r="D689" s="29"/>
      <c r="E689" s="29"/>
      <c r="F689" s="29"/>
      <c r="G689" s="29"/>
      <c r="H689" s="126"/>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126"/>
      <c r="AJ689" s="29"/>
    </row>
    <row r="690" spans="1:36" ht="15.75" customHeight="1" x14ac:dyDescent="0.35">
      <c r="A690" s="29"/>
      <c r="B690" s="29"/>
      <c r="C690" s="29"/>
      <c r="D690" s="29"/>
      <c r="E690" s="29"/>
      <c r="F690" s="29"/>
      <c r="G690" s="29"/>
      <c r="H690" s="126"/>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126"/>
      <c r="AJ690" s="29"/>
    </row>
    <row r="691" spans="1:36" ht="15.75" customHeight="1" x14ac:dyDescent="0.35">
      <c r="A691" s="29"/>
      <c r="B691" s="29"/>
      <c r="C691" s="29"/>
      <c r="D691" s="29"/>
      <c r="E691" s="29"/>
      <c r="F691" s="29"/>
      <c r="G691" s="29"/>
      <c r="H691" s="126"/>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126"/>
      <c r="AJ691" s="29"/>
    </row>
    <row r="692" spans="1:36" ht="15.75" customHeight="1" x14ac:dyDescent="0.35">
      <c r="A692" s="29"/>
      <c r="B692" s="29"/>
      <c r="C692" s="29"/>
      <c r="D692" s="29"/>
      <c r="E692" s="29"/>
      <c r="F692" s="29"/>
      <c r="G692" s="29"/>
      <c r="H692" s="126"/>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126"/>
      <c r="AJ692" s="29"/>
    </row>
    <row r="693" spans="1:36" ht="15.75" customHeight="1" x14ac:dyDescent="0.35">
      <c r="A693" s="29"/>
      <c r="B693" s="29"/>
      <c r="C693" s="29"/>
      <c r="D693" s="29"/>
      <c r="E693" s="29"/>
      <c r="F693" s="29"/>
      <c r="G693" s="29"/>
      <c r="H693" s="126"/>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126"/>
      <c r="AJ693" s="29"/>
    </row>
    <row r="694" spans="1:36" ht="15.75" customHeight="1" x14ac:dyDescent="0.35">
      <c r="A694" s="29"/>
      <c r="B694" s="29"/>
      <c r="C694" s="29"/>
      <c r="D694" s="29"/>
      <c r="E694" s="29"/>
      <c r="F694" s="29"/>
      <c r="G694" s="29"/>
      <c r="H694" s="126"/>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126"/>
      <c r="AJ694" s="29"/>
    </row>
    <row r="695" spans="1:36" ht="15.75" customHeight="1" x14ac:dyDescent="0.35">
      <c r="A695" s="29"/>
      <c r="B695" s="29"/>
      <c r="C695" s="29"/>
      <c r="D695" s="29"/>
      <c r="E695" s="29"/>
      <c r="F695" s="29"/>
      <c r="G695" s="29"/>
      <c r="H695" s="126"/>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126"/>
      <c r="AJ695" s="29"/>
    </row>
    <row r="696" spans="1:36" ht="15.75" customHeight="1" x14ac:dyDescent="0.35">
      <c r="A696" s="29"/>
      <c r="B696" s="29"/>
      <c r="C696" s="29"/>
      <c r="D696" s="29"/>
      <c r="E696" s="29"/>
      <c r="F696" s="29"/>
      <c r="G696" s="29"/>
      <c r="H696" s="126"/>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126"/>
      <c r="AJ696" s="29"/>
    </row>
    <row r="697" spans="1:36" ht="15.75" customHeight="1" x14ac:dyDescent="0.35">
      <c r="A697" s="29"/>
      <c r="B697" s="29"/>
      <c r="C697" s="29"/>
      <c r="D697" s="29"/>
      <c r="E697" s="29"/>
      <c r="F697" s="29"/>
      <c r="G697" s="29"/>
      <c r="H697" s="126"/>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126"/>
      <c r="AJ697" s="29"/>
    </row>
    <row r="698" spans="1:36" ht="15.75" customHeight="1" x14ac:dyDescent="0.35">
      <c r="A698" s="29"/>
      <c r="B698" s="29"/>
      <c r="C698" s="29"/>
      <c r="D698" s="29"/>
      <c r="E698" s="29"/>
      <c r="F698" s="29"/>
      <c r="G698" s="29"/>
      <c r="H698" s="126"/>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126"/>
      <c r="AJ698" s="29"/>
    </row>
    <row r="699" spans="1:36" ht="15.75" customHeight="1" x14ac:dyDescent="0.35">
      <c r="A699" s="29"/>
      <c r="B699" s="29"/>
      <c r="C699" s="29"/>
      <c r="D699" s="29"/>
      <c r="E699" s="29"/>
      <c r="F699" s="29"/>
      <c r="G699" s="29"/>
      <c r="H699" s="126"/>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126"/>
      <c r="AJ699" s="29"/>
    </row>
    <row r="700" spans="1:36" ht="15.75" customHeight="1" x14ac:dyDescent="0.35">
      <c r="A700" s="29"/>
      <c r="B700" s="29"/>
      <c r="C700" s="29"/>
      <c r="D700" s="29"/>
      <c r="E700" s="29"/>
      <c r="F700" s="29"/>
      <c r="G700" s="29"/>
      <c r="H700" s="126"/>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126"/>
      <c r="AJ700" s="29"/>
    </row>
    <row r="701" spans="1:36" ht="15.75" customHeight="1" x14ac:dyDescent="0.35">
      <c r="A701" s="29"/>
      <c r="B701" s="29"/>
      <c r="C701" s="29"/>
      <c r="D701" s="29"/>
      <c r="E701" s="29"/>
      <c r="F701" s="29"/>
      <c r="G701" s="29"/>
      <c r="H701" s="126"/>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126"/>
      <c r="AJ701" s="29"/>
    </row>
    <row r="702" spans="1:36" ht="15.75" customHeight="1" x14ac:dyDescent="0.35">
      <c r="A702" s="29"/>
      <c r="B702" s="29"/>
      <c r="C702" s="29"/>
      <c r="D702" s="29"/>
      <c r="E702" s="29"/>
      <c r="F702" s="29"/>
      <c r="G702" s="29"/>
      <c r="H702" s="126"/>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126"/>
      <c r="AJ702" s="29"/>
    </row>
    <row r="703" spans="1:36" ht="15.75" customHeight="1" x14ac:dyDescent="0.35">
      <c r="A703" s="29"/>
      <c r="B703" s="29"/>
      <c r="C703" s="29"/>
      <c r="D703" s="29"/>
      <c r="E703" s="29"/>
      <c r="F703" s="29"/>
      <c r="G703" s="29"/>
      <c r="H703" s="126"/>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126"/>
      <c r="AJ703" s="29"/>
    </row>
    <row r="704" spans="1:36" ht="15.75" customHeight="1" x14ac:dyDescent="0.35">
      <c r="A704" s="29"/>
      <c r="B704" s="29"/>
      <c r="C704" s="29"/>
      <c r="D704" s="29"/>
      <c r="E704" s="29"/>
      <c r="F704" s="29"/>
      <c r="G704" s="29"/>
      <c r="H704" s="126"/>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126"/>
      <c r="AJ704" s="29"/>
    </row>
    <row r="705" spans="1:36" ht="15.75" customHeight="1" x14ac:dyDescent="0.35">
      <c r="A705" s="29"/>
      <c r="B705" s="29"/>
      <c r="C705" s="29"/>
      <c r="D705" s="29"/>
      <c r="E705" s="29"/>
      <c r="F705" s="29"/>
      <c r="G705" s="29"/>
      <c r="H705" s="126"/>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126"/>
      <c r="AJ705" s="29"/>
    </row>
    <row r="706" spans="1:36" ht="15.75" customHeight="1" x14ac:dyDescent="0.35">
      <c r="A706" s="29"/>
      <c r="B706" s="29"/>
      <c r="C706" s="29"/>
      <c r="D706" s="29"/>
      <c r="E706" s="29"/>
      <c r="F706" s="29"/>
      <c r="G706" s="29"/>
      <c r="H706" s="126"/>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126"/>
      <c r="AJ706" s="29"/>
    </row>
    <row r="707" spans="1:36" ht="15.75" customHeight="1" x14ac:dyDescent="0.35">
      <c r="A707" s="29"/>
      <c r="B707" s="29"/>
      <c r="C707" s="29"/>
      <c r="D707" s="29"/>
      <c r="E707" s="29"/>
      <c r="F707" s="29"/>
      <c r="G707" s="29"/>
      <c r="H707" s="126"/>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126"/>
      <c r="AJ707" s="29"/>
    </row>
    <row r="708" spans="1:36" ht="15.75" customHeight="1" x14ac:dyDescent="0.35">
      <c r="A708" s="29"/>
      <c r="B708" s="29"/>
      <c r="C708" s="29"/>
      <c r="D708" s="29"/>
      <c r="E708" s="29"/>
      <c r="F708" s="29"/>
      <c r="G708" s="29"/>
      <c r="H708" s="126"/>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126"/>
      <c r="AJ708" s="29"/>
    </row>
    <row r="709" spans="1:36" ht="15.75" customHeight="1" x14ac:dyDescent="0.35">
      <c r="A709" s="29"/>
      <c r="B709" s="29"/>
      <c r="C709" s="29"/>
      <c r="D709" s="29"/>
      <c r="E709" s="29"/>
      <c r="F709" s="29"/>
      <c r="G709" s="29"/>
      <c r="H709" s="126"/>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126"/>
      <c r="AJ709" s="29"/>
    </row>
    <row r="710" spans="1:36" ht="15.75" customHeight="1" x14ac:dyDescent="0.35">
      <c r="A710" s="29"/>
      <c r="B710" s="29"/>
      <c r="C710" s="29"/>
      <c r="D710" s="29"/>
      <c r="E710" s="29"/>
      <c r="F710" s="29"/>
      <c r="G710" s="29"/>
      <c r="H710" s="126"/>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126"/>
      <c r="AJ710" s="29"/>
    </row>
    <row r="711" spans="1:36" ht="15.75" customHeight="1" x14ac:dyDescent="0.35">
      <c r="A711" s="29"/>
      <c r="B711" s="29"/>
      <c r="C711" s="29"/>
      <c r="D711" s="29"/>
      <c r="E711" s="29"/>
      <c r="F711" s="29"/>
      <c r="G711" s="29"/>
      <c r="H711" s="126"/>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126"/>
      <c r="AJ711" s="29"/>
    </row>
    <row r="712" spans="1:36" ht="15.75" customHeight="1" x14ac:dyDescent="0.35">
      <c r="A712" s="29"/>
      <c r="B712" s="29"/>
      <c r="C712" s="29"/>
      <c r="D712" s="29"/>
      <c r="E712" s="29"/>
      <c r="F712" s="29"/>
      <c r="G712" s="29"/>
      <c r="H712" s="126"/>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126"/>
      <c r="AJ712" s="29"/>
    </row>
    <row r="713" spans="1:36" ht="15.75" customHeight="1" x14ac:dyDescent="0.35">
      <c r="A713" s="29"/>
      <c r="B713" s="29"/>
      <c r="C713" s="29"/>
      <c r="D713" s="29"/>
      <c r="E713" s="29"/>
      <c r="F713" s="29"/>
      <c r="G713" s="29"/>
      <c r="H713" s="126"/>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126"/>
      <c r="AJ713" s="29"/>
    </row>
    <row r="714" spans="1:36" ht="15.75" customHeight="1" x14ac:dyDescent="0.35">
      <c r="A714" s="29"/>
      <c r="B714" s="29"/>
      <c r="C714" s="29"/>
      <c r="D714" s="29"/>
      <c r="E714" s="29"/>
      <c r="F714" s="29"/>
      <c r="G714" s="29"/>
      <c r="H714" s="126"/>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126"/>
      <c r="AJ714" s="29"/>
    </row>
    <row r="715" spans="1:36" ht="15.75" customHeight="1" x14ac:dyDescent="0.35">
      <c r="A715" s="29"/>
      <c r="B715" s="29"/>
      <c r="C715" s="29"/>
      <c r="D715" s="29"/>
      <c r="E715" s="29"/>
      <c r="F715" s="29"/>
      <c r="G715" s="29"/>
      <c r="H715" s="126"/>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126"/>
      <c r="AJ715" s="29"/>
    </row>
    <row r="716" spans="1:36" ht="15.75" customHeight="1" x14ac:dyDescent="0.35">
      <c r="A716" s="29"/>
      <c r="B716" s="29"/>
      <c r="C716" s="29"/>
      <c r="D716" s="29"/>
      <c r="E716" s="29"/>
      <c r="F716" s="29"/>
      <c r="G716" s="29"/>
      <c r="H716" s="126"/>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126"/>
      <c r="AJ716" s="29"/>
    </row>
    <row r="717" spans="1:36" ht="15.75" customHeight="1" x14ac:dyDescent="0.35">
      <c r="A717" s="29"/>
      <c r="B717" s="29"/>
      <c r="C717" s="29"/>
      <c r="D717" s="29"/>
      <c r="E717" s="29"/>
      <c r="F717" s="29"/>
      <c r="G717" s="29"/>
      <c r="H717" s="126"/>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126"/>
      <c r="AJ717" s="29"/>
    </row>
    <row r="718" spans="1:36" ht="15.75" customHeight="1" x14ac:dyDescent="0.35">
      <c r="A718" s="29"/>
      <c r="B718" s="29"/>
      <c r="C718" s="29"/>
      <c r="D718" s="29"/>
      <c r="E718" s="29"/>
      <c r="F718" s="29"/>
      <c r="G718" s="29"/>
      <c r="H718" s="126"/>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126"/>
      <c r="AJ718" s="29"/>
    </row>
    <row r="719" spans="1:36" ht="15.75" customHeight="1" x14ac:dyDescent="0.35">
      <c r="A719" s="29"/>
      <c r="B719" s="29"/>
      <c r="C719" s="29"/>
      <c r="D719" s="29"/>
      <c r="E719" s="29"/>
      <c r="F719" s="29"/>
      <c r="G719" s="29"/>
      <c r="H719" s="126"/>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126"/>
      <c r="AJ719" s="29"/>
    </row>
    <row r="720" spans="1:36" ht="15.75" customHeight="1" x14ac:dyDescent="0.35">
      <c r="A720" s="29"/>
      <c r="B720" s="29"/>
      <c r="C720" s="29"/>
      <c r="D720" s="29"/>
      <c r="E720" s="29"/>
      <c r="F720" s="29"/>
      <c r="G720" s="29"/>
      <c r="H720" s="126"/>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126"/>
      <c r="AJ720" s="29"/>
    </row>
    <row r="721" spans="1:36" ht="15.75" customHeight="1" x14ac:dyDescent="0.35">
      <c r="A721" s="29"/>
      <c r="B721" s="29"/>
      <c r="C721" s="29"/>
      <c r="D721" s="29"/>
      <c r="E721" s="29"/>
      <c r="F721" s="29"/>
      <c r="G721" s="29"/>
      <c r="H721" s="126"/>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126"/>
      <c r="AJ721" s="29"/>
    </row>
    <row r="722" spans="1:36" ht="15.75" customHeight="1" x14ac:dyDescent="0.35">
      <c r="A722" s="29"/>
      <c r="B722" s="29"/>
      <c r="C722" s="29"/>
      <c r="D722" s="29"/>
      <c r="E722" s="29"/>
      <c r="F722" s="29"/>
      <c r="G722" s="29"/>
      <c r="H722" s="126"/>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126"/>
      <c r="AJ722" s="29"/>
    </row>
    <row r="723" spans="1:36" ht="15.75" customHeight="1" x14ac:dyDescent="0.35">
      <c r="A723" s="29"/>
      <c r="B723" s="29"/>
      <c r="C723" s="29"/>
      <c r="D723" s="29"/>
      <c r="E723" s="29"/>
      <c r="F723" s="29"/>
      <c r="G723" s="29"/>
      <c r="H723" s="126"/>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126"/>
      <c r="AJ723" s="29"/>
    </row>
    <row r="724" spans="1:36" ht="15.75" customHeight="1" x14ac:dyDescent="0.35">
      <c r="A724" s="29"/>
      <c r="B724" s="29"/>
      <c r="C724" s="29"/>
      <c r="D724" s="29"/>
      <c r="E724" s="29"/>
      <c r="F724" s="29"/>
      <c r="G724" s="29"/>
      <c r="H724" s="126"/>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126"/>
      <c r="AJ724" s="29"/>
    </row>
    <row r="725" spans="1:36" ht="15.75" customHeight="1" x14ac:dyDescent="0.35">
      <c r="A725" s="29"/>
      <c r="B725" s="29"/>
      <c r="C725" s="29"/>
      <c r="D725" s="29"/>
      <c r="E725" s="29"/>
      <c r="F725" s="29"/>
      <c r="G725" s="29"/>
      <c r="H725" s="126"/>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126"/>
      <c r="AJ725" s="29"/>
    </row>
    <row r="726" spans="1:36" ht="15.75" customHeight="1" x14ac:dyDescent="0.35">
      <c r="A726" s="29"/>
      <c r="B726" s="29"/>
      <c r="C726" s="29"/>
      <c r="D726" s="29"/>
      <c r="E726" s="29"/>
      <c r="F726" s="29"/>
      <c r="G726" s="29"/>
      <c r="H726" s="126"/>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126"/>
      <c r="AJ726" s="29"/>
    </row>
    <row r="727" spans="1:36" ht="15.75" customHeight="1" x14ac:dyDescent="0.35">
      <c r="A727" s="29"/>
      <c r="B727" s="29"/>
      <c r="C727" s="29"/>
      <c r="D727" s="29"/>
      <c r="E727" s="29"/>
      <c r="F727" s="29"/>
      <c r="G727" s="29"/>
      <c r="H727" s="126"/>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126"/>
      <c r="AJ727" s="29"/>
    </row>
    <row r="728" spans="1:36" ht="15.75" customHeight="1" x14ac:dyDescent="0.35">
      <c r="A728" s="29"/>
      <c r="B728" s="29"/>
      <c r="C728" s="29"/>
      <c r="D728" s="29"/>
      <c r="E728" s="29"/>
      <c r="F728" s="29"/>
      <c r="G728" s="29"/>
      <c r="H728" s="126"/>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126"/>
      <c r="AJ728" s="29"/>
    </row>
    <row r="729" spans="1:36" ht="15.75" customHeight="1" x14ac:dyDescent="0.35">
      <c r="A729" s="29"/>
      <c r="B729" s="29"/>
      <c r="C729" s="29"/>
      <c r="D729" s="29"/>
      <c r="E729" s="29"/>
      <c r="F729" s="29"/>
      <c r="G729" s="29"/>
      <c r="H729" s="126"/>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126"/>
      <c r="AJ729" s="29"/>
    </row>
    <row r="730" spans="1:36" ht="15.75" customHeight="1" x14ac:dyDescent="0.35">
      <c r="A730" s="29"/>
      <c r="B730" s="29"/>
      <c r="C730" s="29"/>
      <c r="D730" s="29"/>
      <c r="E730" s="29"/>
      <c r="F730" s="29"/>
      <c r="G730" s="29"/>
      <c r="H730" s="126"/>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126"/>
      <c r="AJ730" s="29"/>
    </row>
    <row r="731" spans="1:36" ht="15.75" customHeight="1" x14ac:dyDescent="0.35">
      <c r="A731" s="29"/>
      <c r="B731" s="29"/>
      <c r="C731" s="29"/>
      <c r="D731" s="29"/>
      <c r="E731" s="29"/>
      <c r="F731" s="29"/>
      <c r="G731" s="29"/>
      <c r="H731" s="126"/>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126"/>
      <c r="AJ731" s="29"/>
    </row>
    <row r="732" spans="1:36" ht="15.75" customHeight="1" x14ac:dyDescent="0.35">
      <c r="A732" s="29"/>
      <c r="B732" s="29"/>
      <c r="C732" s="29"/>
      <c r="D732" s="29"/>
      <c r="E732" s="29"/>
      <c r="F732" s="29"/>
      <c r="G732" s="29"/>
      <c r="H732" s="126"/>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126"/>
      <c r="AJ732" s="29"/>
    </row>
    <row r="733" spans="1:36" ht="15.75" customHeight="1" x14ac:dyDescent="0.35">
      <c r="A733" s="29"/>
      <c r="B733" s="29"/>
      <c r="C733" s="29"/>
      <c r="D733" s="29"/>
      <c r="E733" s="29"/>
      <c r="F733" s="29"/>
      <c r="G733" s="29"/>
      <c r="H733" s="126"/>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126"/>
      <c r="AJ733" s="29"/>
    </row>
    <row r="734" spans="1:36" ht="15.75" customHeight="1" x14ac:dyDescent="0.35">
      <c r="A734" s="29"/>
      <c r="B734" s="29"/>
      <c r="C734" s="29"/>
      <c r="D734" s="29"/>
      <c r="E734" s="29"/>
      <c r="F734" s="29"/>
      <c r="G734" s="29"/>
      <c r="H734" s="126"/>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126"/>
      <c r="AJ734" s="29"/>
    </row>
    <row r="735" spans="1:36" ht="15.75" customHeight="1" x14ac:dyDescent="0.35">
      <c r="A735" s="29"/>
      <c r="B735" s="29"/>
      <c r="C735" s="29"/>
      <c r="D735" s="29"/>
      <c r="E735" s="29"/>
      <c r="F735" s="29"/>
      <c r="G735" s="29"/>
      <c r="H735" s="126"/>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126"/>
      <c r="AJ735" s="29"/>
    </row>
    <row r="736" spans="1:36" ht="15.75" customHeight="1" x14ac:dyDescent="0.35">
      <c r="A736" s="29"/>
      <c r="B736" s="29"/>
      <c r="C736" s="29"/>
      <c r="D736" s="29"/>
      <c r="E736" s="29"/>
      <c r="F736" s="29"/>
      <c r="G736" s="29"/>
      <c r="H736" s="126"/>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126"/>
      <c r="AJ736" s="29"/>
    </row>
    <row r="737" spans="1:36" ht="15.75" customHeight="1" x14ac:dyDescent="0.35">
      <c r="A737" s="29"/>
      <c r="B737" s="29"/>
      <c r="C737" s="29"/>
      <c r="D737" s="29"/>
      <c r="E737" s="29"/>
      <c r="F737" s="29"/>
      <c r="G737" s="29"/>
      <c r="H737" s="126"/>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126"/>
      <c r="AJ737" s="29"/>
    </row>
    <row r="738" spans="1:36" ht="15.75" customHeight="1" x14ac:dyDescent="0.35">
      <c r="A738" s="29"/>
      <c r="B738" s="29"/>
      <c r="C738" s="29"/>
      <c r="D738" s="29"/>
      <c r="E738" s="29"/>
      <c r="F738" s="29"/>
      <c r="G738" s="29"/>
      <c r="H738" s="126"/>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126"/>
      <c r="AJ738" s="29"/>
    </row>
    <row r="739" spans="1:36" ht="15.75" customHeight="1" x14ac:dyDescent="0.35">
      <c r="A739" s="29"/>
      <c r="B739" s="29"/>
      <c r="C739" s="29"/>
      <c r="D739" s="29"/>
      <c r="E739" s="29"/>
      <c r="F739" s="29"/>
      <c r="G739" s="29"/>
      <c r="H739" s="126"/>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126"/>
      <c r="AJ739" s="29"/>
    </row>
    <row r="740" spans="1:36" ht="15.75" customHeight="1" x14ac:dyDescent="0.35">
      <c r="A740" s="29"/>
      <c r="B740" s="29"/>
      <c r="C740" s="29"/>
      <c r="D740" s="29"/>
      <c r="E740" s="29"/>
      <c r="F740" s="29"/>
      <c r="G740" s="29"/>
      <c r="H740" s="126"/>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126"/>
      <c r="AJ740" s="29"/>
    </row>
    <row r="741" spans="1:36" ht="15.75" customHeight="1" x14ac:dyDescent="0.35">
      <c r="A741" s="29"/>
      <c r="B741" s="29"/>
      <c r="C741" s="29"/>
      <c r="D741" s="29"/>
      <c r="E741" s="29"/>
      <c r="F741" s="29"/>
      <c r="G741" s="29"/>
      <c r="H741" s="126"/>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126"/>
      <c r="AJ741" s="29"/>
    </row>
    <row r="742" spans="1:36" ht="15.75" customHeight="1" x14ac:dyDescent="0.35">
      <c r="A742" s="29"/>
      <c r="B742" s="29"/>
      <c r="C742" s="29"/>
      <c r="D742" s="29"/>
      <c r="E742" s="29"/>
      <c r="F742" s="29"/>
      <c r="G742" s="29"/>
      <c r="H742" s="126"/>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126"/>
      <c r="AJ742" s="29"/>
    </row>
    <row r="743" spans="1:36" ht="15.75" customHeight="1" x14ac:dyDescent="0.35">
      <c r="A743" s="29"/>
      <c r="B743" s="29"/>
      <c r="C743" s="29"/>
      <c r="D743" s="29"/>
      <c r="E743" s="29"/>
      <c r="F743" s="29"/>
      <c r="G743" s="29"/>
      <c r="H743" s="126"/>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126"/>
      <c r="AJ743" s="29"/>
    </row>
    <row r="744" spans="1:36" ht="15.75" customHeight="1" x14ac:dyDescent="0.35">
      <c r="A744" s="29"/>
      <c r="B744" s="29"/>
      <c r="C744" s="29"/>
      <c r="D744" s="29"/>
      <c r="E744" s="29"/>
      <c r="F744" s="29"/>
      <c r="G744" s="29"/>
      <c r="H744" s="126"/>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126"/>
      <c r="AJ744" s="29"/>
    </row>
    <row r="745" spans="1:36" ht="15.75" customHeight="1" x14ac:dyDescent="0.35">
      <c r="A745" s="29"/>
      <c r="B745" s="29"/>
      <c r="C745" s="29"/>
      <c r="D745" s="29"/>
      <c r="E745" s="29"/>
      <c r="F745" s="29"/>
      <c r="G745" s="29"/>
      <c r="H745" s="126"/>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126"/>
      <c r="AJ745" s="29"/>
    </row>
    <row r="746" spans="1:36" ht="15.75" customHeight="1" x14ac:dyDescent="0.35">
      <c r="A746" s="29"/>
      <c r="B746" s="29"/>
      <c r="C746" s="29"/>
      <c r="D746" s="29"/>
      <c r="E746" s="29"/>
      <c r="F746" s="29"/>
      <c r="G746" s="29"/>
      <c r="H746" s="126"/>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126"/>
      <c r="AJ746" s="29"/>
    </row>
    <row r="747" spans="1:36" ht="15.75" customHeight="1" x14ac:dyDescent="0.35">
      <c r="A747" s="29"/>
      <c r="B747" s="29"/>
      <c r="C747" s="29"/>
      <c r="D747" s="29"/>
      <c r="E747" s="29"/>
      <c r="F747" s="29"/>
      <c r="G747" s="29"/>
      <c r="H747" s="126"/>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126"/>
      <c r="AJ747" s="29"/>
    </row>
    <row r="748" spans="1:36" ht="15.75" customHeight="1" x14ac:dyDescent="0.35">
      <c r="A748" s="29"/>
      <c r="B748" s="29"/>
      <c r="C748" s="29"/>
      <c r="D748" s="29"/>
      <c r="E748" s="29"/>
      <c r="F748" s="29"/>
      <c r="G748" s="29"/>
      <c r="H748" s="126"/>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126"/>
      <c r="AJ748" s="29"/>
    </row>
    <row r="749" spans="1:36" ht="15.75" customHeight="1" x14ac:dyDescent="0.35">
      <c r="A749" s="29"/>
      <c r="B749" s="29"/>
      <c r="C749" s="29"/>
      <c r="D749" s="29"/>
      <c r="E749" s="29"/>
      <c r="F749" s="29"/>
      <c r="G749" s="29"/>
      <c r="H749" s="126"/>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126"/>
      <c r="AJ749" s="29"/>
    </row>
    <row r="750" spans="1:36" ht="15.75" customHeight="1" x14ac:dyDescent="0.35">
      <c r="A750" s="29"/>
      <c r="B750" s="29"/>
      <c r="C750" s="29"/>
      <c r="D750" s="29"/>
      <c r="E750" s="29"/>
      <c r="F750" s="29"/>
      <c r="G750" s="29"/>
      <c r="H750" s="126"/>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126"/>
      <c r="AJ750" s="29"/>
    </row>
    <row r="751" spans="1:36" ht="15.75" customHeight="1" x14ac:dyDescent="0.35">
      <c r="A751" s="29"/>
      <c r="B751" s="29"/>
      <c r="C751" s="29"/>
      <c r="D751" s="29"/>
      <c r="E751" s="29"/>
      <c r="F751" s="29"/>
      <c r="G751" s="29"/>
      <c r="H751" s="126"/>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126"/>
      <c r="AJ751" s="29"/>
    </row>
    <row r="752" spans="1:36" ht="15.75" customHeight="1" x14ac:dyDescent="0.35">
      <c r="A752" s="29"/>
      <c r="B752" s="29"/>
      <c r="C752" s="29"/>
      <c r="D752" s="29"/>
      <c r="E752" s="29"/>
      <c r="F752" s="29"/>
      <c r="G752" s="29"/>
      <c r="H752" s="126"/>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126"/>
      <c r="AJ752" s="29"/>
    </row>
    <row r="753" spans="1:36" ht="15.75" customHeight="1" x14ac:dyDescent="0.35">
      <c r="A753" s="29"/>
      <c r="B753" s="29"/>
      <c r="C753" s="29"/>
      <c r="D753" s="29"/>
      <c r="E753" s="29"/>
      <c r="F753" s="29"/>
      <c r="G753" s="29"/>
      <c r="H753" s="126"/>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126"/>
      <c r="AJ753" s="29"/>
    </row>
    <row r="754" spans="1:36" ht="15.75" customHeight="1" x14ac:dyDescent="0.35">
      <c r="A754" s="29"/>
      <c r="B754" s="29"/>
      <c r="C754" s="29"/>
      <c r="D754" s="29"/>
      <c r="E754" s="29"/>
      <c r="F754" s="29"/>
      <c r="G754" s="29"/>
      <c r="H754" s="126"/>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126"/>
      <c r="AJ754" s="29"/>
    </row>
    <row r="755" spans="1:36" ht="15.75" customHeight="1" x14ac:dyDescent="0.35">
      <c r="A755" s="29"/>
      <c r="B755" s="29"/>
      <c r="C755" s="29"/>
      <c r="D755" s="29"/>
      <c r="E755" s="29"/>
      <c r="F755" s="29"/>
      <c r="G755" s="29"/>
      <c r="H755" s="126"/>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126"/>
      <c r="AJ755" s="29"/>
    </row>
    <row r="756" spans="1:36" ht="15.75" customHeight="1" x14ac:dyDescent="0.35">
      <c r="A756" s="29"/>
      <c r="B756" s="29"/>
      <c r="C756" s="29"/>
      <c r="D756" s="29"/>
      <c r="E756" s="29"/>
      <c r="F756" s="29"/>
      <c r="G756" s="29"/>
      <c r="H756" s="126"/>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126"/>
      <c r="AJ756" s="29"/>
    </row>
    <row r="757" spans="1:36" ht="15.75" customHeight="1" x14ac:dyDescent="0.35">
      <c r="A757" s="29"/>
      <c r="B757" s="29"/>
      <c r="C757" s="29"/>
      <c r="D757" s="29"/>
      <c r="E757" s="29"/>
      <c r="F757" s="29"/>
      <c r="G757" s="29"/>
      <c r="H757" s="126"/>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126"/>
      <c r="AJ757" s="29"/>
    </row>
    <row r="758" spans="1:36" ht="15.75" customHeight="1" x14ac:dyDescent="0.35">
      <c r="A758" s="29"/>
      <c r="B758" s="29"/>
      <c r="C758" s="29"/>
      <c r="D758" s="29"/>
      <c r="E758" s="29"/>
      <c r="F758" s="29"/>
      <c r="G758" s="29"/>
      <c r="H758" s="126"/>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126"/>
      <c r="AJ758" s="29"/>
    </row>
    <row r="759" spans="1:36" ht="15.75" customHeight="1" x14ac:dyDescent="0.35">
      <c r="A759" s="29"/>
      <c r="B759" s="29"/>
      <c r="C759" s="29"/>
      <c r="D759" s="29"/>
      <c r="E759" s="29"/>
      <c r="F759" s="29"/>
      <c r="G759" s="29"/>
      <c r="H759" s="126"/>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126"/>
      <c r="AJ759" s="29"/>
    </row>
    <row r="760" spans="1:36" ht="15.75" customHeight="1" x14ac:dyDescent="0.35">
      <c r="A760" s="29"/>
      <c r="B760" s="29"/>
      <c r="C760" s="29"/>
      <c r="D760" s="29"/>
      <c r="E760" s="29"/>
      <c r="F760" s="29"/>
      <c r="G760" s="29"/>
      <c r="H760" s="126"/>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126"/>
      <c r="AJ760" s="29"/>
    </row>
    <row r="761" spans="1:36" ht="15.75" customHeight="1" x14ac:dyDescent="0.35">
      <c r="A761" s="29"/>
      <c r="B761" s="29"/>
      <c r="C761" s="29"/>
      <c r="D761" s="29"/>
      <c r="E761" s="29"/>
      <c r="F761" s="29"/>
      <c r="G761" s="29"/>
      <c r="H761" s="126"/>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126"/>
      <c r="AJ761" s="29"/>
    </row>
    <row r="762" spans="1:36" ht="15.75" customHeight="1" x14ac:dyDescent="0.35">
      <c r="A762" s="29"/>
      <c r="B762" s="29"/>
      <c r="C762" s="29"/>
      <c r="D762" s="29"/>
      <c r="E762" s="29"/>
      <c r="F762" s="29"/>
      <c r="G762" s="29"/>
      <c r="H762" s="126"/>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126"/>
      <c r="AJ762" s="29"/>
    </row>
    <row r="763" spans="1:36" ht="15.75" customHeight="1" x14ac:dyDescent="0.35">
      <c r="A763" s="29"/>
      <c r="B763" s="29"/>
      <c r="C763" s="29"/>
      <c r="D763" s="29"/>
      <c r="E763" s="29"/>
      <c r="F763" s="29"/>
      <c r="G763" s="29"/>
      <c r="H763" s="126"/>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126"/>
      <c r="AJ763" s="29"/>
    </row>
    <row r="764" spans="1:36" ht="15.75" customHeight="1" x14ac:dyDescent="0.35">
      <c r="A764" s="29"/>
      <c r="B764" s="29"/>
      <c r="C764" s="29"/>
      <c r="D764" s="29"/>
      <c r="E764" s="29"/>
      <c r="F764" s="29"/>
      <c r="G764" s="29"/>
      <c r="H764" s="126"/>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126"/>
      <c r="AJ764" s="29"/>
    </row>
    <row r="765" spans="1:36" ht="15.75" customHeight="1" x14ac:dyDescent="0.35">
      <c r="A765" s="29"/>
      <c r="B765" s="29"/>
      <c r="C765" s="29"/>
      <c r="D765" s="29"/>
      <c r="E765" s="29"/>
      <c r="F765" s="29"/>
      <c r="G765" s="29"/>
      <c r="H765" s="126"/>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126"/>
      <c r="AJ765" s="29"/>
    </row>
    <row r="766" spans="1:36" ht="15.75" customHeight="1" x14ac:dyDescent="0.35">
      <c r="A766" s="29"/>
      <c r="B766" s="29"/>
      <c r="C766" s="29"/>
      <c r="D766" s="29"/>
      <c r="E766" s="29"/>
      <c r="F766" s="29"/>
      <c r="G766" s="29"/>
      <c r="H766" s="126"/>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126"/>
      <c r="AJ766" s="29"/>
    </row>
    <row r="767" spans="1:36" ht="15.75" customHeight="1" x14ac:dyDescent="0.35">
      <c r="A767" s="29"/>
      <c r="B767" s="29"/>
      <c r="C767" s="29"/>
      <c r="D767" s="29"/>
      <c r="E767" s="29"/>
      <c r="F767" s="29"/>
      <c r="G767" s="29"/>
      <c r="H767" s="126"/>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126"/>
      <c r="AJ767" s="29"/>
    </row>
    <row r="768" spans="1:36" ht="15.75" customHeight="1" x14ac:dyDescent="0.35">
      <c r="A768" s="29"/>
      <c r="B768" s="29"/>
      <c r="C768" s="29"/>
      <c r="D768" s="29"/>
      <c r="E768" s="29"/>
      <c r="F768" s="29"/>
      <c r="G768" s="29"/>
      <c r="H768" s="126"/>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126"/>
      <c r="AJ768" s="29"/>
    </row>
    <row r="769" spans="1:36" ht="15.75" customHeight="1" x14ac:dyDescent="0.35">
      <c r="A769" s="29"/>
      <c r="B769" s="29"/>
      <c r="C769" s="29"/>
      <c r="D769" s="29"/>
      <c r="E769" s="29"/>
      <c r="F769" s="29"/>
      <c r="G769" s="29"/>
      <c r="H769" s="126"/>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126"/>
      <c r="AJ769" s="29"/>
    </row>
    <row r="770" spans="1:36" ht="15.75" customHeight="1" x14ac:dyDescent="0.35">
      <c r="A770" s="29"/>
      <c r="B770" s="29"/>
      <c r="C770" s="29"/>
      <c r="D770" s="29"/>
      <c r="E770" s="29"/>
      <c r="F770" s="29"/>
      <c r="G770" s="29"/>
      <c r="H770" s="126"/>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126"/>
      <c r="AJ770" s="29"/>
    </row>
    <row r="771" spans="1:36" ht="15.75" customHeight="1" x14ac:dyDescent="0.35">
      <c r="A771" s="29"/>
      <c r="B771" s="29"/>
      <c r="C771" s="29"/>
      <c r="D771" s="29"/>
      <c r="E771" s="29"/>
      <c r="F771" s="29"/>
      <c r="G771" s="29"/>
      <c r="H771" s="126"/>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126"/>
      <c r="AJ771" s="29"/>
    </row>
    <row r="772" spans="1:36" ht="15.75" customHeight="1" x14ac:dyDescent="0.35">
      <c r="A772" s="29"/>
      <c r="B772" s="29"/>
      <c r="C772" s="29"/>
      <c r="D772" s="29"/>
      <c r="E772" s="29"/>
      <c r="F772" s="29"/>
      <c r="G772" s="29"/>
      <c r="H772" s="126"/>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126"/>
      <c r="AJ772" s="29"/>
    </row>
    <row r="773" spans="1:36" ht="15.75" customHeight="1" x14ac:dyDescent="0.35">
      <c r="A773" s="29"/>
      <c r="B773" s="29"/>
      <c r="C773" s="29"/>
      <c r="D773" s="29"/>
      <c r="E773" s="29"/>
      <c r="F773" s="29"/>
      <c r="G773" s="29"/>
      <c r="H773" s="126"/>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126"/>
      <c r="AJ773" s="29"/>
    </row>
    <row r="774" spans="1:36" ht="15.75" customHeight="1" x14ac:dyDescent="0.35">
      <c r="A774" s="29"/>
      <c r="B774" s="29"/>
      <c r="C774" s="29"/>
      <c r="D774" s="29"/>
      <c r="E774" s="29"/>
      <c r="F774" s="29"/>
      <c r="G774" s="29"/>
      <c r="H774" s="126"/>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126"/>
      <c r="AJ774" s="29"/>
    </row>
    <row r="775" spans="1:36" ht="15.75" customHeight="1" x14ac:dyDescent="0.35">
      <c r="A775" s="29"/>
      <c r="B775" s="29"/>
      <c r="C775" s="29"/>
      <c r="D775" s="29"/>
      <c r="E775" s="29"/>
      <c r="F775" s="29"/>
      <c r="G775" s="29"/>
      <c r="H775" s="126"/>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126"/>
      <c r="AJ775" s="29"/>
    </row>
    <row r="776" spans="1:36" ht="15.75" customHeight="1" x14ac:dyDescent="0.35">
      <c r="A776" s="29"/>
      <c r="B776" s="29"/>
      <c r="C776" s="29"/>
      <c r="D776" s="29"/>
      <c r="E776" s="29"/>
      <c r="F776" s="29"/>
      <c r="G776" s="29"/>
      <c r="H776" s="126"/>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126"/>
      <c r="AJ776" s="29"/>
    </row>
    <row r="777" spans="1:36" ht="15.75" customHeight="1" x14ac:dyDescent="0.35">
      <c r="A777" s="29"/>
      <c r="B777" s="29"/>
      <c r="C777" s="29"/>
      <c r="D777" s="29"/>
      <c r="E777" s="29"/>
      <c r="F777" s="29"/>
      <c r="G777" s="29"/>
      <c r="H777" s="126"/>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126"/>
      <c r="AJ777" s="29"/>
    </row>
    <row r="778" spans="1:36" ht="15.75" customHeight="1" x14ac:dyDescent="0.35">
      <c r="A778" s="29"/>
      <c r="B778" s="29"/>
      <c r="C778" s="29"/>
      <c r="D778" s="29"/>
      <c r="E778" s="29"/>
      <c r="F778" s="29"/>
      <c r="G778" s="29"/>
      <c r="H778" s="126"/>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126"/>
      <c r="AJ778" s="29"/>
    </row>
    <row r="779" spans="1:36" ht="15.75" customHeight="1" x14ac:dyDescent="0.35">
      <c r="A779" s="29"/>
      <c r="B779" s="29"/>
      <c r="C779" s="29"/>
      <c r="D779" s="29"/>
      <c r="E779" s="29"/>
      <c r="F779" s="29"/>
      <c r="G779" s="29"/>
      <c r="H779" s="126"/>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126"/>
      <c r="AJ779" s="29"/>
    </row>
    <row r="780" spans="1:36" ht="15.75" customHeight="1" x14ac:dyDescent="0.35">
      <c r="A780" s="29"/>
      <c r="B780" s="29"/>
      <c r="C780" s="29"/>
      <c r="D780" s="29"/>
      <c r="E780" s="29"/>
      <c r="F780" s="29"/>
      <c r="G780" s="29"/>
      <c r="H780" s="126"/>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126"/>
      <c r="AJ780" s="29"/>
    </row>
    <row r="781" spans="1:36" ht="15.75" customHeight="1" x14ac:dyDescent="0.35">
      <c r="A781" s="29"/>
      <c r="B781" s="29"/>
      <c r="C781" s="29"/>
      <c r="D781" s="29"/>
      <c r="E781" s="29"/>
      <c r="F781" s="29"/>
      <c r="G781" s="29"/>
      <c r="H781" s="126"/>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126"/>
      <c r="AJ781" s="29"/>
    </row>
    <row r="782" spans="1:36" ht="15.75" customHeight="1" x14ac:dyDescent="0.35">
      <c r="A782" s="29"/>
      <c r="B782" s="29"/>
      <c r="C782" s="29"/>
      <c r="D782" s="29"/>
      <c r="E782" s="29"/>
      <c r="F782" s="29"/>
      <c r="G782" s="29"/>
      <c r="H782" s="126"/>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126"/>
      <c r="AJ782" s="29"/>
    </row>
    <row r="783" spans="1:36" ht="15.75" customHeight="1" x14ac:dyDescent="0.35">
      <c r="A783" s="29"/>
      <c r="B783" s="29"/>
      <c r="C783" s="29"/>
      <c r="D783" s="29"/>
      <c r="E783" s="29"/>
      <c r="F783" s="29"/>
      <c r="G783" s="29"/>
      <c r="H783" s="126"/>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126"/>
      <c r="AJ783" s="29"/>
    </row>
    <row r="784" spans="1:36" ht="15.75" customHeight="1" x14ac:dyDescent="0.35">
      <c r="A784" s="29"/>
      <c r="B784" s="29"/>
      <c r="C784" s="29"/>
      <c r="D784" s="29"/>
      <c r="E784" s="29"/>
      <c r="F784" s="29"/>
      <c r="G784" s="29"/>
      <c r="H784" s="126"/>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126"/>
      <c r="AJ784" s="29"/>
    </row>
    <row r="785" spans="1:36" ht="15.75" customHeight="1" x14ac:dyDescent="0.35">
      <c r="A785" s="29"/>
      <c r="B785" s="29"/>
      <c r="C785" s="29"/>
      <c r="D785" s="29"/>
      <c r="E785" s="29"/>
      <c r="F785" s="29"/>
      <c r="G785" s="29"/>
      <c r="H785" s="126"/>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126"/>
      <c r="AJ785" s="29"/>
    </row>
    <row r="786" spans="1:36" ht="15.75" customHeight="1" x14ac:dyDescent="0.35">
      <c r="A786" s="29"/>
      <c r="B786" s="29"/>
      <c r="C786" s="29"/>
      <c r="D786" s="29"/>
      <c r="E786" s="29"/>
      <c r="F786" s="29"/>
      <c r="G786" s="29"/>
      <c r="H786" s="126"/>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126"/>
      <c r="AJ786" s="29"/>
    </row>
    <row r="787" spans="1:36" ht="15.75" customHeight="1" x14ac:dyDescent="0.35">
      <c r="A787" s="29"/>
      <c r="B787" s="29"/>
      <c r="C787" s="29"/>
      <c r="D787" s="29"/>
      <c r="E787" s="29"/>
      <c r="F787" s="29"/>
      <c r="G787" s="29"/>
      <c r="H787" s="126"/>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126"/>
      <c r="AJ787" s="29"/>
    </row>
    <row r="788" spans="1:36" ht="15.75" customHeight="1" x14ac:dyDescent="0.35">
      <c r="A788" s="29"/>
      <c r="B788" s="29"/>
      <c r="C788" s="29"/>
      <c r="D788" s="29"/>
      <c r="E788" s="29"/>
      <c r="F788" s="29"/>
      <c r="G788" s="29"/>
      <c r="H788" s="126"/>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126"/>
      <c r="AJ788" s="29"/>
    </row>
    <row r="789" spans="1:36" ht="15.75" customHeight="1" x14ac:dyDescent="0.35">
      <c r="A789" s="29"/>
      <c r="B789" s="29"/>
      <c r="C789" s="29"/>
      <c r="D789" s="29"/>
      <c r="E789" s="29"/>
      <c r="F789" s="29"/>
      <c r="G789" s="29"/>
      <c r="H789" s="126"/>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126"/>
      <c r="AJ789" s="29"/>
    </row>
    <row r="790" spans="1:36" ht="15.75" customHeight="1" x14ac:dyDescent="0.35">
      <c r="A790" s="29"/>
      <c r="B790" s="29"/>
      <c r="C790" s="29"/>
      <c r="D790" s="29"/>
      <c r="E790" s="29"/>
      <c r="F790" s="29"/>
      <c r="G790" s="29"/>
      <c r="H790" s="126"/>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126"/>
      <c r="AJ790" s="29"/>
    </row>
    <row r="791" spans="1:36" ht="15.75" customHeight="1" x14ac:dyDescent="0.35">
      <c r="A791" s="29"/>
      <c r="B791" s="29"/>
      <c r="C791" s="29"/>
      <c r="D791" s="29"/>
      <c r="E791" s="29"/>
      <c r="F791" s="29"/>
      <c r="G791" s="29"/>
      <c r="H791" s="126"/>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126"/>
      <c r="AJ791" s="29"/>
    </row>
    <row r="792" spans="1:36" ht="15.75" customHeight="1" x14ac:dyDescent="0.35">
      <c r="A792" s="29"/>
      <c r="B792" s="29"/>
      <c r="C792" s="29"/>
      <c r="D792" s="29"/>
      <c r="E792" s="29"/>
      <c r="F792" s="29"/>
      <c r="G792" s="29"/>
      <c r="H792" s="126"/>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126"/>
      <c r="AJ792" s="29"/>
    </row>
    <row r="793" spans="1:36" ht="15.75" customHeight="1" x14ac:dyDescent="0.35">
      <c r="A793" s="29"/>
      <c r="B793" s="29"/>
      <c r="C793" s="29"/>
      <c r="D793" s="29"/>
      <c r="E793" s="29"/>
      <c r="F793" s="29"/>
      <c r="G793" s="29"/>
      <c r="H793" s="126"/>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126"/>
      <c r="AJ793" s="29"/>
    </row>
    <row r="794" spans="1:36" ht="15.75" customHeight="1" x14ac:dyDescent="0.35">
      <c r="A794" s="29"/>
      <c r="B794" s="29"/>
      <c r="C794" s="29"/>
      <c r="D794" s="29"/>
      <c r="E794" s="29"/>
      <c r="F794" s="29"/>
      <c r="G794" s="29"/>
      <c r="H794" s="126"/>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126"/>
      <c r="AJ794" s="29"/>
    </row>
    <row r="795" spans="1:36" ht="15.75" customHeight="1" x14ac:dyDescent="0.35">
      <c r="A795" s="29"/>
      <c r="B795" s="29"/>
      <c r="C795" s="29"/>
      <c r="D795" s="29"/>
      <c r="E795" s="29"/>
      <c r="F795" s="29"/>
      <c r="G795" s="29"/>
      <c r="H795" s="126"/>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126"/>
      <c r="AJ795" s="29"/>
    </row>
    <row r="796" spans="1:36" ht="15.75" customHeight="1" x14ac:dyDescent="0.35">
      <c r="A796" s="29"/>
      <c r="B796" s="29"/>
      <c r="C796" s="29"/>
      <c r="D796" s="29"/>
      <c r="E796" s="29"/>
      <c r="F796" s="29"/>
      <c r="G796" s="29"/>
      <c r="H796" s="126"/>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126"/>
      <c r="AJ796" s="29"/>
    </row>
    <row r="797" spans="1:36" ht="15.75" customHeight="1" x14ac:dyDescent="0.35">
      <c r="A797" s="29"/>
      <c r="B797" s="29"/>
      <c r="C797" s="29"/>
      <c r="D797" s="29"/>
      <c r="E797" s="29"/>
      <c r="F797" s="29"/>
      <c r="G797" s="29"/>
      <c r="H797" s="126"/>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126"/>
      <c r="AJ797" s="29"/>
    </row>
    <row r="798" spans="1:36" ht="15.75" customHeight="1" x14ac:dyDescent="0.35">
      <c r="A798" s="29"/>
      <c r="B798" s="29"/>
      <c r="C798" s="29"/>
      <c r="D798" s="29"/>
      <c r="E798" s="29"/>
      <c r="F798" s="29"/>
      <c r="G798" s="29"/>
      <c r="H798" s="126"/>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126"/>
      <c r="AJ798" s="29"/>
    </row>
    <row r="799" spans="1:36" ht="15.75" customHeight="1" x14ac:dyDescent="0.35">
      <c r="A799" s="29"/>
      <c r="B799" s="29"/>
      <c r="C799" s="29"/>
      <c r="D799" s="29"/>
      <c r="E799" s="29"/>
      <c r="F799" s="29"/>
      <c r="G799" s="29"/>
      <c r="H799" s="126"/>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126"/>
      <c r="AJ799" s="29"/>
    </row>
    <row r="800" spans="1:36" ht="15.75" customHeight="1" x14ac:dyDescent="0.35">
      <c r="A800" s="29"/>
      <c r="B800" s="29"/>
      <c r="C800" s="29"/>
      <c r="D800" s="29"/>
      <c r="E800" s="29"/>
      <c r="F800" s="29"/>
      <c r="G800" s="29"/>
      <c r="H800" s="126"/>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126"/>
      <c r="AJ800" s="29"/>
    </row>
    <row r="801" spans="1:36" ht="15.75" customHeight="1" x14ac:dyDescent="0.35">
      <c r="A801" s="29"/>
      <c r="B801" s="29"/>
      <c r="C801" s="29"/>
      <c r="D801" s="29"/>
      <c r="E801" s="29"/>
      <c r="F801" s="29"/>
      <c r="G801" s="29"/>
      <c r="H801" s="126"/>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126"/>
      <c r="AJ801" s="29"/>
    </row>
    <row r="802" spans="1:36" ht="15.75" customHeight="1" x14ac:dyDescent="0.35">
      <c r="A802" s="29"/>
      <c r="B802" s="29"/>
      <c r="C802" s="29"/>
      <c r="D802" s="29"/>
      <c r="E802" s="29"/>
      <c r="F802" s="29"/>
      <c r="G802" s="29"/>
      <c r="H802" s="126"/>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126"/>
      <c r="AJ802" s="29"/>
    </row>
    <row r="803" spans="1:36" ht="15.75" customHeight="1" x14ac:dyDescent="0.35">
      <c r="A803" s="29"/>
      <c r="B803" s="29"/>
      <c r="C803" s="29"/>
      <c r="D803" s="29"/>
      <c r="E803" s="29"/>
      <c r="F803" s="29"/>
      <c r="G803" s="29"/>
      <c r="H803" s="126"/>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126"/>
      <c r="AJ803" s="29"/>
    </row>
    <row r="804" spans="1:36" ht="15.75" customHeight="1" x14ac:dyDescent="0.35">
      <c r="A804" s="29"/>
      <c r="B804" s="29"/>
      <c r="C804" s="29"/>
      <c r="D804" s="29"/>
      <c r="E804" s="29"/>
      <c r="F804" s="29"/>
      <c r="G804" s="29"/>
      <c r="H804" s="126"/>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126"/>
      <c r="AJ804" s="29"/>
    </row>
    <row r="805" spans="1:36" ht="15.75" customHeight="1" x14ac:dyDescent="0.35">
      <c r="A805" s="29"/>
      <c r="B805" s="29"/>
      <c r="C805" s="29"/>
      <c r="D805" s="29"/>
      <c r="E805" s="29"/>
      <c r="F805" s="29"/>
      <c r="G805" s="29"/>
      <c r="H805" s="126"/>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126"/>
      <c r="AJ805" s="29"/>
    </row>
    <row r="806" spans="1:36" ht="15.75" customHeight="1" x14ac:dyDescent="0.35">
      <c r="A806" s="29"/>
      <c r="B806" s="29"/>
      <c r="C806" s="29"/>
      <c r="D806" s="29"/>
      <c r="E806" s="29"/>
      <c r="F806" s="29"/>
      <c r="G806" s="29"/>
      <c r="H806" s="126"/>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126"/>
      <c r="AJ806" s="29"/>
    </row>
    <row r="807" spans="1:36" ht="15.75" customHeight="1" x14ac:dyDescent="0.35">
      <c r="A807" s="29"/>
      <c r="B807" s="29"/>
      <c r="C807" s="29"/>
      <c r="D807" s="29"/>
      <c r="E807" s="29"/>
      <c r="F807" s="29"/>
      <c r="G807" s="29"/>
      <c r="H807" s="126"/>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126"/>
      <c r="AJ807" s="29"/>
    </row>
    <row r="808" spans="1:36" ht="15.75" customHeight="1" x14ac:dyDescent="0.35">
      <c r="A808" s="29"/>
      <c r="B808" s="29"/>
      <c r="C808" s="29"/>
      <c r="D808" s="29"/>
      <c r="E808" s="29"/>
      <c r="F808" s="29"/>
      <c r="G808" s="29"/>
      <c r="H808" s="126"/>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126"/>
      <c r="AJ808" s="29"/>
    </row>
    <row r="809" spans="1:36" ht="15.75" customHeight="1" x14ac:dyDescent="0.35">
      <c r="A809" s="29"/>
      <c r="B809" s="29"/>
      <c r="C809" s="29"/>
      <c r="D809" s="29"/>
      <c r="E809" s="29"/>
      <c r="F809" s="29"/>
      <c r="G809" s="29"/>
      <c r="H809" s="126"/>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126"/>
      <c r="AJ809" s="29"/>
    </row>
    <row r="810" spans="1:36" ht="15.75" customHeight="1" x14ac:dyDescent="0.35">
      <c r="A810" s="29"/>
      <c r="B810" s="29"/>
      <c r="C810" s="29"/>
      <c r="D810" s="29"/>
      <c r="E810" s="29"/>
      <c r="F810" s="29"/>
      <c r="G810" s="29"/>
      <c r="H810" s="126"/>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126"/>
      <c r="AJ810" s="29"/>
    </row>
    <row r="811" spans="1:36" ht="15.75" customHeight="1" x14ac:dyDescent="0.35">
      <c r="A811" s="29"/>
      <c r="B811" s="29"/>
      <c r="C811" s="29"/>
      <c r="D811" s="29"/>
      <c r="E811" s="29"/>
      <c r="F811" s="29"/>
      <c r="G811" s="29"/>
      <c r="H811" s="126"/>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126"/>
      <c r="AJ811" s="29"/>
    </row>
    <row r="812" spans="1:36" ht="15.75" customHeight="1" x14ac:dyDescent="0.35">
      <c r="A812" s="29"/>
      <c r="B812" s="29"/>
      <c r="C812" s="29"/>
      <c r="D812" s="29"/>
      <c r="E812" s="29"/>
      <c r="F812" s="29"/>
      <c r="G812" s="29"/>
      <c r="H812" s="126"/>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126"/>
      <c r="AJ812" s="29"/>
    </row>
    <row r="813" spans="1:36" ht="15.75" customHeight="1" x14ac:dyDescent="0.35">
      <c r="A813" s="29"/>
      <c r="B813" s="29"/>
      <c r="C813" s="29"/>
      <c r="D813" s="29"/>
      <c r="E813" s="29"/>
      <c r="F813" s="29"/>
      <c r="G813" s="29"/>
      <c r="H813" s="126"/>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126"/>
      <c r="AJ813" s="29"/>
    </row>
    <row r="814" spans="1:36" ht="15.75" customHeight="1" x14ac:dyDescent="0.35">
      <c r="A814" s="29"/>
      <c r="B814" s="29"/>
      <c r="C814" s="29"/>
      <c r="D814" s="29"/>
      <c r="E814" s="29"/>
      <c r="F814" s="29"/>
      <c r="G814" s="29"/>
      <c r="H814" s="126"/>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126"/>
      <c r="AJ814" s="29"/>
    </row>
    <row r="815" spans="1:36" ht="15.75" customHeight="1" x14ac:dyDescent="0.35">
      <c r="A815" s="29"/>
      <c r="B815" s="29"/>
      <c r="C815" s="29"/>
      <c r="D815" s="29"/>
      <c r="E815" s="29"/>
      <c r="F815" s="29"/>
      <c r="G815" s="29"/>
      <c r="H815" s="126"/>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126"/>
      <c r="AJ815" s="29"/>
    </row>
    <row r="816" spans="1:36" ht="15.75" customHeight="1" x14ac:dyDescent="0.35">
      <c r="A816" s="29"/>
      <c r="B816" s="29"/>
      <c r="C816" s="29"/>
      <c r="D816" s="29"/>
      <c r="E816" s="29"/>
      <c r="F816" s="29"/>
      <c r="G816" s="29"/>
      <c r="H816" s="126"/>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126"/>
      <c r="AJ816" s="29"/>
    </row>
    <row r="817" spans="1:36" ht="15.75" customHeight="1" x14ac:dyDescent="0.35">
      <c r="A817" s="29"/>
      <c r="B817" s="29"/>
      <c r="C817" s="29"/>
      <c r="D817" s="29"/>
      <c r="E817" s="29"/>
      <c r="F817" s="29"/>
      <c r="G817" s="29"/>
      <c r="H817" s="126"/>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126"/>
      <c r="AJ817" s="29"/>
    </row>
    <row r="818" spans="1:36" ht="15.75" customHeight="1" x14ac:dyDescent="0.35">
      <c r="A818" s="29"/>
      <c r="B818" s="29"/>
      <c r="C818" s="29"/>
      <c r="D818" s="29"/>
      <c r="E818" s="29"/>
      <c r="F818" s="29"/>
      <c r="G818" s="29"/>
      <c r="H818" s="126"/>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126"/>
      <c r="AJ818" s="29"/>
    </row>
    <row r="819" spans="1:36" ht="15.75" customHeight="1" x14ac:dyDescent="0.35">
      <c r="A819" s="29"/>
      <c r="B819" s="29"/>
      <c r="C819" s="29"/>
      <c r="D819" s="29"/>
      <c r="E819" s="29"/>
      <c r="F819" s="29"/>
      <c r="G819" s="29"/>
      <c r="H819" s="126"/>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126"/>
      <c r="AJ819" s="29"/>
    </row>
    <row r="820" spans="1:36" ht="15.75" customHeight="1" x14ac:dyDescent="0.35">
      <c r="A820" s="29"/>
      <c r="B820" s="29"/>
      <c r="C820" s="29"/>
      <c r="D820" s="29"/>
      <c r="E820" s="29"/>
      <c r="F820" s="29"/>
      <c r="G820" s="29"/>
      <c r="H820" s="126"/>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126"/>
      <c r="AJ820" s="29"/>
    </row>
    <row r="821" spans="1:36" ht="15.75" customHeight="1" x14ac:dyDescent="0.35">
      <c r="A821" s="29"/>
      <c r="B821" s="29"/>
      <c r="C821" s="29"/>
      <c r="D821" s="29"/>
      <c r="E821" s="29"/>
      <c r="F821" s="29"/>
      <c r="G821" s="29"/>
      <c r="H821" s="126"/>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126"/>
      <c r="AJ821" s="29"/>
    </row>
    <row r="822" spans="1:36" ht="15.75" customHeight="1" x14ac:dyDescent="0.35">
      <c r="A822" s="29"/>
      <c r="B822" s="29"/>
      <c r="C822" s="29"/>
      <c r="D822" s="29"/>
      <c r="E822" s="29"/>
      <c r="F822" s="29"/>
      <c r="G822" s="29"/>
      <c r="H822" s="126"/>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126"/>
      <c r="AJ822" s="29"/>
    </row>
    <row r="823" spans="1:36" ht="15.75" customHeight="1" x14ac:dyDescent="0.35">
      <c r="A823" s="29"/>
      <c r="B823" s="29"/>
      <c r="C823" s="29"/>
      <c r="D823" s="29"/>
      <c r="E823" s="29"/>
      <c r="F823" s="29"/>
      <c r="G823" s="29"/>
      <c r="H823" s="126"/>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126"/>
      <c r="AJ823" s="29"/>
    </row>
    <row r="824" spans="1:36" ht="15.75" customHeight="1" x14ac:dyDescent="0.35">
      <c r="A824" s="29"/>
      <c r="B824" s="29"/>
      <c r="C824" s="29"/>
      <c r="D824" s="29"/>
      <c r="E824" s="29"/>
      <c r="F824" s="29"/>
      <c r="G824" s="29"/>
      <c r="H824" s="126"/>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126"/>
      <c r="AJ824" s="29"/>
    </row>
    <row r="825" spans="1:36" ht="15.75" customHeight="1" x14ac:dyDescent="0.35">
      <c r="A825" s="29"/>
      <c r="B825" s="29"/>
      <c r="C825" s="29"/>
      <c r="D825" s="29"/>
      <c r="E825" s="29"/>
      <c r="F825" s="29"/>
      <c r="G825" s="29"/>
      <c r="H825" s="126"/>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126"/>
      <c r="AJ825" s="29"/>
    </row>
    <row r="826" spans="1:36" ht="15.75" customHeight="1" x14ac:dyDescent="0.35">
      <c r="A826" s="29"/>
      <c r="B826" s="29"/>
      <c r="C826" s="29"/>
      <c r="D826" s="29"/>
      <c r="E826" s="29"/>
      <c r="F826" s="29"/>
      <c r="G826" s="29"/>
      <c r="H826" s="126"/>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126"/>
      <c r="AJ826" s="29"/>
    </row>
    <row r="827" spans="1:36" ht="15.75" customHeight="1" x14ac:dyDescent="0.35">
      <c r="A827" s="29"/>
      <c r="B827" s="29"/>
      <c r="C827" s="29"/>
      <c r="D827" s="29"/>
      <c r="E827" s="29"/>
      <c r="F827" s="29"/>
      <c r="G827" s="29"/>
      <c r="H827" s="126"/>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126"/>
      <c r="AJ827" s="29"/>
    </row>
    <row r="828" spans="1:36" ht="15.75" customHeight="1" x14ac:dyDescent="0.35">
      <c r="A828" s="29"/>
      <c r="B828" s="29"/>
      <c r="C828" s="29"/>
      <c r="D828" s="29"/>
      <c r="E828" s="29"/>
      <c r="F828" s="29"/>
      <c r="G828" s="29"/>
      <c r="H828" s="126"/>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126"/>
      <c r="AJ828" s="29"/>
    </row>
    <row r="829" spans="1:36" ht="15.75" customHeight="1" x14ac:dyDescent="0.35">
      <c r="A829" s="29"/>
      <c r="B829" s="29"/>
      <c r="C829" s="29"/>
      <c r="D829" s="29"/>
      <c r="E829" s="29"/>
      <c r="F829" s="29"/>
      <c r="G829" s="29"/>
      <c r="H829" s="126"/>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126"/>
      <c r="AJ829" s="29"/>
    </row>
    <row r="830" spans="1:36" ht="15.75" customHeight="1" x14ac:dyDescent="0.35">
      <c r="A830" s="29"/>
      <c r="B830" s="29"/>
      <c r="C830" s="29"/>
      <c r="D830" s="29"/>
      <c r="E830" s="29"/>
      <c r="F830" s="29"/>
      <c r="G830" s="29"/>
      <c r="H830" s="126"/>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126"/>
      <c r="AJ830" s="29"/>
    </row>
    <row r="831" spans="1:36" ht="15.75" customHeight="1" x14ac:dyDescent="0.35">
      <c r="A831" s="29"/>
      <c r="B831" s="29"/>
      <c r="C831" s="29"/>
      <c r="D831" s="29"/>
      <c r="E831" s="29"/>
      <c r="F831" s="29"/>
      <c r="G831" s="29"/>
      <c r="H831" s="126"/>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126"/>
      <c r="AJ831" s="29"/>
    </row>
    <row r="832" spans="1:36" ht="15.75" customHeight="1" x14ac:dyDescent="0.35">
      <c r="A832" s="29"/>
      <c r="B832" s="29"/>
      <c r="C832" s="29"/>
      <c r="D832" s="29"/>
      <c r="E832" s="29"/>
      <c r="F832" s="29"/>
      <c r="G832" s="29"/>
      <c r="H832" s="126"/>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126"/>
      <c r="AJ832" s="29"/>
    </row>
    <row r="833" spans="1:36" ht="15.75" customHeight="1" x14ac:dyDescent="0.35">
      <c r="A833" s="29"/>
      <c r="B833" s="29"/>
      <c r="C833" s="29"/>
      <c r="D833" s="29"/>
      <c r="E833" s="29"/>
      <c r="F833" s="29"/>
      <c r="G833" s="29"/>
      <c r="H833" s="126"/>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126"/>
      <c r="AJ833" s="29"/>
    </row>
    <row r="834" spans="1:36" ht="15.75" customHeight="1" x14ac:dyDescent="0.35">
      <c r="A834" s="29"/>
      <c r="B834" s="29"/>
      <c r="C834" s="29"/>
      <c r="D834" s="29"/>
      <c r="E834" s="29"/>
      <c r="F834" s="29"/>
      <c r="G834" s="29"/>
      <c r="H834" s="126"/>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126"/>
      <c r="AJ834" s="29"/>
    </row>
    <row r="835" spans="1:36" ht="15.75" customHeight="1" x14ac:dyDescent="0.35">
      <c r="A835" s="29"/>
      <c r="B835" s="29"/>
      <c r="C835" s="29"/>
      <c r="D835" s="29"/>
      <c r="E835" s="29"/>
      <c r="F835" s="29"/>
      <c r="G835" s="29"/>
      <c r="H835" s="126"/>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126"/>
      <c r="AJ835" s="29"/>
    </row>
    <row r="836" spans="1:36" ht="15.75" customHeight="1" x14ac:dyDescent="0.35">
      <c r="A836" s="29"/>
      <c r="B836" s="29"/>
      <c r="C836" s="29"/>
      <c r="D836" s="29"/>
      <c r="E836" s="29"/>
      <c r="F836" s="29"/>
      <c r="G836" s="29"/>
      <c r="H836" s="126"/>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126"/>
      <c r="AJ836" s="29"/>
    </row>
    <row r="837" spans="1:36" ht="15.75" customHeight="1" x14ac:dyDescent="0.35">
      <c r="A837" s="29"/>
      <c r="B837" s="29"/>
      <c r="C837" s="29"/>
      <c r="D837" s="29"/>
      <c r="E837" s="29"/>
      <c r="F837" s="29"/>
      <c r="G837" s="29"/>
      <c r="H837" s="126"/>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126"/>
      <c r="AJ837" s="29"/>
    </row>
    <row r="838" spans="1:36" ht="15.75" customHeight="1" x14ac:dyDescent="0.35">
      <c r="A838" s="29"/>
      <c r="B838" s="29"/>
      <c r="C838" s="29"/>
      <c r="D838" s="29"/>
      <c r="E838" s="29"/>
      <c r="F838" s="29"/>
      <c r="G838" s="29"/>
      <c r="H838" s="126"/>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126"/>
      <c r="AJ838" s="29"/>
    </row>
    <row r="839" spans="1:36" ht="15.75" customHeight="1" x14ac:dyDescent="0.35">
      <c r="A839" s="29"/>
      <c r="B839" s="29"/>
      <c r="C839" s="29"/>
      <c r="D839" s="29"/>
      <c r="E839" s="29"/>
      <c r="F839" s="29"/>
      <c r="G839" s="29"/>
      <c r="H839" s="126"/>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126"/>
      <c r="AJ839" s="29"/>
    </row>
    <row r="840" spans="1:36" ht="15.75" customHeight="1" x14ac:dyDescent="0.35">
      <c r="A840" s="29"/>
      <c r="B840" s="29"/>
      <c r="C840" s="29"/>
      <c r="D840" s="29"/>
      <c r="E840" s="29"/>
      <c r="F840" s="29"/>
      <c r="G840" s="29"/>
      <c r="H840" s="126"/>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126"/>
      <c r="AJ840" s="29"/>
    </row>
    <row r="841" spans="1:36" ht="15.75" customHeight="1" x14ac:dyDescent="0.35">
      <c r="A841" s="29"/>
      <c r="B841" s="29"/>
      <c r="C841" s="29"/>
      <c r="D841" s="29"/>
      <c r="E841" s="29"/>
      <c r="F841" s="29"/>
      <c r="G841" s="29"/>
      <c r="H841" s="126"/>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126"/>
      <c r="AJ841" s="29"/>
    </row>
    <row r="842" spans="1:36" ht="15.75" customHeight="1" x14ac:dyDescent="0.35">
      <c r="A842" s="29"/>
      <c r="B842" s="29"/>
      <c r="C842" s="29"/>
      <c r="D842" s="29"/>
      <c r="E842" s="29"/>
      <c r="F842" s="29"/>
      <c r="G842" s="29"/>
      <c r="H842" s="126"/>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126"/>
      <c r="AJ842" s="29"/>
    </row>
    <row r="843" spans="1:36" ht="15.75" customHeight="1" x14ac:dyDescent="0.35">
      <c r="A843" s="29"/>
      <c r="B843" s="29"/>
      <c r="C843" s="29"/>
      <c r="D843" s="29"/>
      <c r="E843" s="29"/>
      <c r="F843" s="29"/>
      <c r="G843" s="29"/>
      <c r="H843" s="126"/>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126"/>
      <c r="AJ843" s="29"/>
    </row>
    <row r="844" spans="1:36" ht="15.75" customHeight="1" x14ac:dyDescent="0.35">
      <c r="A844" s="29"/>
      <c r="B844" s="29"/>
      <c r="C844" s="29"/>
      <c r="D844" s="29"/>
      <c r="E844" s="29"/>
      <c r="F844" s="29"/>
      <c r="G844" s="29"/>
      <c r="H844" s="126"/>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126"/>
      <c r="AJ844" s="29"/>
    </row>
    <row r="845" spans="1:36" ht="15.75" customHeight="1" x14ac:dyDescent="0.35">
      <c r="A845" s="29"/>
      <c r="B845" s="29"/>
      <c r="C845" s="29"/>
      <c r="D845" s="29"/>
      <c r="E845" s="29"/>
      <c r="F845" s="29"/>
      <c r="G845" s="29"/>
      <c r="H845" s="126"/>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126"/>
      <c r="AJ845" s="29"/>
    </row>
    <row r="846" spans="1:36" ht="15.75" customHeight="1" x14ac:dyDescent="0.35">
      <c r="A846" s="29"/>
      <c r="B846" s="29"/>
      <c r="C846" s="29"/>
      <c r="D846" s="29"/>
      <c r="E846" s="29"/>
      <c r="F846" s="29"/>
      <c r="G846" s="29"/>
      <c r="H846" s="126"/>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126"/>
      <c r="AJ846" s="29"/>
    </row>
    <row r="847" spans="1:36" ht="15.75" customHeight="1" x14ac:dyDescent="0.35">
      <c r="A847" s="29"/>
      <c r="B847" s="29"/>
      <c r="C847" s="29"/>
      <c r="D847" s="29"/>
      <c r="E847" s="29"/>
      <c r="F847" s="29"/>
      <c r="G847" s="29"/>
      <c r="H847" s="126"/>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126"/>
      <c r="AJ847" s="29"/>
    </row>
    <row r="848" spans="1:36" ht="15.75" customHeight="1" x14ac:dyDescent="0.35">
      <c r="A848" s="29"/>
      <c r="B848" s="29"/>
      <c r="C848" s="29"/>
      <c r="D848" s="29"/>
      <c r="E848" s="29"/>
      <c r="F848" s="29"/>
      <c r="G848" s="29"/>
      <c r="H848" s="126"/>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126"/>
      <c r="AJ848" s="29"/>
    </row>
    <row r="849" spans="1:36" ht="15.75" customHeight="1" x14ac:dyDescent="0.35">
      <c r="A849" s="29"/>
      <c r="B849" s="29"/>
      <c r="C849" s="29"/>
      <c r="D849" s="29"/>
      <c r="E849" s="29"/>
      <c r="F849" s="29"/>
      <c r="G849" s="29"/>
      <c r="H849" s="126"/>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126"/>
      <c r="AJ849" s="29"/>
    </row>
    <row r="850" spans="1:36" ht="15.75" customHeight="1" x14ac:dyDescent="0.35">
      <c r="A850" s="29"/>
      <c r="B850" s="29"/>
      <c r="C850" s="29"/>
      <c r="D850" s="29"/>
      <c r="E850" s="29"/>
      <c r="F850" s="29"/>
      <c r="G850" s="29"/>
      <c r="H850" s="126"/>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126"/>
      <c r="AJ850" s="29"/>
    </row>
    <row r="851" spans="1:36" ht="15.75" customHeight="1" x14ac:dyDescent="0.35">
      <c r="A851" s="29"/>
      <c r="B851" s="29"/>
      <c r="C851" s="29"/>
      <c r="D851" s="29"/>
      <c r="E851" s="29"/>
      <c r="F851" s="29"/>
      <c r="G851" s="29"/>
      <c r="H851" s="126"/>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126"/>
      <c r="AJ851" s="29"/>
    </row>
    <row r="852" spans="1:36" ht="15.75" customHeight="1" x14ac:dyDescent="0.35">
      <c r="A852" s="29"/>
      <c r="B852" s="29"/>
      <c r="C852" s="29"/>
      <c r="D852" s="29"/>
      <c r="E852" s="29"/>
      <c r="F852" s="29"/>
      <c r="G852" s="29"/>
      <c r="H852" s="126"/>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126"/>
      <c r="AJ852" s="29"/>
    </row>
    <row r="853" spans="1:36" ht="15.75" customHeight="1" x14ac:dyDescent="0.35">
      <c r="A853" s="29"/>
      <c r="B853" s="29"/>
      <c r="C853" s="29"/>
      <c r="D853" s="29"/>
      <c r="E853" s="29"/>
      <c r="F853" s="29"/>
      <c r="G853" s="29"/>
      <c r="H853" s="126"/>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126"/>
      <c r="AJ853" s="29"/>
    </row>
    <row r="854" spans="1:36" ht="15.75" customHeight="1" x14ac:dyDescent="0.35">
      <c r="A854" s="29"/>
      <c r="B854" s="29"/>
      <c r="C854" s="29"/>
      <c r="D854" s="29"/>
      <c r="E854" s="29"/>
      <c r="F854" s="29"/>
      <c r="G854" s="29"/>
      <c r="H854" s="126"/>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126"/>
      <c r="AJ854" s="29"/>
    </row>
    <row r="855" spans="1:36" ht="15.75" customHeight="1" x14ac:dyDescent="0.35">
      <c r="A855" s="29"/>
      <c r="B855" s="29"/>
      <c r="C855" s="29"/>
      <c r="D855" s="29"/>
      <c r="E855" s="29"/>
      <c r="F855" s="29"/>
      <c r="G855" s="29"/>
      <c r="H855" s="126"/>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126"/>
      <c r="AJ855" s="29"/>
    </row>
    <row r="856" spans="1:36" ht="15.75" customHeight="1" x14ac:dyDescent="0.35">
      <c r="A856" s="29"/>
      <c r="B856" s="29"/>
      <c r="C856" s="29"/>
      <c r="D856" s="29"/>
      <c r="E856" s="29"/>
      <c r="F856" s="29"/>
      <c r="G856" s="29"/>
      <c r="H856" s="126"/>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126"/>
      <c r="AJ856" s="29"/>
    </row>
    <row r="857" spans="1:36" ht="15.75" customHeight="1" x14ac:dyDescent="0.35">
      <c r="A857" s="29"/>
      <c r="B857" s="29"/>
      <c r="C857" s="29"/>
      <c r="D857" s="29"/>
      <c r="E857" s="29"/>
      <c r="F857" s="29"/>
      <c r="G857" s="29"/>
      <c r="H857" s="126"/>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126"/>
      <c r="AJ857" s="29"/>
    </row>
    <row r="858" spans="1:36" ht="15.75" customHeight="1" x14ac:dyDescent="0.35">
      <c r="A858" s="29"/>
      <c r="B858" s="29"/>
      <c r="C858" s="29"/>
      <c r="D858" s="29"/>
      <c r="E858" s="29"/>
      <c r="F858" s="29"/>
      <c r="G858" s="29"/>
      <c r="H858" s="126"/>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126"/>
      <c r="AJ858" s="29"/>
    </row>
    <row r="859" spans="1:36" ht="15.75" customHeight="1" x14ac:dyDescent="0.35">
      <c r="A859" s="29"/>
      <c r="B859" s="29"/>
      <c r="C859" s="29"/>
      <c r="D859" s="29"/>
      <c r="E859" s="29"/>
      <c r="F859" s="29"/>
      <c r="G859" s="29"/>
      <c r="H859" s="126"/>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126"/>
      <c r="AJ859" s="29"/>
    </row>
    <row r="860" spans="1:36" ht="15.75" customHeight="1" x14ac:dyDescent="0.35">
      <c r="A860" s="29"/>
      <c r="B860" s="29"/>
      <c r="C860" s="29"/>
      <c r="D860" s="29"/>
      <c r="E860" s="29"/>
      <c r="F860" s="29"/>
      <c r="G860" s="29"/>
      <c r="H860" s="126"/>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126"/>
      <c r="AJ860" s="29"/>
    </row>
    <row r="861" spans="1:36" ht="15.75" customHeight="1" x14ac:dyDescent="0.35">
      <c r="A861" s="29"/>
      <c r="B861" s="29"/>
      <c r="C861" s="29"/>
      <c r="D861" s="29"/>
      <c r="E861" s="29"/>
      <c r="F861" s="29"/>
      <c r="G861" s="29"/>
      <c r="H861" s="126"/>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126"/>
      <c r="AJ861" s="29"/>
    </row>
    <row r="862" spans="1:36" ht="15.75" customHeight="1" x14ac:dyDescent="0.35">
      <c r="A862" s="29"/>
      <c r="B862" s="29"/>
      <c r="C862" s="29"/>
      <c r="D862" s="29"/>
      <c r="E862" s="29"/>
      <c r="F862" s="29"/>
      <c r="G862" s="29"/>
      <c r="H862" s="126"/>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126"/>
      <c r="AJ862" s="29"/>
    </row>
    <row r="863" spans="1:36" ht="15.75" customHeight="1" x14ac:dyDescent="0.35">
      <c r="A863" s="29"/>
      <c r="B863" s="29"/>
      <c r="C863" s="29"/>
      <c r="D863" s="29"/>
      <c r="E863" s="29"/>
      <c r="F863" s="29"/>
      <c r="G863" s="29"/>
      <c r="H863" s="126"/>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126"/>
      <c r="AJ863" s="29"/>
    </row>
    <row r="864" spans="1:36" ht="15.75" customHeight="1" x14ac:dyDescent="0.35">
      <c r="A864" s="29"/>
      <c r="B864" s="29"/>
      <c r="C864" s="29"/>
      <c r="D864" s="29"/>
      <c r="E864" s="29"/>
      <c r="F864" s="29"/>
      <c r="G864" s="29"/>
      <c r="H864" s="126"/>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126"/>
      <c r="AJ864" s="29"/>
    </row>
    <row r="865" spans="1:36" ht="15.75" customHeight="1" x14ac:dyDescent="0.35">
      <c r="A865" s="29"/>
      <c r="B865" s="29"/>
      <c r="C865" s="29"/>
      <c r="D865" s="29"/>
      <c r="E865" s="29"/>
      <c r="F865" s="29"/>
      <c r="G865" s="29"/>
      <c r="H865" s="126"/>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126"/>
      <c r="AJ865" s="29"/>
    </row>
    <row r="866" spans="1:36" ht="15.75" customHeight="1" x14ac:dyDescent="0.35">
      <c r="A866" s="29"/>
      <c r="B866" s="29"/>
      <c r="C866" s="29"/>
      <c r="D866" s="29"/>
      <c r="E866" s="29"/>
      <c r="F866" s="29"/>
      <c r="G866" s="29"/>
      <c r="H866" s="126"/>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126"/>
      <c r="AJ866" s="29"/>
    </row>
    <row r="867" spans="1:36" ht="15.75" customHeight="1" x14ac:dyDescent="0.35">
      <c r="A867" s="29"/>
      <c r="B867" s="29"/>
      <c r="C867" s="29"/>
      <c r="D867" s="29"/>
      <c r="E867" s="29"/>
      <c r="F867" s="29"/>
      <c r="G867" s="29"/>
      <c r="H867" s="126"/>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126"/>
      <c r="AJ867" s="29"/>
    </row>
    <row r="868" spans="1:36" ht="15.75" customHeight="1" x14ac:dyDescent="0.35">
      <c r="A868" s="29"/>
      <c r="B868" s="29"/>
      <c r="C868" s="29"/>
      <c r="D868" s="29"/>
      <c r="E868" s="29"/>
      <c r="F868" s="29"/>
      <c r="G868" s="29"/>
      <c r="H868" s="126"/>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126"/>
      <c r="AJ868" s="29"/>
    </row>
    <row r="869" spans="1:36" ht="15.75" customHeight="1" x14ac:dyDescent="0.35">
      <c r="A869" s="29"/>
      <c r="B869" s="29"/>
      <c r="C869" s="29"/>
      <c r="D869" s="29"/>
      <c r="E869" s="29"/>
      <c r="F869" s="29"/>
      <c r="G869" s="29"/>
      <c r="H869" s="126"/>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126"/>
      <c r="AJ869" s="29"/>
    </row>
    <row r="870" spans="1:36" ht="15.75" customHeight="1" x14ac:dyDescent="0.35">
      <c r="A870" s="29"/>
      <c r="B870" s="29"/>
      <c r="C870" s="29"/>
      <c r="D870" s="29"/>
      <c r="E870" s="29"/>
      <c r="F870" s="29"/>
      <c r="G870" s="29"/>
      <c r="H870" s="126"/>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126"/>
      <c r="AJ870" s="29"/>
    </row>
    <row r="871" spans="1:36" ht="15.75" customHeight="1" x14ac:dyDescent="0.35">
      <c r="A871" s="29"/>
      <c r="B871" s="29"/>
      <c r="C871" s="29"/>
      <c r="D871" s="29"/>
      <c r="E871" s="29"/>
      <c r="F871" s="29"/>
      <c r="G871" s="29"/>
      <c r="H871" s="126"/>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126"/>
      <c r="AJ871" s="29"/>
    </row>
    <row r="872" spans="1:36" ht="15.75" customHeight="1" x14ac:dyDescent="0.35">
      <c r="A872" s="29"/>
      <c r="B872" s="29"/>
      <c r="C872" s="29"/>
      <c r="D872" s="29"/>
      <c r="E872" s="29"/>
      <c r="F872" s="29"/>
      <c r="G872" s="29"/>
      <c r="H872" s="126"/>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126"/>
      <c r="AJ872" s="29"/>
    </row>
    <row r="873" spans="1:36" ht="15.75" customHeight="1" x14ac:dyDescent="0.35">
      <c r="A873" s="29"/>
      <c r="B873" s="29"/>
      <c r="C873" s="29"/>
      <c r="D873" s="29"/>
      <c r="E873" s="29"/>
      <c r="F873" s="29"/>
      <c r="G873" s="29"/>
      <c r="H873" s="126"/>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126"/>
      <c r="AJ873" s="29"/>
    </row>
    <row r="874" spans="1:36" ht="15.75" customHeight="1" x14ac:dyDescent="0.35">
      <c r="A874" s="29"/>
      <c r="B874" s="29"/>
      <c r="C874" s="29"/>
      <c r="D874" s="29"/>
      <c r="E874" s="29"/>
      <c r="F874" s="29"/>
      <c r="G874" s="29"/>
      <c r="H874" s="126"/>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126"/>
      <c r="AJ874" s="29"/>
    </row>
    <row r="875" spans="1:36" ht="15.75" customHeight="1" x14ac:dyDescent="0.35">
      <c r="A875" s="29"/>
      <c r="B875" s="29"/>
      <c r="C875" s="29"/>
      <c r="D875" s="29"/>
      <c r="E875" s="29"/>
      <c r="F875" s="29"/>
      <c r="G875" s="29"/>
      <c r="H875" s="126"/>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126"/>
      <c r="AJ875" s="29"/>
    </row>
    <row r="876" spans="1:36" ht="15.75" customHeight="1" x14ac:dyDescent="0.35">
      <c r="A876" s="29"/>
      <c r="B876" s="29"/>
      <c r="C876" s="29"/>
      <c r="D876" s="29"/>
      <c r="E876" s="29"/>
      <c r="F876" s="29"/>
      <c r="G876" s="29"/>
      <c r="H876" s="126"/>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126"/>
      <c r="AJ876" s="29"/>
    </row>
    <row r="877" spans="1:36" ht="15.75" customHeight="1" x14ac:dyDescent="0.35">
      <c r="A877" s="29"/>
      <c r="B877" s="29"/>
      <c r="C877" s="29"/>
      <c r="D877" s="29"/>
      <c r="E877" s="29"/>
      <c r="F877" s="29"/>
      <c r="G877" s="29"/>
      <c r="H877" s="126"/>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126"/>
      <c r="AJ877" s="29"/>
    </row>
    <row r="878" spans="1:36" ht="15.75" customHeight="1" x14ac:dyDescent="0.35">
      <c r="A878" s="29"/>
      <c r="B878" s="29"/>
      <c r="C878" s="29"/>
      <c r="D878" s="29"/>
      <c r="E878" s="29"/>
      <c r="F878" s="29"/>
      <c r="G878" s="29"/>
      <c r="H878" s="126"/>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126"/>
      <c r="AJ878" s="29"/>
    </row>
    <row r="879" spans="1:36" ht="15.75" customHeight="1" x14ac:dyDescent="0.35">
      <c r="A879" s="29"/>
      <c r="B879" s="29"/>
      <c r="C879" s="29"/>
      <c r="D879" s="29"/>
      <c r="E879" s="29"/>
      <c r="F879" s="29"/>
      <c r="G879" s="29"/>
      <c r="H879" s="126"/>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126"/>
      <c r="AJ879" s="29"/>
    </row>
    <row r="880" spans="1:36" ht="15.75" customHeight="1" x14ac:dyDescent="0.35">
      <c r="A880" s="29"/>
      <c r="B880" s="29"/>
      <c r="C880" s="29"/>
      <c r="D880" s="29"/>
      <c r="E880" s="29"/>
      <c r="F880" s="29"/>
      <c r="G880" s="29"/>
      <c r="H880" s="126"/>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126"/>
      <c r="AJ880" s="29"/>
    </row>
    <row r="881" spans="1:36" ht="15.75" customHeight="1" x14ac:dyDescent="0.35">
      <c r="A881" s="29"/>
      <c r="B881" s="29"/>
      <c r="C881" s="29"/>
      <c r="D881" s="29"/>
      <c r="E881" s="29"/>
      <c r="F881" s="29"/>
      <c r="G881" s="29"/>
      <c r="H881" s="126"/>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126"/>
      <c r="AJ881" s="29"/>
    </row>
    <row r="882" spans="1:36" ht="15.75" customHeight="1" x14ac:dyDescent="0.35">
      <c r="A882" s="29"/>
      <c r="B882" s="29"/>
      <c r="C882" s="29"/>
      <c r="D882" s="29"/>
      <c r="E882" s="29"/>
      <c r="F882" s="29"/>
      <c r="G882" s="29"/>
      <c r="H882" s="126"/>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126"/>
      <c r="AJ882" s="29"/>
    </row>
    <row r="883" spans="1:36" ht="15.75" customHeight="1" x14ac:dyDescent="0.35">
      <c r="A883" s="29"/>
      <c r="B883" s="29"/>
      <c r="C883" s="29"/>
      <c r="D883" s="29"/>
      <c r="E883" s="29"/>
      <c r="F883" s="29"/>
      <c r="G883" s="29"/>
      <c r="H883" s="126"/>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126"/>
      <c r="AJ883" s="29"/>
    </row>
    <row r="884" spans="1:36" ht="15.75" customHeight="1" x14ac:dyDescent="0.35">
      <c r="A884" s="29"/>
      <c r="B884" s="29"/>
      <c r="C884" s="29"/>
      <c r="D884" s="29"/>
      <c r="E884" s="29"/>
      <c r="F884" s="29"/>
      <c r="G884" s="29"/>
      <c r="H884" s="126"/>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126"/>
      <c r="AJ884" s="29"/>
    </row>
    <row r="885" spans="1:36" ht="15.75" customHeight="1" x14ac:dyDescent="0.35">
      <c r="A885" s="29"/>
      <c r="B885" s="29"/>
      <c r="C885" s="29"/>
      <c r="D885" s="29"/>
      <c r="E885" s="29"/>
      <c r="F885" s="29"/>
      <c r="G885" s="29"/>
      <c r="H885" s="126"/>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126"/>
      <c r="AJ885" s="29"/>
    </row>
    <row r="886" spans="1:36" ht="15.75" customHeight="1" x14ac:dyDescent="0.35">
      <c r="A886" s="29"/>
      <c r="B886" s="29"/>
      <c r="C886" s="29"/>
      <c r="D886" s="29"/>
      <c r="E886" s="29"/>
      <c r="F886" s="29"/>
      <c r="G886" s="29"/>
      <c r="H886" s="126"/>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126"/>
      <c r="AJ886" s="29"/>
    </row>
    <row r="887" spans="1:36" ht="15.75" customHeight="1" x14ac:dyDescent="0.35">
      <c r="A887" s="29"/>
      <c r="B887" s="29"/>
      <c r="C887" s="29"/>
      <c r="D887" s="29"/>
      <c r="E887" s="29"/>
      <c r="F887" s="29"/>
      <c r="G887" s="29"/>
      <c r="H887" s="126"/>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126"/>
      <c r="AJ887" s="29"/>
    </row>
    <row r="888" spans="1:36" ht="15.75" customHeight="1" x14ac:dyDescent="0.35">
      <c r="A888" s="29"/>
      <c r="B888" s="29"/>
      <c r="C888" s="29"/>
      <c r="D888" s="29"/>
      <c r="E888" s="29"/>
      <c r="F888" s="29"/>
      <c r="G888" s="29"/>
      <c r="H888" s="126"/>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126"/>
      <c r="AJ888" s="29"/>
    </row>
    <row r="889" spans="1:36" ht="15.75" customHeight="1" x14ac:dyDescent="0.35">
      <c r="A889" s="29"/>
      <c r="B889" s="29"/>
      <c r="C889" s="29"/>
      <c r="D889" s="29"/>
      <c r="E889" s="29"/>
      <c r="F889" s="29"/>
      <c r="G889" s="29"/>
      <c r="H889" s="126"/>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126"/>
      <c r="AJ889" s="29"/>
    </row>
    <row r="890" spans="1:36" ht="15.75" customHeight="1" x14ac:dyDescent="0.35">
      <c r="A890" s="29"/>
      <c r="B890" s="29"/>
      <c r="C890" s="29"/>
      <c r="D890" s="29"/>
      <c r="E890" s="29"/>
      <c r="F890" s="29"/>
      <c r="G890" s="29"/>
      <c r="H890" s="126"/>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126"/>
      <c r="AJ890" s="29"/>
    </row>
    <row r="891" spans="1:36" ht="15.75" customHeight="1" x14ac:dyDescent="0.35">
      <c r="A891" s="29"/>
      <c r="B891" s="29"/>
      <c r="C891" s="29"/>
      <c r="D891" s="29"/>
      <c r="E891" s="29"/>
      <c r="F891" s="29"/>
      <c r="G891" s="29"/>
      <c r="H891" s="126"/>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126"/>
      <c r="AJ891" s="29"/>
    </row>
    <row r="892" spans="1:36" ht="15.75" customHeight="1" x14ac:dyDescent="0.35">
      <c r="A892" s="29"/>
      <c r="B892" s="29"/>
      <c r="C892" s="29"/>
      <c r="D892" s="29"/>
      <c r="E892" s="29"/>
      <c r="F892" s="29"/>
      <c r="G892" s="29"/>
      <c r="H892" s="126"/>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126"/>
      <c r="AJ892" s="29"/>
    </row>
    <row r="893" spans="1:36" ht="15.75" customHeight="1" x14ac:dyDescent="0.35">
      <c r="A893" s="29"/>
      <c r="B893" s="29"/>
      <c r="C893" s="29"/>
      <c r="D893" s="29"/>
      <c r="E893" s="29"/>
      <c r="F893" s="29"/>
      <c r="G893" s="29"/>
      <c r="H893" s="126"/>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126"/>
      <c r="AJ893" s="29"/>
    </row>
    <row r="894" spans="1:36" ht="15.75" customHeight="1" x14ac:dyDescent="0.35">
      <c r="A894" s="29"/>
      <c r="B894" s="29"/>
      <c r="C894" s="29"/>
      <c r="D894" s="29"/>
      <c r="E894" s="29"/>
      <c r="F894" s="29"/>
      <c r="G894" s="29"/>
      <c r="H894" s="126"/>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126"/>
      <c r="AJ894" s="29"/>
    </row>
    <row r="895" spans="1:36" ht="15.75" customHeight="1" x14ac:dyDescent="0.35">
      <c r="A895" s="29"/>
      <c r="B895" s="29"/>
      <c r="C895" s="29"/>
      <c r="D895" s="29"/>
      <c r="E895" s="29"/>
      <c r="F895" s="29"/>
      <c r="G895" s="29"/>
      <c r="H895" s="126"/>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126"/>
      <c r="AJ895" s="29"/>
    </row>
    <row r="896" spans="1:36" ht="15.75" customHeight="1" x14ac:dyDescent="0.35">
      <c r="A896" s="29"/>
      <c r="B896" s="29"/>
      <c r="C896" s="29"/>
      <c r="D896" s="29"/>
      <c r="E896" s="29"/>
      <c r="F896" s="29"/>
      <c r="G896" s="29"/>
      <c r="H896" s="126"/>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126"/>
      <c r="AJ896" s="29"/>
    </row>
    <row r="897" spans="1:36" ht="15.75" customHeight="1" x14ac:dyDescent="0.35">
      <c r="A897" s="29"/>
      <c r="B897" s="29"/>
      <c r="C897" s="29"/>
      <c r="D897" s="29"/>
      <c r="E897" s="29"/>
      <c r="F897" s="29"/>
      <c r="G897" s="29"/>
      <c r="H897" s="126"/>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126"/>
      <c r="AJ897" s="29"/>
    </row>
    <row r="898" spans="1:36" ht="15.75" customHeight="1" x14ac:dyDescent="0.35">
      <c r="A898" s="29"/>
      <c r="B898" s="29"/>
      <c r="C898" s="29"/>
      <c r="D898" s="29"/>
      <c r="E898" s="29"/>
      <c r="F898" s="29"/>
      <c r="G898" s="29"/>
      <c r="H898" s="126"/>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126"/>
      <c r="AJ898" s="29"/>
    </row>
    <row r="899" spans="1:36" ht="15.75" customHeight="1" x14ac:dyDescent="0.35">
      <c r="A899" s="29"/>
      <c r="B899" s="29"/>
      <c r="C899" s="29"/>
      <c r="D899" s="29"/>
      <c r="E899" s="29"/>
      <c r="F899" s="29"/>
      <c r="G899" s="29"/>
      <c r="H899" s="126"/>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126"/>
      <c r="AJ899" s="29"/>
    </row>
    <row r="900" spans="1:36" ht="15.75" customHeight="1" x14ac:dyDescent="0.35">
      <c r="A900" s="29"/>
      <c r="B900" s="29"/>
      <c r="C900" s="29"/>
      <c r="D900" s="29"/>
      <c r="E900" s="29"/>
      <c r="F900" s="29"/>
      <c r="G900" s="29"/>
      <c r="H900" s="126"/>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126"/>
      <c r="AJ900" s="29"/>
    </row>
    <row r="901" spans="1:36" ht="15.75" customHeight="1" x14ac:dyDescent="0.35">
      <c r="A901" s="29"/>
      <c r="B901" s="29"/>
      <c r="C901" s="29"/>
      <c r="D901" s="29"/>
      <c r="E901" s="29"/>
      <c r="F901" s="29"/>
      <c r="G901" s="29"/>
      <c r="H901" s="126"/>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126"/>
      <c r="AJ901" s="29"/>
    </row>
    <row r="902" spans="1:36" ht="15.75" customHeight="1" x14ac:dyDescent="0.35">
      <c r="A902" s="29"/>
      <c r="B902" s="29"/>
      <c r="C902" s="29"/>
      <c r="D902" s="29"/>
      <c r="E902" s="29"/>
      <c r="F902" s="29"/>
      <c r="G902" s="29"/>
      <c r="H902" s="126"/>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126"/>
      <c r="AJ902" s="29"/>
    </row>
    <row r="903" spans="1:36" ht="15.75" customHeight="1" x14ac:dyDescent="0.35">
      <c r="A903" s="29"/>
      <c r="B903" s="29"/>
      <c r="C903" s="29"/>
      <c r="D903" s="29"/>
      <c r="E903" s="29"/>
      <c r="F903" s="29"/>
      <c r="G903" s="29"/>
      <c r="H903" s="126"/>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126"/>
      <c r="AJ903" s="29"/>
    </row>
    <row r="904" spans="1:36" ht="15.75" customHeight="1" x14ac:dyDescent="0.35">
      <c r="A904" s="29"/>
      <c r="B904" s="29"/>
      <c r="C904" s="29"/>
      <c r="D904" s="29"/>
      <c r="E904" s="29"/>
      <c r="F904" s="29"/>
      <c r="G904" s="29"/>
      <c r="H904" s="126"/>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126"/>
      <c r="AJ904" s="29"/>
    </row>
    <row r="905" spans="1:36" ht="15.75" customHeight="1" x14ac:dyDescent="0.35">
      <c r="A905" s="29"/>
      <c r="B905" s="29"/>
      <c r="C905" s="29"/>
      <c r="D905" s="29"/>
      <c r="E905" s="29"/>
      <c r="F905" s="29"/>
      <c r="G905" s="29"/>
      <c r="H905" s="126"/>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126"/>
      <c r="AJ905" s="29"/>
    </row>
    <row r="906" spans="1:36" ht="15.75" customHeight="1" x14ac:dyDescent="0.35">
      <c r="A906" s="29"/>
      <c r="B906" s="29"/>
      <c r="C906" s="29"/>
      <c r="D906" s="29"/>
      <c r="E906" s="29"/>
      <c r="F906" s="29"/>
      <c r="G906" s="29"/>
      <c r="H906" s="126"/>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126"/>
      <c r="AJ906" s="29"/>
    </row>
    <row r="907" spans="1:36" ht="15.75" customHeight="1" x14ac:dyDescent="0.35">
      <c r="A907" s="29"/>
      <c r="B907" s="29"/>
      <c r="C907" s="29"/>
      <c r="D907" s="29"/>
      <c r="E907" s="29"/>
      <c r="F907" s="29"/>
      <c r="G907" s="29"/>
      <c r="H907" s="126"/>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126"/>
      <c r="AJ907" s="29"/>
    </row>
    <row r="908" spans="1:36" ht="15.75" customHeight="1" x14ac:dyDescent="0.35">
      <c r="A908" s="29"/>
      <c r="B908" s="29"/>
      <c r="C908" s="29"/>
      <c r="D908" s="29"/>
      <c r="E908" s="29"/>
      <c r="F908" s="29"/>
      <c r="G908" s="29"/>
      <c r="H908" s="126"/>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126"/>
      <c r="AJ908" s="29"/>
    </row>
    <row r="909" spans="1:36" ht="15.75" customHeight="1" x14ac:dyDescent="0.35">
      <c r="A909" s="29"/>
      <c r="B909" s="29"/>
      <c r="C909" s="29"/>
      <c r="D909" s="29"/>
      <c r="E909" s="29"/>
      <c r="F909" s="29"/>
      <c r="G909" s="29"/>
      <c r="H909" s="126"/>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126"/>
      <c r="AJ909" s="29"/>
    </row>
    <row r="910" spans="1:36" ht="15.75" customHeight="1" x14ac:dyDescent="0.35">
      <c r="A910" s="29"/>
      <c r="B910" s="29"/>
      <c r="C910" s="29"/>
      <c r="D910" s="29"/>
      <c r="E910" s="29"/>
      <c r="F910" s="29"/>
      <c r="G910" s="29"/>
      <c r="H910" s="126"/>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126"/>
      <c r="AJ910" s="29"/>
    </row>
    <row r="911" spans="1:36" ht="15.75" customHeight="1" x14ac:dyDescent="0.35">
      <c r="A911" s="29"/>
      <c r="B911" s="29"/>
      <c r="C911" s="29"/>
      <c r="D911" s="29"/>
      <c r="E911" s="29"/>
      <c r="F911" s="29"/>
      <c r="G911" s="29"/>
      <c r="H911" s="126"/>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126"/>
      <c r="AJ911" s="29"/>
    </row>
    <row r="912" spans="1:36" ht="15.75" customHeight="1" x14ac:dyDescent="0.35">
      <c r="A912" s="29"/>
      <c r="B912" s="29"/>
      <c r="C912" s="29"/>
      <c r="D912" s="29"/>
      <c r="E912" s="29"/>
      <c r="F912" s="29"/>
      <c r="G912" s="29"/>
      <c r="H912" s="126"/>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126"/>
      <c r="AJ912" s="29"/>
    </row>
    <row r="913" spans="1:36" ht="15.75" customHeight="1" x14ac:dyDescent="0.35">
      <c r="A913" s="29"/>
      <c r="B913" s="29"/>
      <c r="C913" s="29"/>
      <c r="D913" s="29"/>
      <c r="E913" s="29"/>
      <c r="F913" s="29"/>
      <c r="G913" s="29"/>
      <c r="H913" s="126"/>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126"/>
      <c r="AJ913" s="29"/>
    </row>
    <row r="914" spans="1:36" ht="15.75" customHeight="1" x14ac:dyDescent="0.35">
      <c r="A914" s="29"/>
      <c r="B914" s="29"/>
      <c r="C914" s="29"/>
      <c r="D914" s="29"/>
      <c r="E914" s="29"/>
      <c r="F914" s="29"/>
      <c r="G914" s="29"/>
      <c r="H914" s="126"/>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126"/>
      <c r="AJ914" s="29"/>
    </row>
    <row r="915" spans="1:36" ht="15.75" customHeight="1" x14ac:dyDescent="0.35">
      <c r="A915" s="29"/>
      <c r="B915" s="29"/>
      <c r="C915" s="29"/>
      <c r="D915" s="29"/>
      <c r="E915" s="29"/>
      <c r="F915" s="29"/>
      <c r="G915" s="29"/>
      <c r="H915" s="126"/>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126"/>
      <c r="AJ915" s="29"/>
    </row>
    <row r="916" spans="1:36" ht="15.75" customHeight="1" x14ac:dyDescent="0.35">
      <c r="A916" s="29"/>
      <c r="B916" s="29"/>
      <c r="C916" s="29"/>
      <c r="D916" s="29"/>
      <c r="E916" s="29"/>
      <c r="F916" s="29"/>
      <c r="G916" s="29"/>
      <c r="H916" s="126"/>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126"/>
      <c r="AJ916" s="29"/>
    </row>
    <row r="917" spans="1:36" ht="15.75" customHeight="1" x14ac:dyDescent="0.35">
      <c r="A917" s="29"/>
      <c r="B917" s="29"/>
      <c r="C917" s="29"/>
      <c r="D917" s="29"/>
      <c r="E917" s="29"/>
      <c r="F917" s="29"/>
      <c r="G917" s="29"/>
      <c r="H917" s="126"/>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126"/>
      <c r="AJ917" s="29"/>
    </row>
    <row r="918" spans="1:36" ht="15.75" customHeight="1" x14ac:dyDescent="0.35">
      <c r="A918" s="29"/>
      <c r="B918" s="29"/>
      <c r="C918" s="29"/>
      <c r="D918" s="29"/>
      <c r="E918" s="29"/>
      <c r="F918" s="29"/>
      <c r="G918" s="29"/>
      <c r="H918" s="126"/>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126"/>
      <c r="AJ918" s="29"/>
    </row>
    <row r="919" spans="1:36" ht="15.75" customHeight="1" x14ac:dyDescent="0.35">
      <c r="A919" s="29"/>
      <c r="B919" s="29"/>
      <c r="C919" s="29"/>
      <c r="D919" s="29"/>
      <c r="E919" s="29"/>
      <c r="F919" s="29"/>
      <c r="G919" s="29"/>
      <c r="H919" s="126"/>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126"/>
      <c r="AJ919" s="29"/>
    </row>
    <row r="920" spans="1:36" ht="15.75" customHeight="1" x14ac:dyDescent="0.35">
      <c r="A920" s="29"/>
      <c r="B920" s="29"/>
      <c r="C920" s="29"/>
      <c r="D920" s="29"/>
      <c r="E920" s="29"/>
      <c r="F920" s="29"/>
      <c r="G920" s="29"/>
      <c r="H920" s="126"/>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126"/>
      <c r="AJ920" s="29"/>
    </row>
    <row r="921" spans="1:36" ht="15.75" customHeight="1" x14ac:dyDescent="0.35">
      <c r="A921" s="29"/>
      <c r="B921" s="29"/>
      <c r="C921" s="29"/>
      <c r="D921" s="29"/>
      <c r="E921" s="29"/>
      <c r="F921" s="29"/>
      <c r="G921" s="29"/>
      <c r="H921" s="126"/>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126"/>
      <c r="AJ921" s="29"/>
    </row>
    <row r="922" spans="1:36" ht="15.75" customHeight="1" x14ac:dyDescent="0.35">
      <c r="A922" s="29"/>
      <c r="B922" s="29"/>
      <c r="C922" s="29"/>
      <c r="D922" s="29"/>
      <c r="E922" s="29"/>
      <c r="F922" s="29"/>
      <c r="G922" s="29"/>
      <c r="H922" s="126"/>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126"/>
      <c r="AJ922" s="29"/>
    </row>
    <row r="923" spans="1:36" ht="15.75" customHeight="1" x14ac:dyDescent="0.35">
      <c r="A923" s="29"/>
      <c r="B923" s="29"/>
      <c r="C923" s="29"/>
      <c r="D923" s="29"/>
      <c r="E923" s="29"/>
      <c r="F923" s="29"/>
      <c r="G923" s="29"/>
      <c r="H923" s="126"/>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126"/>
      <c r="AJ923" s="29"/>
    </row>
    <row r="924" spans="1:36" ht="15.75" customHeight="1" x14ac:dyDescent="0.35">
      <c r="A924" s="29"/>
      <c r="B924" s="29"/>
      <c r="C924" s="29"/>
      <c r="D924" s="29"/>
      <c r="E924" s="29"/>
      <c r="F924" s="29"/>
      <c r="G924" s="29"/>
      <c r="H924" s="126"/>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126"/>
      <c r="AJ924" s="29"/>
    </row>
    <row r="925" spans="1:36" ht="15.75" customHeight="1" x14ac:dyDescent="0.35">
      <c r="A925" s="29"/>
      <c r="B925" s="29"/>
      <c r="C925" s="29"/>
      <c r="D925" s="29"/>
      <c r="E925" s="29"/>
      <c r="F925" s="29"/>
      <c r="G925" s="29"/>
      <c r="H925" s="126"/>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126"/>
      <c r="AJ925" s="29"/>
    </row>
    <row r="926" spans="1:36" ht="15.75" customHeight="1" x14ac:dyDescent="0.35">
      <c r="A926" s="29"/>
      <c r="B926" s="29"/>
      <c r="C926" s="29"/>
      <c r="D926" s="29"/>
      <c r="E926" s="29"/>
      <c r="F926" s="29"/>
      <c r="G926" s="29"/>
      <c r="H926" s="126"/>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126"/>
      <c r="AJ926" s="29"/>
    </row>
    <row r="927" spans="1:36" ht="15.75" customHeight="1" x14ac:dyDescent="0.35">
      <c r="A927" s="29"/>
      <c r="B927" s="29"/>
      <c r="C927" s="29"/>
      <c r="D927" s="29"/>
      <c r="E927" s="29"/>
      <c r="F927" s="29"/>
      <c r="G927" s="29"/>
      <c r="H927" s="126"/>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126"/>
      <c r="AJ927" s="29"/>
    </row>
    <row r="928" spans="1:36" ht="15.75" customHeight="1" x14ac:dyDescent="0.35">
      <c r="A928" s="29"/>
      <c r="B928" s="29"/>
      <c r="C928" s="29"/>
      <c r="D928" s="29"/>
      <c r="E928" s="29"/>
      <c r="F928" s="29"/>
      <c r="G928" s="29"/>
      <c r="H928" s="126"/>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126"/>
      <c r="AJ928" s="29"/>
    </row>
    <row r="929" spans="1:36" ht="15.75" customHeight="1" x14ac:dyDescent="0.35">
      <c r="A929" s="29"/>
      <c r="B929" s="29"/>
      <c r="C929" s="29"/>
      <c r="D929" s="29"/>
      <c r="E929" s="29"/>
      <c r="F929" s="29"/>
      <c r="G929" s="29"/>
      <c r="H929" s="126"/>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126"/>
      <c r="AJ929" s="29"/>
    </row>
    <row r="930" spans="1:36" ht="15.75" customHeight="1" x14ac:dyDescent="0.35">
      <c r="A930" s="29"/>
      <c r="B930" s="29"/>
      <c r="C930" s="29"/>
      <c r="D930" s="29"/>
      <c r="E930" s="29"/>
      <c r="F930" s="29"/>
      <c r="G930" s="29"/>
      <c r="H930" s="126"/>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126"/>
      <c r="AJ930" s="29"/>
    </row>
    <row r="931" spans="1:36" ht="15.75" customHeight="1" x14ac:dyDescent="0.35">
      <c r="A931" s="29"/>
      <c r="B931" s="29"/>
      <c r="C931" s="29"/>
      <c r="D931" s="29"/>
      <c r="E931" s="29"/>
      <c r="F931" s="29"/>
      <c r="G931" s="29"/>
      <c r="H931" s="126"/>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126"/>
      <c r="AJ931" s="29"/>
    </row>
    <row r="932" spans="1:36" ht="15.75" customHeight="1" x14ac:dyDescent="0.35">
      <c r="A932" s="29"/>
      <c r="B932" s="29"/>
      <c r="C932" s="29"/>
      <c r="D932" s="29"/>
      <c r="E932" s="29"/>
      <c r="F932" s="29"/>
      <c r="G932" s="29"/>
      <c r="H932" s="126"/>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126"/>
      <c r="AJ932" s="29"/>
    </row>
    <row r="933" spans="1:36" ht="15.75" customHeight="1" x14ac:dyDescent="0.35">
      <c r="A933" s="29"/>
      <c r="B933" s="29"/>
      <c r="C933" s="29"/>
      <c r="D933" s="29"/>
      <c r="E933" s="29"/>
      <c r="F933" s="29"/>
      <c r="G933" s="29"/>
      <c r="H933" s="126"/>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126"/>
      <c r="AJ933" s="29"/>
    </row>
    <row r="934" spans="1:36" ht="15.75" customHeight="1" x14ac:dyDescent="0.35">
      <c r="A934" s="29"/>
      <c r="B934" s="29"/>
      <c r="C934" s="29"/>
      <c r="D934" s="29"/>
      <c r="E934" s="29"/>
      <c r="F934" s="29"/>
      <c r="G934" s="29"/>
      <c r="H934" s="126"/>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126"/>
      <c r="AJ934" s="29"/>
    </row>
    <row r="935" spans="1:36" ht="15.75" customHeight="1" x14ac:dyDescent="0.35">
      <c r="A935" s="29"/>
      <c r="B935" s="29"/>
      <c r="C935" s="29"/>
      <c r="D935" s="29"/>
      <c r="E935" s="29"/>
      <c r="F935" s="29"/>
      <c r="G935" s="29"/>
      <c r="H935" s="126"/>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126"/>
      <c r="AJ935" s="29"/>
    </row>
    <row r="936" spans="1:36" ht="15.75" customHeight="1" x14ac:dyDescent="0.35">
      <c r="A936" s="29"/>
      <c r="B936" s="29"/>
      <c r="C936" s="29"/>
      <c r="D936" s="29"/>
      <c r="E936" s="29"/>
      <c r="F936" s="29"/>
      <c r="G936" s="29"/>
      <c r="H936" s="126"/>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126"/>
      <c r="AJ936" s="29"/>
    </row>
    <row r="937" spans="1:36" ht="15.75" customHeight="1" x14ac:dyDescent="0.35">
      <c r="A937" s="29"/>
      <c r="B937" s="29"/>
      <c r="C937" s="29"/>
      <c r="D937" s="29"/>
      <c r="E937" s="29"/>
      <c r="F937" s="29"/>
      <c r="G937" s="29"/>
      <c r="H937" s="126"/>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126"/>
      <c r="AJ937" s="29"/>
    </row>
    <row r="938" spans="1:36" ht="15.75" customHeight="1" x14ac:dyDescent="0.35">
      <c r="A938" s="29"/>
      <c r="B938" s="29"/>
      <c r="C938" s="29"/>
      <c r="D938" s="29"/>
      <c r="E938" s="29"/>
      <c r="F938" s="29"/>
      <c r="G938" s="29"/>
      <c r="H938" s="126"/>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126"/>
      <c r="AJ938" s="29"/>
    </row>
    <row r="939" spans="1:36" ht="15.75" customHeight="1" x14ac:dyDescent="0.35">
      <c r="A939" s="29"/>
      <c r="B939" s="29"/>
      <c r="C939" s="29"/>
      <c r="D939" s="29"/>
      <c r="E939" s="29"/>
      <c r="F939" s="29"/>
      <c r="G939" s="29"/>
      <c r="H939" s="126"/>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126"/>
      <c r="AJ939" s="29"/>
    </row>
    <row r="940" spans="1:36" ht="15.75" customHeight="1" x14ac:dyDescent="0.35">
      <c r="A940" s="29"/>
      <c r="B940" s="29"/>
      <c r="C940" s="29"/>
      <c r="D940" s="29"/>
      <c r="E940" s="29"/>
      <c r="F940" s="29"/>
      <c r="G940" s="29"/>
      <c r="H940" s="126"/>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126"/>
      <c r="AJ940" s="29"/>
    </row>
    <row r="941" spans="1:36" ht="15.75" customHeight="1" x14ac:dyDescent="0.35">
      <c r="A941" s="29"/>
      <c r="B941" s="29"/>
      <c r="C941" s="29"/>
      <c r="D941" s="29"/>
      <c r="E941" s="29"/>
      <c r="F941" s="29"/>
      <c r="G941" s="29"/>
      <c r="H941" s="126"/>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126"/>
      <c r="AJ941" s="29"/>
    </row>
    <row r="942" spans="1:36" ht="15.75" customHeight="1" x14ac:dyDescent="0.35">
      <c r="A942" s="29"/>
      <c r="B942" s="29"/>
      <c r="C942" s="29"/>
      <c r="D942" s="29"/>
      <c r="E942" s="29"/>
      <c r="F942" s="29"/>
      <c r="G942" s="29"/>
      <c r="H942" s="126"/>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126"/>
      <c r="AJ942" s="29"/>
    </row>
    <row r="943" spans="1:36" ht="15.75" customHeight="1" x14ac:dyDescent="0.35">
      <c r="A943" s="29"/>
      <c r="B943" s="29"/>
      <c r="C943" s="29"/>
      <c r="D943" s="29"/>
      <c r="E943" s="29"/>
      <c r="F943" s="29"/>
      <c r="G943" s="29"/>
      <c r="H943" s="126"/>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126"/>
      <c r="AJ943" s="29"/>
    </row>
    <row r="944" spans="1:36" ht="15.75" customHeight="1" x14ac:dyDescent="0.35">
      <c r="A944" s="29"/>
      <c r="B944" s="29"/>
      <c r="C944" s="29"/>
      <c r="D944" s="29"/>
      <c r="E944" s="29"/>
      <c r="F944" s="29"/>
      <c r="G944" s="29"/>
      <c r="H944" s="126"/>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126"/>
      <c r="AJ944" s="29"/>
    </row>
    <row r="945" spans="1:36" ht="15.75" customHeight="1" x14ac:dyDescent="0.35">
      <c r="A945" s="29"/>
      <c r="B945" s="29"/>
      <c r="C945" s="29"/>
      <c r="D945" s="29"/>
      <c r="E945" s="29"/>
      <c r="F945" s="29"/>
      <c r="G945" s="29"/>
      <c r="H945" s="126"/>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126"/>
      <c r="AJ945" s="29"/>
    </row>
    <row r="946" spans="1:36" ht="15.75" customHeight="1" x14ac:dyDescent="0.35">
      <c r="A946" s="29"/>
      <c r="B946" s="29"/>
      <c r="C946" s="29"/>
      <c r="D946" s="29"/>
      <c r="E946" s="29"/>
      <c r="F946" s="29"/>
      <c r="G946" s="29"/>
      <c r="H946" s="126"/>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126"/>
      <c r="AJ946" s="29"/>
    </row>
    <row r="947" spans="1:36" ht="15.75" customHeight="1" x14ac:dyDescent="0.35">
      <c r="A947" s="29"/>
      <c r="B947" s="29"/>
      <c r="C947" s="29"/>
      <c r="D947" s="29"/>
      <c r="E947" s="29"/>
      <c r="F947" s="29"/>
      <c r="G947" s="29"/>
      <c r="H947" s="126"/>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126"/>
      <c r="AJ947" s="29"/>
    </row>
    <row r="948" spans="1:36" ht="15.75" customHeight="1" x14ac:dyDescent="0.35">
      <c r="A948" s="29"/>
      <c r="B948" s="29"/>
      <c r="C948" s="29"/>
      <c r="D948" s="29"/>
      <c r="E948" s="29"/>
      <c r="F948" s="29"/>
      <c r="G948" s="29"/>
      <c r="H948" s="126"/>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126"/>
      <c r="AJ948" s="29"/>
    </row>
    <row r="949" spans="1:36" ht="15.75" customHeight="1" x14ac:dyDescent="0.35">
      <c r="A949" s="29"/>
      <c r="B949" s="29"/>
      <c r="C949" s="29"/>
      <c r="D949" s="29"/>
      <c r="E949" s="29"/>
      <c r="F949" s="29"/>
      <c r="G949" s="29"/>
      <c r="H949" s="126"/>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126"/>
      <c r="AJ949" s="29"/>
    </row>
    <row r="950" spans="1:36" ht="15.75" customHeight="1" x14ac:dyDescent="0.35">
      <c r="A950" s="29"/>
      <c r="B950" s="29"/>
      <c r="C950" s="29"/>
      <c r="D950" s="29"/>
      <c r="E950" s="29"/>
      <c r="F950" s="29"/>
      <c r="G950" s="29"/>
      <c r="H950" s="126"/>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126"/>
      <c r="AJ950" s="29"/>
    </row>
    <row r="951" spans="1:36" ht="15.75" customHeight="1" x14ac:dyDescent="0.35">
      <c r="A951" s="29"/>
      <c r="B951" s="29"/>
      <c r="C951" s="29"/>
      <c r="D951" s="29"/>
      <c r="E951" s="29"/>
      <c r="F951" s="29"/>
      <c r="G951" s="29"/>
      <c r="H951" s="126"/>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126"/>
      <c r="AJ951" s="29"/>
    </row>
    <row r="952" spans="1:36" ht="15.75" customHeight="1" x14ac:dyDescent="0.35">
      <c r="A952" s="29"/>
      <c r="B952" s="29"/>
      <c r="C952" s="29"/>
      <c r="D952" s="29"/>
      <c r="E952" s="29"/>
      <c r="F952" s="29"/>
      <c r="G952" s="29"/>
      <c r="H952" s="126"/>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126"/>
      <c r="AJ952" s="29"/>
    </row>
    <row r="953" spans="1:36" ht="15.75" customHeight="1" x14ac:dyDescent="0.35">
      <c r="A953" s="29"/>
      <c r="B953" s="29"/>
      <c r="C953" s="29"/>
      <c r="D953" s="29"/>
      <c r="E953" s="29"/>
      <c r="F953" s="29"/>
      <c r="G953" s="29"/>
      <c r="H953" s="126"/>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126"/>
      <c r="AJ953" s="29"/>
    </row>
    <row r="954" spans="1:36" ht="15.75" customHeight="1" x14ac:dyDescent="0.35">
      <c r="A954" s="29"/>
      <c r="B954" s="29"/>
      <c r="C954" s="29"/>
      <c r="D954" s="29"/>
      <c r="E954" s="29"/>
      <c r="F954" s="29"/>
      <c r="G954" s="29"/>
      <c r="H954" s="126"/>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126"/>
      <c r="AJ954" s="29"/>
    </row>
    <row r="955" spans="1:36" ht="15.75" customHeight="1" x14ac:dyDescent="0.35">
      <c r="A955" s="29"/>
      <c r="B955" s="29"/>
      <c r="C955" s="29"/>
      <c r="D955" s="29"/>
      <c r="E955" s="29"/>
      <c r="F955" s="29"/>
      <c r="G955" s="29"/>
      <c r="H955" s="126"/>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126"/>
      <c r="AJ955" s="29"/>
    </row>
    <row r="956" spans="1:36" ht="15.75" customHeight="1" x14ac:dyDescent="0.35">
      <c r="A956" s="29"/>
      <c r="B956" s="29"/>
      <c r="C956" s="29"/>
      <c r="D956" s="29"/>
      <c r="E956" s="29"/>
      <c r="F956" s="29"/>
      <c r="G956" s="29"/>
      <c r="H956" s="126"/>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126"/>
      <c r="AJ956" s="29"/>
    </row>
    <row r="957" spans="1:36" ht="15.75" customHeight="1" x14ac:dyDescent="0.35">
      <c r="A957" s="29"/>
      <c r="B957" s="29"/>
      <c r="C957" s="29"/>
      <c r="D957" s="29"/>
      <c r="E957" s="29"/>
      <c r="F957" s="29"/>
      <c r="G957" s="29"/>
      <c r="H957" s="126"/>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126"/>
      <c r="AJ957" s="29"/>
    </row>
    <row r="958" spans="1:36" ht="15.75" customHeight="1" x14ac:dyDescent="0.35">
      <c r="A958" s="29"/>
      <c r="B958" s="29"/>
      <c r="C958" s="29"/>
      <c r="D958" s="29"/>
      <c r="E958" s="29"/>
      <c r="F958" s="29"/>
      <c r="G958" s="29"/>
      <c r="H958" s="126"/>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126"/>
      <c r="AJ958" s="29"/>
    </row>
    <row r="959" spans="1:36" ht="15.75" customHeight="1" x14ac:dyDescent="0.35">
      <c r="A959" s="29"/>
      <c r="B959" s="29"/>
      <c r="C959" s="29"/>
      <c r="D959" s="29"/>
      <c r="E959" s="29"/>
      <c r="F959" s="29"/>
      <c r="G959" s="29"/>
      <c r="H959" s="126"/>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126"/>
      <c r="AJ959" s="29"/>
    </row>
    <row r="960" spans="1:36" ht="15.75" customHeight="1" x14ac:dyDescent="0.35">
      <c r="A960" s="29"/>
      <c r="B960" s="29"/>
      <c r="C960" s="29"/>
      <c r="D960" s="29"/>
      <c r="E960" s="29"/>
      <c r="F960" s="29"/>
      <c r="G960" s="29"/>
      <c r="H960" s="126"/>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126"/>
      <c r="AJ960" s="29"/>
    </row>
    <row r="961" spans="1:36" ht="15.75" customHeight="1" x14ac:dyDescent="0.35">
      <c r="A961" s="29"/>
      <c r="B961" s="29"/>
      <c r="C961" s="29"/>
      <c r="D961" s="29"/>
      <c r="E961" s="29"/>
      <c r="F961" s="29"/>
      <c r="G961" s="29"/>
      <c r="H961" s="126"/>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126"/>
      <c r="AJ961" s="29"/>
    </row>
    <row r="962" spans="1:36" ht="15.75" customHeight="1" x14ac:dyDescent="0.35">
      <c r="A962" s="29"/>
      <c r="B962" s="29"/>
      <c r="C962" s="29"/>
      <c r="D962" s="29"/>
      <c r="E962" s="29"/>
      <c r="F962" s="29"/>
      <c r="G962" s="29"/>
      <c r="H962" s="126"/>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126"/>
      <c r="AJ962" s="29"/>
    </row>
    <row r="963" spans="1:36" ht="15.75" customHeight="1" x14ac:dyDescent="0.35">
      <c r="A963" s="29"/>
      <c r="B963" s="29"/>
      <c r="C963" s="29"/>
      <c r="D963" s="29"/>
      <c r="E963" s="29"/>
      <c r="F963" s="29"/>
      <c r="G963" s="29"/>
      <c r="H963" s="126"/>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126"/>
      <c r="AJ963" s="29"/>
    </row>
    <row r="964" spans="1:36" ht="15.75" customHeight="1" x14ac:dyDescent="0.35">
      <c r="A964" s="29"/>
      <c r="B964" s="29"/>
      <c r="C964" s="29"/>
      <c r="D964" s="29"/>
      <c r="E964" s="29"/>
      <c r="F964" s="29"/>
      <c r="G964" s="29"/>
      <c r="H964" s="126"/>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126"/>
      <c r="AJ964" s="29"/>
    </row>
    <row r="965" spans="1:36" ht="15.75" customHeight="1" x14ac:dyDescent="0.35">
      <c r="A965" s="29"/>
      <c r="B965" s="29"/>
      <c r="C965" s="29"/>
      <c r="D965" s="29"/>
      <c r="E965" s="29"/>
      <c r="F965" s="29"/>
      <c r="G965" s="29"/>
      <c r="H965" s="126"/>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126"/>
      <c r="AJ965" s="29"/>
    </row>
    <row r="966" spans="1:36" ht="15.75" customHeight="1" x14ac:dyDescent="0.35">
      <c r="A966" s="29"/>
      <c r="B966" s="29"/>
      <c r="C966" s="29"/>
      <c r="D966" s="29"/>
      <c r="E966" s="29"/>
      <c r="F966" s="29"/>
      <c r="G966" s="29"/>
      <c r="H966" s="126"/>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126"/>
      <c r="AJ966" s="29"/>
    </row>
    <row r="967" spans="1:36" ht="15.75" customHeight="1" x14ac:dyDescent="0.35">
      <c r="A967" s="29"/>
      <c r="B967" s="29"/>
      <c r="C967" s="29"/>
      <c r="D967" s="29"/>
      <c r="E967" s="29"/>
      <c r="F967" s="29"/>
      <c r="G967" s="29"/>
      <c r="H967" s="126"/>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126"/>
      <c r="AJ967" s="29"/>
    </row>
    <row r="968" spans="1:36" ht="15.75" customHeight="1" x14ac:dyDescent="0.35">
      <c r="A968" s="29"/>
      <c r="B968" s="29"/>
      <c r="C968" s="29"/>
      <c r="D968" s="29"/>
      <c r="E968" s="29"/>
      <c r="F968" s="29"/>
      <c r="G968" s="29"/>
      <c r="H968" s="126"/>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126"/>
      <c r="AJ968" s="29"/>
    </row>
    <row r="969" spans="1:36" ht="15.75" customHeight="1" x14ac:dyDescent="0.35">
      <c r="A969" s="29"/>
      <c r="B969" s="29"/>
      <c r="C969" s="29"/>
      <c r="D969" s="29"/>
      <c r="E969" s="29"/>
      <c r="F969" s="29"/>
      <c r="G969" s="29"/>
      <c r="H969" s="126"/>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126"/>
      <c r="AJ969" s="29"/>
    </row>
    <row r="970" spans="1:36" ht="15.75" customHeight="1" x14ac:dyDescent="0.35">
      <c r="A970" s="29"/>
      <c r="B970" s="29"/>
      <c r="C970" s="29"/>
      <c r="D970" s="29"/>
      <c r="E970" s="29"/>
      <c r="F970" s="29"/>
      <c r="G970" s="29"/>
      <c r="H970" s="126"/>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126"/>
      <c r="AJ970" s="29"/>
    </row>
    <row r="971" spans="1:36" ht="15.75" customHeight="1" x14ac:dyDescent="0.35">
      <c r="A971" s="29"/>
      <c r="B971" s="29"/>
      <c r="C971" s="29"/>
      <c r="D971" s="29"/>
      <c r="E971" s="29"/>
      <c r="F971" s="29"/>
      <c r="G971" s="29"/>
      <c r="H971" s="126"/>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126"/>
      <c r="AJ971" s="29"/>
    </row>
    <row r="972" spans="1:36" ht="15.75" customHeight="1" x14ac:dyDescent="0.35">
      <c r="A972" s="29"/>
      <c r="B972" s="29"/>
      <c r="C972" s="29"/>
      <c r="D972" s="29"/>
      <c r="E972" s="29"/>
      <c r="F972" s="29"/>
      <c r="G972" s="29"/>
      <c r="H972" s="126"/>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126"/>
      <c r="AJ972" s="29"/>
    </row>
    <row r="973" spans="1:36" ht="15.75" customHeight="1" x14ac:dyDescent="0.35">
      <c r="A973" s="29"/>
      <c r="B973" s="29"/>
      <c r="C973" s="29"/>
      <c r="D973" s="29"/>
      <c r="E973" s="29"/>
      <c r="F973" s="29"/>
      <c r="G973" s="29"/>
      <c r="H973" s="126"/>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126"/>
      <c r="AJ973" s="29"/>
    </row>
    <row r="974" spans="1:36" ht="15.75" customHeight="1" x14ac:dyDescent="0.35">
      <c r="A974" s="29"/>
      <c r="B974" s="29"/>
      <c r="C974" s="29"/>
      <c r="D974" s="29"/>
      <c r="E974" s="29"/>
      <c r="F974" s="29"/>
      <c r="G974" s="29"/>
      <c r="H974" s="126"/>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126"/>
      <c r="AJ974" s="29"/>
    </row>
    <row r="975" spans="1:36" ht="15.75" customHeight="1" x14ac:dyDescent="0.35">
      <c r="A975" s="29"/>
      <c r="B975" s="29"/>
      <c r="C975" s="29"/>
      <c r="D975" s="29"/>
      <c r="E975" s="29"/>
      <c r="F975" s="29"/>
      <c r="G975" s="29"/>
      <c r="H975" s="126"/>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126"/>
      <c r="AJ975" s="29"/>
    </row>
    <row r="976" spans="1:36" ht="15.75" customHeight="1" x14ac:dyDescent="0.35">
      <c r="A976" s="29"/>
      <c r="B976" s="29"/>
      <c r="C976" s="29"/>
      <c r="D976" s="29"/>
      <c r="E976" s="29"/>
      <c r="F976" s="29"/>
      <c r="G976" s="29"/>
      <c r="H976" s="126"/>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126"/>
      <c r="AJ976" s="29"/>
    </row>
    <row r="977" spans="1:36" ht="15.75" customHeight="1" x14ac:dyDescent="0.35">
      <c r="A977" s="29"/>
      <c r="B977" s="29"/>
      <c r="C977" s="29"/>
      <c r="D977" s="29"/>
      <c r="E977" s="29"/>
      <c r="F977" s="29"/>
      <c r="G977" s="29"/>
      <c r="H977" s="126"/>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126"/>
      <c r="AJ977" s="29"/>
    </row>
    <row r="978" spans="1:36" ht="15.75" customHeight="1" x14ac:dyDescent="0.35">
      <c r="A978" s="29"/>
      <c r="B978" s="29"/>
      <c r="C978" s="29"/>
      <c r="D978" s="29"/>
      <c r="E978" s="29"/>
      <c r="F978" s="29"/>
      <c r="G978" s="29"/>
      <c r="H978" s="126"/>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126"/>
      <c r="AJ978" s="29"/>
    </row>
    <row r="979" spans="1:36" ht="15.75" customHeight="1" x14ac:dyDescent="0.35">
      <c r="A979" s="29"/>
      <c r="B979" s="29"/>
      <c r="C979" s="29"/>
      <c r="D979" s="29"/>
      <c r="E979" s="29"/>
      <c r="F979" s="29"/>
      <c r="G979" s="29"/>
      <c r="H979" s="126"/>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126"/>
      <c r="AJ979" s="29"/>
    </row>
    <row r="980" spans="1:36" ht="15.75" customHeight="1" x14ac:dyDescent="0.35">
      <c r="A980" s="29"/>
      <c r="B980" s="29"/>
      <c r="C980" s="29"/>
      <c r="D980" s="29"/>
      <c r="E980" s="29"/>
      <c r="F980" s="29"/>
      <c r="G980" s="29"/>
      <c r="H980" s="126"/>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126"/>
      <c r="AJ980" s="29"/>
    </row>
    <row r="981" spans="1:36" ht="15.75" customHeight="1" x14ac:dyDescent="0.35">
      <c r="A981" s="29"/>
      <c r="B981" s="29"/>
      <c r="C981" s="29"/>
      <c r="D981" s="29"/>
      <c r="E981" s="29"/>
      <c r="F981" s="29"/>
      <c r="G981" s="29"/>
      <c r="H981" s="126"/>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126"/>
      <c r="AJ981" s="29"/>
    </row>
    <row r="982" spans="1:36" ht="15.75" customHeight="1" x14ac:dyDescent="0.35">
      <c r="A982" s="29"/>
      <c r="B982" s="29"/>
      <c r="C982" s="29"/>
      <c r="D982" s="29"/>
      <c r="E982" s="29"/>
      <c r="F982" s="29"/>
      <c r="G982" s="29"/>
      <c r="H982" s="126"/>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126"/>
      <c r="AJ982" s="29"/>
    </row>
    <row r="983" spans="1:36" ht="15.75" customHeight="1" x14ac:dyDescent="0.35">
      <c r="A983" s="29"/>
      <c r="B983" s="29"/>
      <c r="C983" s="29"/>
      <c r="D983" s="29"/>
      <c r="E983" s="29"/>
      <c r="F983" s="29"/>
      <c r="G983" s="29"/>
      <c r="H983" s="126"/>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126"/>
      <c r="AJ983" s="29"/>
    </row>
    <row r="984" spans="1:36" ht="15.75" customHeight="1" x14ac:dyDescent="0.35">
      <c r="A984" s="29"/>
      <c r="B984" s="29"/>
      <c r="C984" s="29"/>
      <c r="D984" s="29"/>
      <c r="E984" s="29"/>
      <c r="F984" s="29"/>
      <c r="G984" s="29"/>
      <c r="H984" s="126"/>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126"/>
      <c r="AJ984" s="29"/>
    </row>
    <row r="985" spans="1:36" ht="15.75" customHeight="1" x14ac:dyDescent="0.35">
      <c r="A985" s="29"/>
      <c r="B985" s="29"/>
      <c r="C985" s="29"/>
      <c r="D985" s="29"/>
      <c r="E985" s="29"/>
      <c r="F985" s="29"/>
      <c r="G985" s="29"/>
      <c r="H985" s="126"/>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126"/>
      <c r="AJ985" s="29"/>
    </row>
    <row r="986" spans="1:36" ht="15.75" customHeight="1" x14ac:dyDescent="0.35">
      <c r="A986" s="29"/>
      <c r="B986" s="29"/>
      <c r="C986" s="29"/>
      <c r="D986" s="29"/>
      <c r="E986" s="29"/>
      <c r="F986" s="29"/>
      <c r="G986" s="29"/>
      <c r="H986" s="126"/>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126"/>
      <c r="AJ986" s="29"/>
    </row>
    <row r="987" spans="1:36" ht="15.75" customHeight="1" x14ac:dyDescent="0.35">
      <c r="A987" s="29"/>
      <c r="B987" s="29"/>
      <c r="C987" s="29"/>
      <c r="D987" s="29"/>
      <c r="E987" s="29"/>
      <c r="F987" s="29"/>
      <c r="G987" s="29"/>
      <c r="H987" s="126"/>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126"/>
      <c r="AJ987" s="29"/>
    </row>
    <row r="988" spans="1:36" ht="15.75" customHeight="1" x14ac:dyDescent="0.35">
      <c r="A988" s="29"/>
      <c r="B988" s="29"/>
      <c r="C988" s="29"/>
      <c r="D988" s="29"/>
      <c r="E988" s="29"/>
      <c r="F988" s="29"/>
      <c r="G988" s="29"/>
      <c r="H988" s="126"/>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126"/>
      <c r="AJ988" s="29"/>
    </row>
    <row r="989" spans="1:36" ht="15.75" customHeight="1" x14ac:dyDescent="0.35">
      <c r="A989" s="29"/>
      <c r="B989" s="29"/>
      <c r="C989" s="29"/>
      <c r="D989" s="29"/>
      <c r="E989" s="29"/>
      <c r="F989" s="29"/>
      <c r="G989" s="29"/>
      <c r="H989" s="126"/>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126"/>
      <c r="AJ989" s="29"/>
    </row>
    <row r="990" spans="1:36" ht="15.75" customHeight="1" x14ac:dyDescent="0.35">
      <c r="A990" s="29"/>
      <c r="B990" s="29"/>
      <c r="C990" s="29"/>
      <c r="D990" s="29"/>
      <c r="E990" s="29"/>
      <c r="F990" s="29"/>
      <c r="G990" s="29"/>
      <c r="H990" s="126"/>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126"/>
      <c r="AJ990" s="29"/>
    </row>
    <row r="991" spans="1:36" ht="15.75" customHeight="1" x14ac:dyDescent="0.35">
      <c r="A991" s="29"/>
      <c r="B991" s="29"/>
      <c r="C991" s="29"/>
      <c r="D991" s="29"/>
      <c r="E991" s="29"/>
      <c r="F991" s="29"/>
      <c r="G991" s="29"/>
      <c r="H991" s="126"/>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126"/>
      <c r="AJ991" s="29"/>
    </row>
    <row r="992" spans="1:36" ht="15.75" customHeight="1" x14ac:dyDescent="0.35">
      <c r="A992" s="29"/>
      <c r="B992" s="29"/>
      <c r="C992" s="29"/>
      <c r="D992" s="29"/>
      <c r="E992" s="29"/>
      <c r="F992" s="29"/>
      <c r="G992" s="29"/>
      <c r="H992" s="126"/>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126"/>
      <c r="AJ992" s="29"/>
    </row>
    <row r="993" spans="1:36" ht="15.75" customHeight="1" x14ac:dyDescent="0.35">
      <c r="A993" s="29"/>
      <c r="B993" s="29"/>
      <c r="C993" s="29"/>
      <c r="D993" s="29"/>
      <c r="E993" s="29"/>
      <c r="F993" s="29"/>
      <c r="G993" s="29"/>
      <c r="H993" s="126"/>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126"/>
      <c r="AJ993" s="29"/>
    </row>
    <row r="994" spans="1:36" ht="15.75" customHeight="1" x14ac:dyDescent="0.35">
      <c r="A994" s="29"/>
      <c r="B994" s="29"/>
      <c r="C994" s="29"/>
      <c r="D994" s="29"/>
      <c r="E994" s="29"/>
      <c r="F994" s="29"/>
      <c r="G994" s="29"/>
      <c r="H994" s="126"/>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126"/>
      <c r="AJ994" s="29"/>
    </row>
    <row r="995" spans="1:36" ht="15.75" customHeight="1" x14ac:dyDescent="0.35">
      <c r="A995" s="29"/>
      <c r="B995" s="29"/>
      <c r="C995" s="29"/>
      <c r="D995" s="29"/>
      <c r="E995" s="29"/>
      <c r="F995" s="29"/>
      <c r="G995" s="29"/>
      <c r="H995" s="126"/>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126"/>
      <c r="AJ995" s="29"/>
    </row>
    <row r="996" spans="1:36" ht="15.75" customHeight="1" x14ac:dyDescent="0.35">
      <c r="A996" s="29"/>
      <c r="B996" s="29"/>
      <c r="C996" s="29"/>
      <c r="D996" s="29"/>
      <c r="E996" s="29"/>
      <c r="F996" s="29"/>
      <c r="G996" s="29"/>
      <c r="H996" s="126"/>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126"/>
      <c r="AJ996" s="29"/>
    </row>
    <row r="997" spans="1:36" ht="15.75" customHeight="1" x14ac:dyDescent="0.35">
      <c r="A997" s="29"/>
      <c r="B997" s="29"/>
      <c r="C997" s="29"/>
      <c r="D997" s="29"/>
      <c r="E997" s="29"/>
      <c r="F997" s="29"/>
      <c r="G997" s="29"/>
      <c r="H997" s="126"/>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126"/>
      <c r="AJ997" s="29"/>
    </row>
    <row r="998" spans="1:36" ht="15.75" customHeight="1" x14ac:dyDescent="0.35">
      <c r="A998" s="29"/>
      <c r="B998" s="29"/>
      <c r="C998" s="29"/>
      <c r="D998" s="29"/>
      <c r="E998" s="29"/>
      <c r="F998" s="29"/>
      <c r="G998" s="29"/>
      <c r="H998" s="126"/>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126"/>
      <c r="AJ998" s="29"/>
    </row>
  </sheetData>
  <mergeCells count="352">
    <mergeCell ref="I7:AG9"/>
    <mergeCell ref="AC12:AC13"/>
    <mergeCell ref="AD12:AD13"/>
    <mergeCell ref="AE12:AE13"/>
    <mergeCell ref="AF12:AF13"/>
    <mergeCell ref="AG12:AG13"/>
    <mergeCell ref="AH12:AH13"/>
    <mergeCell ref="AI12:AI13"/>
    <mergeCell ref="A1:H3"/>
    <mergeCell ref="I1:AI3"/>
    <mergeCell ref="A4:AJ4"/>
    <mergeCell ref="A5:J6"/>
    <mergeCell ref="K5:O6"/>
    <mergeCell ref="AB5:AG5"/>
    <mergeCell ref="AH5:AI5"/>
    <mergeCell ref="AB11:AG11"/>
    <mergeCell ref="AH11:AI11"/>
    <mergeCell ref="Q5:AA5"/>
    <mergeCell ref="T6:AA6"/>
    <mergeCell ref="A7:H9"/>
    <mergeCell ref="A10:AJ10"/>
    <mergeCell ref="A11:J12"/>
    <mergeCell ref="K11:O12"/>
    <mergeCell ref="Q11:AA11"/>
    <mergeCell ref="Q12:Q13"/>
    <mergeCell ref="R12:R13"/>
    <mergeCell ref="S12:S13"/>
    <mergeCell ref="T12:AA12"/>
    <mergeCell ref="AB12:AB13"/>
    <mergeCell ref="J14:J16"/>
    <mergeCell ref="K14:K16"/>
    <mergeCell ref="L14:L16"/>
    <mergeCell ref="M14:M16"/>
    <mergeCell ref="N14:N16"/>
    <mergeCell ref="O14:O16"/>
    <mergeCell ref="P14:P16"/>
    <mergeCell ref="O17:O20"/>
    <mergeCell ref="P17:P20"/>
    <mergeCell ref="N17:N20"/>
    <mergeCell ref="J27:J30"/>
    <mergeCell ref="K27:K30"/>
    <mergeCell ref="L27:L30"/>
    <mergeCell ref="M27:M30"/>
    <mergeCell ref="N27:N30"/>
    <mergeCell ref="N21:N24"/>
    <mergeCell ref="J25:J26"/>
    <mergeCell ref="K25:K26"/>
    <mergeCell ref="L25:L26"/>
    <mergeCell ref="M25:M26"/>
    <mergeCell ref="N25:N26"/>
    <mergeCell ref="O27:O30"/>
    <mergeCell ref="P27:P30"/>
    <mergeCell ref="A27:A30"/>
    <mergeCell ref="B27:B30"/>
    <mergeCell ref="C27:C30"/>
    <mergeCell ref="D27:D30"/>
    <mergeCell ref="G27:G30"/>
    <mergeCell ref="H27:H30"/>
    <mergeCell ref="I27:I30"/>
    <mergeCell ref="AG41:AG45"/>
    <mergeCell ref="AH41:AH45"/>
    <mergeCell ref="AI41:AI45"/>
    <mergeCell ref="AG27:AG30"/>
    <mergeCell ref="AG31:AG32"/>
    <mergeCell ref="AH31:AH32"/>
    <mergeCell ref="AI31:AI32"/>
    <mergeCell ref="J31:J32"/>
    <mergeCell ref="K31:K32"/>
    <mergeCell ref="L31:L32"/>
    <mergeCell ref="M31:M32"/>
    <mergeCell ref="N31:N32"/>
    <mergeCell ref="O31:O32"/>
    <mergeCell ref="P31:P32"/>
    <mergeCell ref="A31:A32"/>
    <mergeCell ref="B31:B32"/>
    <mergeCell ref="C31:C32"/>
    <mergeCell ref="D31:D32"/>
    <mergeCell ref="G31:G32"/>
    <mergeCell ref="H31:H32"/>
    <mergeCell ref="I31:I32"/>
    <mergeCell ref="J39:J40"/>
    <mergeCell ref="K39:K40"/>
    <mergeCell ref="L39:L40"/>
    <mergeCell ref="M39:M40"/>
    <mergeCell ref="N39:N40"/>
    <mergeCell ref="O39:O40"/>
    <mergeCell ref="P39:P40"/>
    <mergeCell ref="A39:A40"/>
    <mergeCell ref="B39:B40"/>
    <mergeCell ref="C39:C40"/>
    <mergeCell ref="D39:D40"/>
    <mergeCell ref="G39:G40"/>
    <mergeCell ref="H39:H40"/>
    <mergeCell ref="I39:I40"/>
    <mergeCell ref="J41:J45"/>
    <mergeCell ref="K41:K45"/>
    <mergeCell ref="L41:L45"/>
    <mergeCell ref="M41:M45"/>
    <mergeCell ref="N41:N45"/>
    <mergeCell ref="O41:O45"/>
    <mergeCell ref="P41:P45"/>
    <mergeCell ref="A41:A45"/>
    <mergeCell ref="B41:B45"/>
    <mergeCell ref="C41:C45"/>
    <mergeCell ref="D41:D45"/>
    <mergeCell ref="G41:G45"/>
    <mergeCell ref="H41:H45"/>
    <mergeCell ref="I41:I45"/>
    <mergeCell ref="J67:J68"/>
    <mergeCell ref="K67:K68"/>
    <mergeCell ref="L67:L68"/>
    <mergeCell ref="M67:M68"/>
    <mergeCell ref="N67:N68"/>
    <mergeCell ref="O67:O68"/>
    <mergeCell ref="P67:P68"/>
    <mergeCell ref="A67:A68"/>
    <mergeCell ref="B67:B68"/>
    <mergeCell ref="C67:C68"/>
    <mergeCell ref="D67:D68"/>
    <mergeCell ref="G67:G68"/>
    <mergeCell ref="H67:H68"/>
    <mergeCell ref="I67:I68"/>
    <mergeCell ref="J69:J70"/>
    <mergeCell ref="K69:K70"/>
    <mergeCell ref="L69:L70"/>
    <mergeCell ref="M69:M70"/>
    <mergeCell ref="N69:N70"/>
    <mergeCell ref="O69:O70"/>
    <mergeCell ref="P69:P70"/>
    <mergeCell ref="A69:A70"/>
    <mergeCell ref="B69:B70"/>
    <mergeCell ref="C69:C70"/>
    <mergeCell ref="D69:D70"/>
    <mergeCell ref="G69:G70"/>
    <mergeCell ref="H69:H70"/>
    <mergeCell ref="I69:I70"/>
    <mergeCell ref="J71:J73"/>
    <mergeCell ref="K71:K73"/>
    <mergeCell ref="L71:L73"/>
    <mergeCell ref="M71:M73"/>
    <mergeCell ref="N71:N73"/>
    <mergeCell ref="O71:O73"/>
    <mergeCell ref="P71:P73"/>
    <mergeCell ref="A71:A73"/>
    <mergeCell ref="B71:B73"/>
    <mergeCell ref="C71:C73"/>
    <mergeCell ref="D71:D73"/>
    <mergeCell ref="G71:G73"/>
    <mergeCell ref="H71:H73"/>
    <mergeCell ref="I71:I73"/>
    <mergeCell ref="A14:A16"/>
    <mergeCell ref="B14:B16"/>
    <mergeCell ref="C14:C16"/>
    <mergeCell ref="D14:D16"/>
    <mergeCell ref="G14:G16"/>
    <mergeCell ref="H14:H16"/>
    <mergeCell ref="I14:I16"/>
    <mergeCell ref="E15:E16"/>
    <mergeCell ref="F15:F16"/>
    <mergeCell ref="A17:A20"/>
    <mergeCell ref="B17:B20"/>
    <mergeCell ref="C17:C20"/>
    <mergeCell ref="D17:D20"/>
    <mergeCell ref="G17:G20"/>
    <mergeCell ref="J21:J24"/>
    <mergeCell ref="K21:K24"/>
    <mergeCell ref="L21:L24"/>
    <mergeCell ref="M21:M24"/>
    <mergeCell ref="H17:H20"/>
    <mergeCell ref="I17:I20"/>
    <mergeCell ref="J17:J20"/>
    <mergeCell ref="K17:K20"/>
    <mergeCell ref="L17:L20"/>
    <mergeCell ref="M17:M20"/>
    <mergeCell ref="O21:O24"/>
    <mergeCell ref="P21:P24"/>
    <mergeCell ref="A21:A24"/>
    <mergeCell ref="B21:B24"/>
    <mergeCell ref="C21:C24"/>
    <mergeCell ref="D21:D24"/>
    <mergeCell ref="G21:G24"/>
    <mergeCell ref="H21:H24"/>
    <mergeCell ref="I21:I24"/>
    <mergeCell ref="O25:O26"/>
    <mergeCell ref="P25:P26"/>
    <mergeCell ref="A25:A26"/>
    <mergeCell ref="B25:B26"/>
    <mergeCell ref="C25:C26"/>
    <mergeCell ref="D25:D26"/>
    <mergeCell ref="G25:G26"/>
    <mergeCell ref="H25:H26"/>
    <mergeCell ref="I25:I26"/>
    <mergeCell ref="J74:J77"/>
    <mergeCell ref="K74:K77"/>
    <mergeCell ref="L74:L77"/>
    <mergeCell ref="M74:M77"/>
    <mergeCell ref="N74:N77"/>
    <mergeCell ref="O74:O77"/>
    <mergeCell ref="P74:P77"/>
    <mergeCell ref="A74:A77"/>
    <mergeCell ref="B74:B77"/>
    <mergeCell ref="C74:C77"/>
    <mergeCell ref="D74:D77"/>
    <mergeCell ref="G74:G77"/>
    <mergeCell ref="H74:H77"/>
    <mergeCell ref="I74:I77"/>
    <mergeCell ref="J33:J38"/>
    <mergeCell ref="K33:K38"/>
    <mergeCell ref="L33:L38"/>
    <mergeCell ref="M33:M38"/>
    <mergeCell ref="N33:N38"/>
    <mergeCell ref="O33:O38"/>
    <mergeCell ref="P33:P38"/>
    <mergeCell ref="A33:A38"/>
    <mergeCell ref="B33:B38"/>
    <mergeCell ref="C33:C38"/>
    <mergeCell ref="D33:D38"/>
    <mergeCell ref="G33:G38"/>
    <mergeCell ref="H33:H38"/>
    <mergeCell ref="I33:I38"/>
    <mergeCell ref="J46:J48"/>
    <mergeCell ref="K46:K48"/>
    <mergeCell ref="L46:L48"/>
    <mergeCell ref="M46:M48"/>
    <mergeCell ref="N46:N48"/>
    <mergeCell ref="O46:O48"/>
    <mergeCell ref="P46:P48"/>
    <mergeCell ref="A46:A48"/>
    <mergeCell ref="B46:B48"/>
    <mergeCell ref="C46:C48"/>
    <mergeCell ref="D46:D48"/>
    <mergeCell ref="G46:G48"/>
    <mergeCell ref="H46:H48"/>
    <mergeCell ref="I46:I48"/>
    <mergeCell ref="J49:J52"/>
    <mergeCell ref="K49:K52"/>
    <mergeCell ref="L49:L52"/>
    <mergeCell ref="M49:M52"/>
    <mergeCell ref="N49:N52"/>
    <mergeCell ref="O49:O52"/>
    <mergeCell ref="P49:P52"/>
    <mergeCell ref="A49:A52"/>
    <mergeCell ref="B49:B52"/>
    <mergeCell ref="C49:C52"/>
    <mergeCell ref="D49:D52"/>
    <mergeCell ref="G49:G52"/>
    <mergeCell ref="H49:H52"/>
    <mergeCell ref="I49:I52"/>
    <mergeCell ref="J53:J56"/>
    <mergeCell ref="K53:K56"/>
    <mergeCell ref="L53:L56"/>
    <mergeCell ref="M53:M56"/>
    <mergeCell ref="N53:N56"/>
    <mergeCell ref="O53:O56"/>
    <mergeCell ref="P53:P56"/>
    <mergeCell ref="A53:A56"/>
    <mergeCell ref="B53:B56"/>
    <mergeCell ref="C53:C56"/>
    <mergeCell ref="D53:D56"/>
    <mergeCell ref="G53:G56"/>
    <mergeCell ref="H53:H56"/>
    <mergeCell ref="I53:I56"/>
    <mergeCell ref="J57:J60"/>
    <mergeCell ref="K57:K60"/>
    <mergeCell ref="L57:L60"/>
    <mergeCell ref="M57:M60"/>
    <mergeCell ref="N57:N60"/>
    <mergeCell ref="O57:O60"/>
    <mergeCell ref="P57:P60"/>
    <mergeCell ref="A57:A60"/>
    <mergeCell ref="B57:B60"/>
    <mergeCell ref="C57:C60"/>
    <mergeCell ref="D57:D60"/>
    <mergeCell ref="G57:G60"/>
    <mergeCell ref="H57:H60"/>
    <mergeCell ref="I57:I60"/>
    <mergeCell ref="J61:J64"/>
    <mergeCell ref="K61:K64"/>
    <mergeCell ref="L61:L64"/>
    <mergeCell ref="M61:M64"/>
    <mergeCell ref="N61:N64"/>
    <mergeCell ref="O61:O64"/>
    <mergeCell ref="P61:P64"/>
    <mergeCell ref="A61:A64"/>
    <mergeCell ref="B61:B64"/>
    <mergeCell ref="C61:C64"/>
    <mergeCell ref="D61:D64"/>
    <mergeCell ref="G61:G64"/>
    <mergeCell ref="H61:H64"/>
    <mergeCell ref="I61:I64"/>
    <mergeCell ref="J65:J66"/>
    <mergeCell ref="K65:K66"/>
    <mergeCell ref="L65:L66"/>
    <mergeCell ref="M65:M66"/>
    <mergeCell ref="N65:N66"/>
    <mergeCell ref="O65:O66"/>
    <mergeCell ref="P65:P66"/>
    <mergeCell ref="A65:A66"/>
    <mergeCell ref="B65:B66"/>
    <mergeCell ref="C65:C66"/>
    <mergeCell ref="D65:D66"/>
    <mergeCell ref="G65:G66"/>
    <mergeCell ref="H65:H66"/>
    <mergeCell ref="I65:I66"/>
    <mergeCell ref="AH69:AH70"/>
    <mergeCell ref="AG71:AG73"/>
    <mergeCell ref="AH71:AH73"/>
    <mergeCell ref="AI71:AI73"/>
    <mergeCell ref="AG53:AG56"/>
    <mergeCell ref="AH53:AH56"/>
    <mergeCell ref="AI53:AI56"/>
    <mergeCell ref="AH27:AH30"/>
    <mergeCell ref="AI27:AI30"/>
    <mergeCell ref="AG14:AG16"/>
    <mergeCell ref="AG17:AG20"/>
    <mergeCell ref="AH17:AH20"/>
    <mergeCell ref="AI17:AI20"/>
    <mergeCell ref="AH21:AH24"/>
    <mergeCell ref="AI21:AI24"/>
    <mergeCell ref="AH14:AH16"/>
    <mergeCell ref="AI14:AI16"/>
    <mergeCell ref="AG21:AG24"/>
    <mergeCell ref="AG25:AG26"/>
    <mergeCell ref="AH25:AH26"/>
    <mergeCell ref="AI25:AI26"/>
    <mergeCell ref="AG74:AG77"/>
    <mergeCell ref="AH74:AH77"/>
    <mergeCell ref="AI74:AI77"/>
    <mergeCell ref="AH33:AH38"/>
    <mergeCell ref="AI33:AI38"/>
    <mergeCell ref="AG33:AG38"/>
    <mergeCell ref="AG39:AG40"/>
    <mergeCell ref="AH39:AH40"/>
    <mergeCell ref="AI39:AI40"/>
    <mergeCell ref="AH46:AH48"/>
    <mergeCell ref="AI46:AI48"/>
    <mergeCell ref="AG46:AG48"/>
    <mergeCell ref="AG49:AG52"/>
    <mergeCell ref="AH49:AH52"/>
    <mergeCell ref="AI49:AI52"/>
    <mergeCell ref="AH57:AH60"/>
    <mergeCell ref="AI57:AI60"/>
    <mergeCell ref="AG57:AG60"/>
    <mergeCell ref="AG61:AG64"/>
    <mergeCell ref="AH61:AH64"/>
    <mergeCell ref="AI61:AI64"/>
    <mergeCell ref="AG65:AG66"/>
    <mergeCell ref="AI65:AI66"/>
    <mergeCell ref="AH65:AH66"/>
    <mergeCell ref="AI67:AI68"/>
    <mergeCell ref="AH67:AH68"/>
    <mergeCell ref="AI69:AI70"/>
  </mergeCells>
  <conditionalFormatting sqref="K14 K17 K21 K25 K27 K31 K33 K39 K41 K46 K49 K53 K57 K61 K65 K71 K74 K78">
    <cfRule type="cellIs" dxfId="198" priority="1" operator="equal">
      <formula>"Muy Alta"</formula>
    </cfRule>
    <cfRule type="cellIs" dxfId="197" priority="2" operator="equal">
      <formula>"Media"</formula>
    </cfRule>
    <cfRule type="cellIs" dxfId="196" priority="3" operator="equal">
      <formula>"Muy baja"</formula>
    </cfRule>
  </conditionalFormatting>
  <conditionalFormatting sqref="K67">
    <cfRule type="cellIs" dxfId="195" priority="4" operator="equal">
      <formula>"Muy Alta"</formula>
    </cfRule>
    <cfRule type="cellIs" dxfId="194" priority="5" operator="equal">
      <formula>"Alta"</formula>
    </cfRule>
    <cfRule type="cellIs" dxfId="193" priority="6" operator="equal">
      <formula>"Media"</formula>
    </cfRule>
    <cfRule type="cellIs" dxfId="192" priority="7" operator="equal">
      <formula>"Baja"</formula>
    </cfRule>
    <cfRule type="cellIs" dxfId="191" priority="8" operator="equal">
      <formula>"Muy baja"</formula>
    </cfRule>
  </conditionalFormatting>
  <conditionalFormatting sqref="K69">
    <cfRule type="cellIs" dxfId="190" priority="9" operator="equal">
      <formula>"Muy Alta"</formula>
    </cfRule>
    <cfRule type="cellIs" dxfId="189" priority="10" operator="equal">
      <formula>"Alta"</formula>
    </cfRule>
    <cfRule type="cellIs" dxfId="188" priority="11" operator="equal">
      <formula>"Media"</formula>
    </cfRule>
    <cfRule type="cellIs" dxfId="187" priority="12" operator="equal">
      <formula>"Baja"</formula>
    </cfRule>
    <cfRule type="cellIs" dxfId="186" priority="13" operator="equal">
      <formula>"Muy baja"</formula>
    </cfRule>
  </conditionalFormatting>
  <conditionalFormatting sqref="K14:L14 K17:L17 K21:L21 K25:L25 K27:L27 K31:L31 K33:L33 K39:L39 K41:L41 K46:L46 K49:L49 K53:L53 K57 K61 K65 K71 K74 K78">
    <cfRule type="cellIs" dxfId="185" priority="14" operator="equal">
      <formula>"Alta"</formula>
    </cfRule>
    <cfRule type="cellIs" dxfId="184" priority="15" operator="equal">
      <formula>"Baja"</formula>
    </cfRule>
  </conditionalFormatting>
  <conditionalFormatting sqref="L14">
    <cfRule type="cellIs" dxfId="183" priority="16" operator="equal">
      <formula>"Extrema"</formula>
    </cfRule>
    <cfRule type="cellIs" dxfId="182" priority="17" operator="equal">
      <formula>"Moderada"</formula>
    </cfRule>
  </conditionalFormatting>
  <conditionalFormatting sqref="L17">
    <cfRule type="cellIs" dxfId="181" priority="18" operator="equal">
      <formula>"Extrema"</formula>
    </cfRule>
    <cfRule type="cellIs" dxfId="180" priority="19" operator="equal">
      <formula>"Moderada"</formula>
    </cfRule>
  </conditionalFormatting>
  <conditionalFormatting sqref="L21">
    <cfRule type="cellIs" dxfId="179" priority="20" operator="equal">
      <formula>"Extrema"</formula>
    </cfRule>
    <cfRule type="cellIs" dxfId="178" priority="21" operator="equal">
      <formula>"Moderada"</formula>
    </cfRule>
  </conditionalFormatting>
  <conditionalFormatting sqref="L25">
    <cfRule type="cellIs" dxfId="177" priority="22" operator="equal">
      <formula>"Extrema"</formula>
    </cfRule>
    <cfRule type="cellIs" dxfId="176" priority="23" operator="equal">
      <formula>"Moderada"</formula>
    </cfRule>
  </conditionalFormatting>
  <conditionalFormatting sqref="L27">
    <cfRule type="cellIs" dxfId="175" priority="24" operator="equal">
      <formula>"Extrema"</formula>
    </cfRule>
    <cfRule type="cellIs" dxfId="174" priority="25" operator="equal">
      <formula>"Moderada"</formula>
    </cfRule>
  </conditionalFormatting>
  <conditionalFormatting sqref="L31">
    <cfRule type="cellIs" dxfId="173" priority="26" operator="equal">
      <formula>"Extrema"</formula>
    </cfRule>
    <cfRule type="cellIs" dxfId="172" priority="27" operator="equal">
      <formula>"Moderada"</formula>
    </cfRule>
  </conditionalFormatting>
  <conditionalFormatting sqref="L33">
    <cfRule type="cellIs" dxfId="171" priority="28" operator="equal">
      <formula>"Extrema"</formula>
    </cfRule>
    <cfRule type="cellIs" dxfId="170" priority="29" operator="equal">
      <formula>"Moderada"</formula>
    </cfRule>
  </conditionalFormatting>
  <conditionalFormatting sqref="L39">
    <cfRule type="cellIs" dxfId="169" priority="30" operator="equal">
      <formula>"Extrema"</formula>
    </cfRule>
    <cfRule type="cellIs" dxfId="168" priority="31" operator="equal">
      <formula>"Moderada"</formula>
    </cfRule>
  </conditionalFormatting>
  <conditionalFormatting sqref="L41">
    <cfRule type="cellIs" dxfId="167" priority="32" operator="equal">
      <formula>"Extrema"</formula>
    </cfRule>
    <cfRule type="cellIs" dxfId="166" priority="33" operator="equal">
      <formula>"Moderada"</formula>
    </cfRule>
  </conditionalFormatting>
  <conditionalFormatting sqref="L46">
    <cfRule type="cellIs" dxfId="165" priority="34" operator="equal">
      <formula>"Extrema"</formula>
    </cfRule>
    <cfRule type="cellIs" dxfId="164" priority="35" operator="equal">
      <formula>"Moderada"</formula>
    </cfRule>
  </conditionalFormatting>
  <conditionalFormatting sqref="L49">
    <cfRule type="cellIs" dxfId="163" priority="36" operator="equal">
      <formula>"Extrema"</formula>
    </cfRule>
    <cfRule type="cellIs" dxfId="162" priority="37" operator="equal">
      <formula>"Moderada"</formula>
    </cfRule>
  </conditionalFormatting>
  <conditionalFormatting sqref="L53">
    <cfRule type="cellIs" dxfId="161" priority="38" operator="equal">
      <formula>"Extrema"</formula>
    </cfRule>
    <cfRule type="cellIs" dxfId="160" priority="39" operator="equal">
      <formula>"Moderada"</formula>
    </cfRule>
  </conditionalFormatting>
  <conditionalFormatting sqref="N14 N17 N21 N25 N27 N31 N33 N39 N41 N46 N49 N53 N57 N61 N65 N71 N74 N78">
    <cfRule type="cellIs" dxfId="159" priority="40" operator="equal">
      <formula>"Catastrófico"</formula>
    </cfRule>
    <cfRule type="cellIs" dxfId="158" priority="41" operator="equal">
      <formula>"Mayor"</formula>
    </cfRule>
    <cfRule type="cellIs" dxfId="157" priority="42" operator="equal">
      <formula>"Moderado"</formula>
    </cfRule>
    <cfRule type="cellIs" dxfId="156" priority="43" operator="equal">
      <formula>"Menor"</formula>
    </cfRule>
    <cfRule type="cellIs" dxfId="155" priority="44" operator="equal">
      <formula>"Leve"</formula>
    </cfRule>
  </conditionalFormatting>
  <conditionalFormatting sqref="N67">
    <cfRule type="cellIs" dxfId="154" priority="45" operator="equal">
      <formula>"Catastrófico"</formula>
    </cfRule>
    <cfRule type="cellIs" dxfId="153" priority="46" operator="equal">
      <formula>"Mayor"</formula>
    </cfRule>
    <cfRule type="cellIs" dxfId="152" priority="47" operator="equal">
      <formula>"Moderado"</formula>
    </cfRule>
    <cfRule type="cellIs" dxfId="151" priority="48" operator="equal">
      <formula>"Menor"</formula>
    </cfRule>
    <cfRule type="cellIs" dxfId="150" priority="49" operator="equal">
      <formula>"Leve"</formula>
    </cfRule>
  </conditionalFormatting>
  <conditionalFormatting sqref="N69">
    <cfRule type="cellIs" dxfId="149" priority="50" operator="equal">
      <formula>"Catastrófico"</formula>
    </cfRule>
    <cfRule type="cellIs" dxfId="148" priority="51" operator="equal">
      <formula>"Mayor"</formula>
    </cfRule>
    <cfRule type="cellIs" dxfId="147" priority="52" operator="equal">
      <formula>"Moderado"</formula>
    </cfRule>
    <cfRule type="cellIs" dxfId="146" priority="53" operator="equal">
      <formula>"Menor"</formula>
    </cfRule>
    <cfRule type="cellIs" dxfId="145" priority="54" operator="equal">
      <formula>"Leve"</formula>
    </cfRule>
  </conditionalFormatting>
  <conditionalFormatting sqref="O17:P17 O21:Q21 O25:Q25 O27:Q27 O31:Q31 O33:Q33 O39:Q39 O41:Q41 O46:P46 O49:Q49 O53:Q53 O61:Q61 O65:P65 O71:Q71 O74:P74 O78:Q78">
    <cfRule type="cellIs" dxfId="144" priority="119" operator="equal">
      <formula>"Extrema"</formula>
    </cfRule>
    <cfRule type="cellIs" dxfId="143" priority="120" operator="equal">
      <formula>"Alta"</formula>
    </cfRule>
    <cfRule type="cellIs" dxfId="142" priority="121" operator="equal">
      <formula>"Moderada"</formula>
    </cfRule>
    <cfRule type="cellIs" dxfId="141" priority="122" operator="equal">
      <formula>"Baja"</formula>
    </cfRule>
  </conditionalFormatting>
  <conditionalFormatting sqref="O14:Q14 AF14:AF78 O57:Q57">
    <cfRule type="cellIs" dxfId="140" priority="55" operator="equal">
      <formula>"Extrema"</formula>
    </cfRule>
    <cfRule type="cellIs" dxfId="139" priority="56" operator="equal">
      <formula>"Alta"</formula>
    </cfRule>
    <cfRule type="cellIs" dxfId="138" priority="57" operator="equal">
      <formula>"Moderada"</formula>
    </cfRule>
    <cfRule type="cellIs" dxfId="137" priority="58" operator="equal">
      <formula>"Baja"</formula>
    </cfRule>
  </conditionalFormatting>
  <conditionalFormatting sqref="O69:Q69">
    <cfRule type="cellIs" dxfId="136" priority="59" operator="equal">
      <formula>"Extrema"</formula>
    </cfRule>
    <cfRule type="cellIs" dxfId="135" priority="60" operator="equal">
      <formula>"Alta"</formula>
    </cfRule>
    <cfRule type="cellIs" dxfId="134" priority="61" operator="equal">
      <formula>"Moderada"</formula>
    </cfRule>
    <cfRule type="cellIs" dxfId="133" priority="62" operator="equal">
      <formula>"Baja"</formula>
    </cfRule>
  </conditionalFormatting>
  <conditionalFormatting sqref="Q16:Q17">
    <cfRule type="cellIs" dxfId="132" priority="63" operator="equal">
      <formula>"Extrema"</formula>
    </cfRule>
    <cfRule type="cellIs" dxfId="131" priority="64" operator="equal">
      <formula>"Alta"</formula>
    </cfRule>
    <cfRule type="cellIs" dxfId="130" priority="65" operator="equal">
      <formula>"Moderada"</formula>
    </cfRule>
    <cfRule type="cellIs" dxfId="129" priority="66" operator="equal">
      <formula>"Baja"</formula>
    </cfRule>
  </conditionalFormatting>
  <conditionalFormatting sqref="Q19">
    <cfRule type="cellIs" dxfId="128" priority="67" operator="equal">
      <formula>"Extrema"</formula>
    </cfRule>
    <cfRule type="cellIs" dxfId="127" priority="68" operator="equal">
      <formula>"Alta"</formula>
    </cfRule>
    <cfRule type="cellIs" dxfId="126" priority="69" operator="equal">
      <formula>"Moderada"</formula>
    </cfRule>
    <cfRule type="cellIs" dxfId="125" priority="70" operator="equal">
      <formula>"Baja"</formula>
    </cfRule>
  </conditionalFormatting>
  <conditionalFormatting sqref="Q23">
    <cfRule type="cellIs" dxfId="124" priority="71" operator="equal">
      <formula>"Extrema"</formula>
    </cfRule>
    <cfRule type="cellIs" dxfId="123" priority="72" operator="equal">
      <formula>"Alta"</formula>
    </cfRule>
    <cfRule type="cellIs" dxfId="122" priority="73" operator="equal">
      <formula>"Moderada"</formula>
    </cfRule>
    <cfRule type="cellIs" dxfId="121" priority="74" operator="equal">
      <formula>"Baja"</formula>
    </cfRule>
  </conditionalFormatting>
  <conditionalFormatting sqref="Q29">
    <cfRule type="cellIs" dxfId="120" priority="75" operator="equal">
      <formula>"Extrema"</formula>
    </cfRule>
    <cfRule type="cellIs" dxfId="119" priority="76" operator="equal">
      <formula>"Alta"</formula>
    </cfRule>
    <cfRule type="cellIs" dxfId="118" priority="77" operator="equal">
      <formula>"Moderada"</formula>
    </cfRule>
    <cfRule type="cellIs" dxfId="117" priority="78" operator="equal">
      <formula>"Baja"</formula>
    </cfRule>
  </conditionalFormatting>
  <conditionalFormatting sqref="Q43:Q44">
    <cfRule type="cellIs" dxfId="116" priority="79" operator="equal">
      <formula>"Extrema"</formula>
    </cfRule>
    <cfRule type="cellIs" dxfId="115" priority="80" operator="equal">
      <formula>"Alta"</formula>
    </cfRule>
    <cfRule type="cellIs" dxfId="114" priority="81" operator="equal">
      <formula>"Moderada"</formula>
    </cfRule>
    <cfRule type="cellIs" dxfId="113" priority="82" operator="equal">
      <formula>"Baja"</formula>
    </cfRule>
  </conditionalFormatting>
  <conditionalFormatting sqref="Q46:Q47">
    <cfRule type="cellIs" dxfId="112" priority="83" operator="equal">
      <formula>"Extrema"</formula>
    </cfRule>
    <cfRule type="cellIs" dxfId="111" priority="84" operator="equal">
      <formula>"Alta"</formula>
    </cfRule>
    <cfRule type="cellIs" dxfId="110" priority="85" operator="equal">
      <formula>"Moderada"</formula>
    </cfRule>
    <cfRule type="cellIs" dxfId="109" priority="86" operator="equal">
      <formula>"Baja"</formula>
    </cfRule>
  </conditionalFormatting>
  <conditionalFormatting sqref="Q51">
    <cfRule type="cellIs" dxfId="108" priority="87" operator="equal">
      <formula>"Extrema"</formula>
    </cfRule>
    <cfRule type="cellIs" dxfId="107" priority="88" operator="equal">
      <formula>"Alta"</formula>
    </cfRule>
    <cfRule type="cellIs" dxfId="106" priority="89" operator="equal">
      <formula>"Moderada"</formula>
    </cfRule>
    <cfRule type="cellIs" dxfId="105" priority="90" operator="equal">
      <formula>"Baja"</formula>
    </cfRule>
  </conditionalFormatting>
  <conditionalFormatting sqref="Q55">
    <cfRule type="cellIs" dxfId="104" priority="91" operator="equal">
      <formula>"Extrema"</formula>
    </cfRule>
    <cfRule type="cellIs" dxfId="103" priority="92" operator="equal">
      <formula>"Alta"</formula>
    </cfRule>
    <cfRule type="cellIs" dxfId="102" priority="93" operator="equal">
      <formula>"Moderada"</formula>
    </cfRule>
    <cfRule type="cellIs" dxfId="101" priority="94" operator="equal">
      <formula>"Baja"</formula>
    </cfRule>
  </conditionalFormatting>
  <conditionalFormatting sqref="Q59">
    <cfRule type="cellIs" dxfId="100" priority="99" operator="equal">
      <formula>"Extrema"</formula>
    </cfRule>
    <cfRule type="cellIs" dxfId="99" priority="100" operator="equal">
      <formula>"Alta"</formula>
    </cfRule>
    <cfRule type="cellIs" dxfId="98" priority="101" operator="equal">
      <formula>"Moderada"</formula>
    </cfRule>
    <cfRule type="cellIs" dxfId="97" priority="102" operator="equal">
      <formula>"Baja"</formula>
    </cfRule>
  </conditionalFormatting>
  <conditionalFormatting sqref="Q63">
    <cfRule type="cellIs" dxfId="96" priority="103" operator="equal">
      <formula>"Extrema"</formula>
    </cfRule>
    <cfRule type="cellIs" dxfId="95" priority="104" operator="equal">
      <formula>"Alta"</formula>
    </cfRule>
    <cfRule type="cellIs" dxfId="94" priority="105" operator="equal">
      <formula>"Moderada"</formula>
    </cfRule>
    <cfRule type="cellIs" dxfId="93" priority="106" operator="equal">
      <formula>"Baja"</formula>
    </cfRule>
  </conditionalFormatting>
  <conditionalFormatting sqref="Q65:Q67 O67:P67">
    <cfRule type="cellIs" dxfId="92" priority="107" operator="equal">
      <formula>"Extrema"</formula>
    </cfRule>
    <cfRule type="cellIs" dxfId="91" priority="108" operator="equal">
      <formula>"Alta"</formula>
    </cfRule>
    <cfRule type="cellIs" dxfId="90" priority="109" operator="equal">
      <formula>"Moderada"</formula>
    </cfRule>
    <cfRule type="cellIs" dxfId="89" priority="110" operator="equal">
      <formula>"Baja"</formula>
    </cfRule>
  </conditionalFormatting>
  <conditionalFormatting sqref="Q73:Q74">
    <cfRule type="cellIs" dxfId="88" priority="111" operator="equal">
      <formula>"Extrema"</formula>
    </cfRule>
    <cfRule type="cellIs" dxfId="87" priority="112" operator="equal">
      <formula>"Alta"</formula>
    </cfRule>
    <cfRule type="cellIs" dxfId="86" priority="113" operator="equal">
      <formula>"Moderada"</formula>
    </cfRule>
    <cfRule type="cellIs" dxfId="85" priority="114" operator="equal">
      <formula>"Baja"</formula>
    </cfRule>
  </conditionalFormatting>
  <conditionalFormatting sqref="Q76">
    <cfRule type="cellIs" dxfId="84" priority="115" operator="equal">
      <formula>"Extrema"</formula>
    </cfRule>
    <cfRule type="cellIs" dxfId="83" priority="116" operator="equal">
      <formula>"Alta"</formula>
    </cfRule>
    <cfRule type="cellIs" dxfId="82" priority="117" operator="equal">
      <formula>"Moderada"</formula>
    </cfRule>
    <cfRule type="cellIs" dxfId="81" priority="118" operator="equal">
      <formula>"Baja"</formula>
    </cfRule>
  </conditionalFormatting>
  <conditionalFormatting sqref="AF21:AF24">
    <cfRule type="cellIs" dxfId="80" priority="123" operator="equal">
      <formula>"Leve"</formula>
    </cfRule>
    <cfRule type="cellIs" dxfId="79" priority="124" operator="equal">
      <formula>"Menor"</formula>
    </cfRule>
    <cfRule type="cellIs" dxfId="78" priority="125" operator="equal">
      <formula>"Moderado"</formula>
    </cfRule>
    <cfRule type="cellIs" dxfId="77" priority="126" operator="equal">
      <formula>"Catastrófico"</formula>
    </cfRule>
    <cfRule type="cellIs" dxfId="76" priority="127" operator="equal">
      <formula>"Mayor"</formula>
    </cfRule>
  </conditionalFormatting>
  <printOptions horizontalCentered="1"/>
  <pageMargins left="0.39370078740157483" right="0.39370078740157483" top="0.39370078740157483" bottom="0.39370078740157483" header="0" footer="0"/>
  <pageSetup paperSize="5" pageOrder="overThenDown" orientation="landscape"/>
  <headerFooter>
    <oddFooter>&amp;CPág. &amp;P de</oddFooter>
  </headerFooter>
  <colBreaks count="1" manualBreakCount="1">
    <brk id="17"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991"/>
  <sheetViews>
    <sheetView view="pageBreakPreview" topLeftCell="AA1" zoomScale="60" zoomScaleNormal="100" workbookViewId="0">
      <selection activeCell="A4" sqref="A4:AJ4"/>
    </sheetView>
  </sheetViews>
  <sheetFormatPr baseColWidth="10" defaultColWidth="14.453125" defaultRowHeight="15" customHeight="1" x14ac:dyDescent="0.35"/>
  <cols>
    <col min="1" max="1" width="7.54296875" customWidth="1"/>
    <col min="2" max="2" width="15.7265625" customWidth="1"/>
    <col min="3" max="3" width="16.453125" customWidth="1"/>
    <col min="4" max="5" width="17.81640625" customWidth="1"/>
    <col min="6" max="6" width="21.54296875" customWidth="1"/>
    <col min="7" max="7" width="29.81640625" customWidth="1"/>
    <col min="8" max="8" width="42.54296875" customWidth="1"/>
    <col min="9" max="9" width="20.453125" customWidth="1"/>
    <col min="10" max="12" width="10.7265625" customWidth="1"/>
    <col min="13" max="13" width="29.81640625" customWidth="1"/>
    <col min="14" max="15" width="10.7265625" customWidth="1"/>
    <col min="16" max="16" width="21.453125" customWidth="1"/>
    <col min="17" max="17" width="10.7265625" customWidth="1"/>
    <col min="18" max="18" width="41" customWidth="1"/>
    <col min="19" max="19" width="21.7265625" customWidth="1"/>
    <col min="20" max="33" width="10.7265625" customWidth="1"/>
    <col min="34" max="34" width="39" customWidth="1"/>
    <col min="35" max="35" width="36.54296875" customWidth="1"/>
  </cols>
  <sheetData>
    <row r="1" spans="1:36" ht="46.5" customHeight="1" x14ac:dyDescent="0.35">
      <c r="A1" s="192"/>
      <c r="B1" s="193"/>
      <c r="C1" s="193"/>
      <c r="D1" s="193"/>
      <c r="E1" s="193"/>
      <c r="F1" s="193"/>
      <c r="G1" s="193"/>
      <c r="H1" s="193"/>
      <c r="I1" s="283" t="s">
        <v>7</v>
      </c>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11" t="s">
        <v>8</v>
      </c>
      <c r="AI1" s="285"/>
      <c r="AJ1" s="12"/>
    </row>
    <row r="2" spans="1:36" ht="36" customHeight="1" x14ac:dyDescent="0.35">
      <c r="A2" s="194"/>
      <c r="B2" s="195"/>
      <c r="C2" s="195"/>
      <c r="D2" s="195"/>
      <c r="E2" s="195"/>
      <c r="F2" s="195"/>
      <c r="G2" s="195"/>
      <c r="H2" s="195"/>
      <c r="I2" s="286"/>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11" t="s">
        <v>9</v>
      </c>
      <c r="AI2" s="288"/>
      <c r="AJ2" s="12"/>
    </row>
    <row r="3" spans="1:36" ht="41.25" customHeight="1" x14ac:dyDescent="0.35">
      <c r="A3" s="196"/>
      <c r="B3" s="197"/>
      <c r="C3" s="197"/>
      <c r="D3" s="197"/>
      <c r="E3" s="197"/>
      <c r="F3" s="197"/>
      <c r="G3" s="197"/>
      <c r="H3" s="197"/>
      <c r="I3" s="289"/>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11" t="s">
        <v>10</v>
      </c>
      <c r="AI3" s="291"/>
      <c r="AJ3" s="12"/>
    </row>
    <row r="4" spans="1:36" ht="36.75" customHeight="1" x14ac:dyDescent="0.35">
      <c r="A4" s="20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row>
    <row r="5" spans="1:36" ht="55.5" customHeight="1" x14ac:dyDescent="0.35">
      <c r="A5" s="202" t="s">
        <v>11</v>
      </c>
      <c r="B5" s="193"/>
      <c r="C5" s="193"/>
      <c r="D5" s="193"/>
      <c r="E5" s="193"/>
      <c r="F5" s="193"/>
      <c r="G5" s="193"/>
      <c r="H5" s="193"/>
      <c r="I5" s="193"/>
      <c r="J5" s="199"/>
      <c r="K5" s="203" t="s">
        <v>12</v>
      </c>
      <c r="L5" s="193"/>
      <c r="M5" s="193"/>
      <c r="N5" s="193"/>
      <c r="O5" s="199"/>
      <c r="P5" s="14"/>
      <c r="Q5" s="204" t="s">
        <v>13</v>
      </c>
      <c r="R5" s="205"/>
      <c r="S5" s="205"/>
      <c r="T5" s="205"/>
      <c r="U5" s="205"/>
      <c r="V5" s="205"/>
      <c r="W5" s="205"/>
      <c r="X5" s="205"/>
      <c r="Y5" s="205"/>
      <c r="Z5" s="205"/>
      <c r="AA5" s="206"/>
      <c r="AB5" s="190" t="s">
        <v>14</v>
      </c>
      <c r="AC5" s="173"/>
      <c r="AD5" s="173"/>
      <c r="AE5" s="173"/>
      <c r="AF5" s="173"/>
      <c r="AG5" s="174"/>
      <c r="AH5" s="191" t="s">
        <v>15</v>
      </c>
      <c r="AI5" s="173"/>
      <c r="AJ5" s="12"/>
    </row>
    <row r="6" spans="1:36" ht="30.75" customHeight="1" x14ac:dyDescent="0.35">
      <c r="A6" s="196"/>
      <c r="B6" s="197"/>
      <c r="C6" s="197"/>
      <c r="D6" s="197"/>
      <c r="E6" s="197"/>
      <c r="F6" s="197"/>
      <c r="G6" s="197"/>
      <c r="H6" s="197"/>
      <c r="I6" s="197"/>
      <c r="J6" s="200"/>
      <c r="K6" s="196"/>
      <c r="L6" s="197"/>
      <c r="M6" s="197"/>
      <c r="N6" s="197"/>
      <c r="O6" s="200"/>
      <c r="P6" s="15"/>
      <c r="Q6" s="208" t="s">
        <v>16</v>
      </c>
      <c r="R6" s="189" t="s">
        <v>17</v>
      </c>
      <c r="S6" s="189" t="s">
        <v>18</v>
      </c>
      <c r="T6" s="207" t="s">
        <v>19</v>
      </c>
      <c r="U6" s="173"/>
      <c r="V6" s="173"/>
      <c r="W6" s="173"/>
      <c r="X6" s="173"/>
      <c r="Y6" s="173"/>
      <c r="Z6" s="173"/>
      <c r="AA6" s="174"/>
      <c r="AB6" s="185" t="s">
        <v>20</v>
      </c>
      <c r="AC6" s="185" t="s">
        <v>21</v>
      </c>
      <c r="AD6" s="185" t="s">
        <v>22</v>
      </c>
      <c r="AE6" s="185" t="s">
        <v>23</v>
      </c>
      <c r="AF6" s="185" t="s">
        <v>24</v>
      </c>
      <c r="AG6" s="186" t="s">
        <v>25</v>
      </c>
      <c r="AH6" s="189" t="s">
        <v>26</v>
      </c>
      <c r="AI6" s="189" t="s">
        <v>27</v>
      </c>
      <c r="AJ6" s="12"/>
    </row>
    <row r="7" spans="1:36" ht="144" customHeight="1" x14ac:dyDescent="0.35">
      <c r="A7" s="16" t="s">
        <v>28</v>
      </c>
      <c r="B7" s="16" t="s">
        <v>29</v>
      </c>
      <c r="C7" s="16" t="s">
        <v>30</v>
      </c>
      <c r="D7" s="16" t="s">
        <v>31</v>
      </c>
      <c r="E7" s="16" t="s">
        <v>32</v>
      </c>
      <c r="F7" s="16" t="s">
        <v>33</v>
      </c>
      <c r="G7" s="16" t="s">
        <v>34</v>
      </c>
      <c r="H7" s="16" t="s">
        <v>35</v>
      </c>
      <c r="I7" s="16" t="s">
        <v>36</v>
      </c>
      <c r="J7" s="16" t="s">
        <v>37</v>
      </c>
      <c r="K7" s="17" t="s">
        <v>38</v>
      </c>
      <c r="L7" s="16" t="s">
        <v>39</v>
      </c>
      <c r="M7" s="17" t="s">
        <v>40</v>
      </c>
      <c r="N7" s="17" t="s">
        <v>41</v>
      </c>
      <c r="O7" s="17" t="s">
        <v>39</v>
      </c>
      <c r="P7" s="17" t="s">
        <v>42</v>
      </c>
      <c r="Q7" s="177"/>
      <c r="R7" s="177"/>
      <c r="S7" s="177"/>
      <c r="T7" s="17" t="s">
        <v>43</v>
      </c>
      <c r="U7" s="16" t="s">
        <v>44</v>
      </c>
      <c r="V7" s="17" t="s">
        <v>45</v>
      </c>
      <c r="W7" s="16" t="s">
        <v>44</v>
      </c>
      <c r="X7" s="17" t="s">
        <v>44</v>
      </c>
      <c r="Y7" s="17" t="s">
        <v>46</v>
      </c>
      <c r="Z7" s="17" t="s">
        <v>47</v>
      </c>
      <c r="AA7" s="17" t="s">
        <v>48</v>
      </c>
      <c r="AB7" s="177"/>
      <c r="AC7" s="177"/>
      <c r="AD7" s="177"/>
      <c r="AE7" s="177"/>
      <c r="AF7" s="177"/>
      <c r="AG7" s="187"/>
      <c r="AH7" s="177"/>
      <c r="AI7" s="177"/>
      <c r="AJ7" s="18"/>
    </row>
    <row r="8" spans="1:36" ht="213" customHeight="1" x14ac:dyDescent="0.35">
      <c r="A8" s="209">
        <v>1</v>
      </c>
      <c r="B8" s="209" t="s">
        <v>693</v>
      </c>
      <c r="C8" s="209" t="s">
        <v>79</v>
      </c>
      <c r="D8" s="233" t="s">
        <v>694</v>
      </c>
      <c r="E8" s="60" t="s">
        <v>52</v>
      </c>
      <c r="F8" s="60" t="s">
        <v>695</v>
      </c>
      <c r="G8" s="209" t="s">
        <v>696</v>
      </c>
      <c r="H8" s="209" t="s">
        <v>697</v>
      </c>
      <c r="I8" s="209" t="s">
        <v>148</v>
      </c>
      <c r="J8" s="209" t="s">
        <v>57</v>
      </c>
      <c r="K8" s="209" t="str">
        <f>IF(J8="Máximo 2 veces por año","Muy Baja", IF(J8="De 3 a 24 veces por año","Baja", IF(J8="De 24 a 500 veces por año","Media", IF(J8="De 500 veces al año y máximo 5000 veces por año","Alta",IF(J8="Más de 5000 veces por año","Muy Alta",";")))))</f>
        <v>Media</v>
      </c>
      <c r="L8" s="216">
        <f>IF(K8="Muy Baja", 20%, IF(K8="Baja",40%, IF(K8="Media",60%, IF(K8="Alta",80%,IF(K8="Muy Alta",100%,"")))))</f>
        <v>0.6</v>
      </c>
      <c r="M8" s="209" t="s">
        <v>497</v>
      </c>
      <c r="N8" s="259" t="str">
        <f>IF(O8=20%,"Leve",IF(O8=40%,"Menor",IF(O8=60%,"Moderado",IF(O8=80%,"Mayor","Catastrófico"))))</f>
        <v>Menor</v>
      </c>
      <c r="O8" s="216">
        <f>IF(M8="     Afectación menor a 10 SMLMV",20%,IF(M8="     El riesgo afecta la imagen de alguna área de la organización",20%,IF(M8="     Entre 10 y 50 SMLMV",40%,IF(M8="     El riesgo afecta la imagen de la entidad internamente, de conocimiento general, nivel interno, de junta dircetiva y accionistas y/o de provedores",40%,IF(M8="     Entre 50 y 100 SMLMV",60%,IF(M8="     El riesgo afecta la imagen de la entidad con algunos usuarios de relevancia frente al logro de los objetivos",60%,IF(M8="     Entre 100 y 500 SMLMV",80%,IF(M8="     El riesgo afecta la imagen de de la entidad con efecto publicitario sostenido a nivel de sector administrativo, nivel departamental o municipal",80%,IF(M8="     Mayor a 500 SMLMV",100%,IF(M8="     El riesgo afecta la imagen de la entidad a nivel nacional, con efecto publicitarios sostenible a nivel país",100%,""))))))))))</f>
        <v>0.4</v>
      </c>
      <c r="P8" s="259" t="str">
        <f>IF(AND(K8&lt;&gt;"",N8&lt;&gt;""),VLOOKUP(K8&amp;N8,'No Eliminar'!$N$3:$O$27,2,FALSE),"")</f>
        <v>Moderada</v>
      </c>
      <c r="Q8" s="93">
        <v>1</v>
      </c>
      <c r="R8" s="94" t="s">
        <v>698</v>
      </c>
      <c r="S8" s="54" t="str">
        <f t="shared" ref="S8:S22" si="0">IF(T8="Preventivo","Probabilidad",IF(T8="Detectivo","Probabilidad","Impacto"))</f>
        <v>Probabilidad</v>
      </c>
      <c r="T8" s="78" t="s">
        <v>72</v>
      </c>
      <c r="U8" s="55">
        <f t="shared" ref="U8:U22" si="1">IF(T8="Preventivo", 25%, IF(T8="Detectivo",15%, IF(T8="Correctivo",10%,IF(T8="No se tienen controles para aplicar al impacto","No Aplica",""))))</f>
        <v>0.25</v>
      </c>
      <c r="V8" s="78" t="s">
        <v>61</v>
      </c>
      <c r="W8" s="55">
        <f t="shared" ref="W8:W22" si="2">IF(V8="Automático", 25%, IF(V8="Manual",15%,IF(V8="No Aplica", "No Aplica","")))</f>
        <v>0.15</v>
      </c>
      <c r="X8" s="55">
        <f t="shared" ref="X8:X22" si="3">U8+W8</f>
        <v>0.4</v>
      </c>
      <c r="Y8" s="78" t="s">
        <v>62</v>
      </c>
      <c r="Z8" s="78" t="s">
        <v>63</v>
      </c>
      <c r="AA8" s="78" t="s">
        <v>64</v>
      </c>
      <c r="AB8" s="55">
        <f>IFERROR(IF(S8="Probabilidad",(L8-(+L8*X8)),IF(S8="Impacto",L8,"")),"")</f>
        <v>0.36</v>
      </c>
      <c r="AC8" s="54" t="str">
        <f t="shared" ref="AC8:AC22" si="4">IF(AB8&lt;=20%, "Muy Baja", IF(AB8&lt;=40%,"Baja", IF(AB8&lt;=60%,"Media",IF(AB8&lt;=80%,"Alta","Muy Alta"))))</f>
        <v>Baja</v>
      </c>
      <c r="AD8" s="56">
        <f>IF(S8="Impacto",(O8-(+O8*X8)),O8)</f>
        <v>0.4</v>
      </c>
      <c r="AE8" s="54" t="str">
        <f t="shared" ref="AE8:AE22" si="5">IF(AD8&lt;=20%, "Leve", IF(AD8&lt;=40%,"Menor", IF(AD8&lt;=60%,"Moderado",IF(AD8&lt;=80%,"Mayor","Catastrófico"))))</f>
        <v>Menor</v>
      </c>
      <c r="AF8" s="127" t="str">
        <f>IF(AND(AC8&lt;&gt;"",AE8&lt;&gt;""),VLOOKUP(AC8&amp;AE8,'No Eliminar'!$N$3:$O$27,2,FALSE),"")</f>
        <v>Moderada</v>
      </c>
      <c r="AG8" s="78" t="s">
        <v>66</v>
      </c>
      <c r="AH8" s="209" t="s">
        <v>699</v>
      </c>
      <c r="AI8" s="209" t="s">
        <v>700</v>
      </c>
    </row>
    <row r="9" spans="1:36" ht="174" customHeight="1" x14ac:dyDescent="0.35">
      <c r="A9" s="184"/>
      <c r="B9" s="184"/>
      <c r="C9" s="184"/>
      <c r="D9" s="236"/>
      <c r="E9" s="60" t="s">
        <v>171</v>
      </c>
      <c r="F9" s="63" t="s">
        <v>701</v>
      </c>
      <c r="G9" s="184"/>
      <c r="H9" s="177"/>
      <c r="I9" s="184"/>
      <c r="J9" s="184"/>
      <c r="K9" s="184"/>
      <c r="L9" s="184"/>
      <c r="M9" s="184"/>
      <c r="N9" s="184"/>
      <c r="O9" s="184"/>
      <c r="P9" s="184"/>
      <c r="Q9" s="93">
        <v>2</v>
      </c>
      <c r="R9" s="94" t="s">
        <v>702</v>
      </c>
      <c r="S9" s="54" t="str">
        <f t="shared" si="0"/>
        <v>Probabilidad</v>
      </c>
      <c r="T9" s="78" t="s">
        <v>72</v>
      </c>
      <c r="U9" s="55">
        <f t="shared" si="1"/>
        <v>0.25</v>
      </c>
      <c r="V9" s="78" t="s">
        <v>93</v>
      </c>
      <c r="W9" s="55">
        <f t="shared" si="2"/>
        <v>0.25</v>
      </c>
      <c r="X9" s="55">
        <f t="shared" si="3"/>
        <v>0.5</v>
      </c>
      <c r="Y9" s="78" t="s">
        <v>62</v>
      </c>
      <c r="Z9" s="78" t="s">
        <v>63</v>
      </c>
      <c r="AA9" s="78" t="s">
        <v>64</v>
      </c>
      <c r="AB9" s="55">
        <f>IFERROR(IF(S9="Probabilidad",(L8-(+L8*X9)),IF(S9="Impacto",L8,"")),"")</f>
        <v>0.3</v>
      </c>
      <c r="AC9" s="54" t="str">
        <f t="shared" si="4"/>
        <v>Baja</v>
      </c>
      <c r="AD9" s="56">
        <f>IF(S9="Impacto",(O8-(+O8*X9)),O8)</f>
        <v>0.4</v>
      </c>
      <c r="AE9" s="54" t="str">
        <f t="shared" si="5"/>
        <v>Menor</v>
      </c>
      <c r="AF9" s="127" t="str">
        <f>IF(AND(AC9&lt;&gt;"",AE9&lt;&gt;""),VLOOKUP(AC9&amp;AE9,'No Eliminar'!$N$3:$O$27,2,FALSE),"")</f>
        <v>Moderada</v>
      </c>
      <c r="AG9" s="78" t="s">
        <v>66</v>
      </c>
      <c r="AH9" s="177"/>
      <c r="AI9" s="177"/>
    </row>
    <row r="10" spans="1:36" ht="213" customHeight="1" x14ac:dyDescent="0.35">
      <c r="A10" s="209">
        <v>2</v>
      </c>
      <c r="B10" s="209" t="s">
        <v>693</v>
      </c>
      <c r="C10" s="209" t="s">
        <v>79</v>
      </c>
      <c r="D10" s="233" t="s">
        <v>703</v>
      </c>
      <c r="E10" s="68" t="s">
        <v>69</v>
      </c>
      <c r="F10" s="128" t="s">
        <v>704</v>
      </c>
      <c r="G10" s="209" t="s">
        <v>705</v>
      </c>
      <c r="H10" s="209" t="s">
        <v>706</v>
      </c>
      <c r="I10" s="212" t="s">
        <v>148</v>
      </c>
      <c r="J10" s="209" t="s">
        <v>57</v>
      </c>
      <c r="K10" s="209" t="str">
        <f>IF(J10="Máximo 2 veces por año","Muy Baja", IF(J10="De 3 a 24 veces por año","Baja", IF(J10="De 24 a 500 veces por año","Media", IF(J10="De 500 veces al año y máximo 5000 veces por año","Alta",IF(J10="Más de 5000 veces por año","Muy Alta",";")))))</f>
        <v>Media</v>
      </c>
      <c r="L10" s="216">
        <f>IF(K10="Muy Baja", 20%, IF(K10="Baja",40%, IF(K10="Media",60%, IF(K10="Alta",80%,IF(K10="Muy Alta",100%,"")))))</f>
        <v>0.6</v>
      </c>
      <c r="M10" s="209" t="s">
        <v>497</v>
      </c>
      <c r="N10" s="259" t="str">
        <f>IF(O10=20%,"Leve",IF(O10=40%,"Menor",IF(O10=60%,"Moderado",IF(O10=80%,"Mayor","Catastrófico"))))</f>
        <v>Menor</v>
      </c>
      <c r="O10" s="216">
        <f>IF(M10="     Afectación menor a 10 SMLMV",20%,IF(M10="     El riesgo afecta la imagen de alguna área de la organización",20%,IF(M10="     Entre 10 y 50 SMLMV",40%,IF(M10="     El riesgo afecta la imagen de la entidad internamente, de conocimiento general, nivel interno, de junta dircetiva y accionistas y/o de provedores",40%,IF(M10="     Entre 50 y 100 SMLMV",60%,IF(M10="     El riesgo afecta la imagen de la entidad con algunos usuarios de relevancia frente al logro de los objetivos",60%,IF(M10="     Entre 100 y 500 SMLMV",80%,IF(M10="     El riesgo afecta la imagen de de la entidad con efecto publicitario sostenido a nivel de sector administrativo, nivel departamental o municipal",80%,IF(M10="     Mayor a 500 SMLMV",100%,IF(M10="     El riesgo afecta la imagen de la entidad a nivel nacional, con efecto publicitarios sostenible a nivel país",100%,""))))))))))</f>
        <v>0.4</v>
      </c>
      <c r="P10" s="259" t="str">
        <f>IF(AND(K10&lt;&gt;"",N10&lt;&gt;""),VLOOKUP(K10&amp;N10,'No Eliminar'!$N$3:$O$27,2,FALSE),"")</f>
        <v>Moderada</v>
      </c>
      <c r="Q10" s="84">
        <v>1</v>
      </c>
      <c r="R10" s="94" t="s">
        <v>707</v>
      </c>
      <c r="S10" s="54" t="str">
        <f t="shared" si="0"/>
        <v>Probabilidad</v>
      </c>
      <c r="T10" s="78" t="s">
        <v>72</v>
      </c>
      <c r="U10" s="55">
        <f t="shared" si="1"/>
        <v>0.25</v>
      </c>
      <c r="V10" s="78" t="s">
        <v>61</v>
      </c>
      <c r="W10" s="55">
        <f t="shared" si="2"/>
        <v>0.15</v>
      </c>
      <c r="X10" s="55">
        <f t="shared" si="3"/>
        <v>0.4</v>
      </c>
      <c r="Y10" s="78" t="s">
        <v>62</v>
      </c>
      <c r="Z10" s="78" t="s">
        <v>63</v>
      </c>
      <c r="AA10" s="78" t="s">
        <v>64</v>
      </c>
      <c r="AB10" s="55">
        <f>IFERROR(IF(S10="Probabilidad",(L10-(+L10*X10)),IF(S10="Impacto",L10,"")),"")</f>
        <v>0.36</v>
      </c>
      <c r="AC10" s="54" t="str">
        <f t="shared" si="4"/>
        <v>Baja</v>
      </c>
      <c r="AD10" s="56">
        <f t="shared" ref="AD10:AD11" si="6">IF(S10="Impacto",(O10-(+O10*X10)),O10)</f>
        <v>0.4</v>
      </c>
      <c r="AE10" s="54" t="str">
        <f t="shared" si="5"/>
        <v>Menor</v>
      </c>
      <c r="AF10" s="127" t="str">
        <f>IF(AND(AC10&lt;&gt;"",AE10&lt;&gt;""),VLOOKUP(AC10&amp;AE10,'No Eliminar'!$N$3:$O$27,2,FALSE),"")</f>
        <v>Moderada</v>
      </c>
      <c r="AG10" s="78" t="s">
        <v>66</v>
      </c>
      <c r="AH10" s="209" t="s">
        <v>699</v>
      </c>
      <c r="AI10" s="209" t="s">
        <v>708</v>
      </c>
    </row>
    <row r="11" spans="1:36" ht="213" customHeight="1" x14ac:dyDescent="0.35">
      <c r="A11" s="176"/>
      <c r="B11" s="176"/>
      <c r="C11" s="176"/>
      <c r="D11" s="234"/>
      <c r="E11" s="209" t="s">
        <v>52</v>
      </c>
      <c r="F11" s="257" t="s">
        <v>709</v>
      </c>
      <c r="G11" s="176"/>
      <c r="H11" s="176"/>
      <c r="I11" s="176"/>
      <c r="J11" s="176"/>
      <c r="K11" s="176"/>
      <c r="L11" s="176"/>
      <c r="M11" s="176"/>
      <c r="N11" s="176"/>
      <c r="O11" s="176"/>
      <c r="P11" s="176"/>
      <c r="Q11" s="84">
        <v>2</v>
      </c>
      <c r="R11" s="5" t="s">
        <v>710</v>
      </c>
      <c r="S11" s="54" t="str">
        <f t="shared" si="0"/>
        <v>Probabilidad</v>
      </c>
      <c r="T11" s="78" t="s">
        <v>72</v>
      </c>
      <c r="U11" s="55">
        <f t="shared" si="1"/>
        <v>0.25</v>
      </c>
      <c r="V11" s="78" t="s">
        <v>61</v>
      </c>
      <c r="W11" s="55">
        <f t="shared" si="2"/>
        <v>0.15</v>
      </c>
      <c r="X11" s="55">
        <f t="shared" si="3"/>
        <v>0.4</v>
      </c>
      <c r="Y11" s="78" t="s">
        <v>62</v>
      </c>
      <c r="Z11" s="78" t="s">
        <v>63</v>
      </c>
      <c r="AA11" s="78" t="s">
        <v>64</v>
      </c>
      <c r="AB11" s="55">
        <f>IFERROR(IF(S11="Probabilidad",(L10-(+L10*X11)),IF(S11="Impacto",L10,"")),"")</f>
        <v>0.36</v>
      </c>
      <c r="AC11" s="54" t="str">
        <f t="shared" si="4"/>
        <v>Baja</v>
      </c>
      <c r="AD11" s="56">
        <f t="shared" si="6"/>
        <v>0</v>
      </c>
      <c r="AE11" s="54" t="str">
        <f t="shared" si="5"/>
        <v>Leve</v>
      </c>
      <c r="AF11" s="127" t="str">
        <f>IF(AND(AC11&lt;&gt;"",AE11&lt;&gt;""),VLOOKUP(AC11&amp;AE11,'No Eliminar'!$N$3:$O$27,2,FALSE),"")</f>
        <v>Baja</v>
      </c>
      <c r="AG11" s="78" t="s">
        <v>66</v>
      </c>
      <c r="AH11" s="176"/>
      <c r="AI11" s="176"/>
    </row>
    <row r="12" spans="1:36" ht="174" customHeight="1" x14ac:dyDescent="0.35">
      <c r="A12" s="184"/>
      <c r="B12" s="184"/>
      <c r="C12" s="184"/>
      <c r="D12" s="236"/>
      <c r="E12" s="177"/>
      <c r="F12" s="258"/>
      <c r="G12" s="177"/>
      <c r="H12" s="177"/>
      <c r="I12" s="177"/>
      <c r="J12" s="177"/>
      <c r="K12" s="184"/>
      <c r="L12" s="184"/>
      <c r="M12" s="184"/>
      <c r="N12" s="184"/>
      <c r="O12" s="184"/>
      <c r="P12" s="184"/>
      <c r="Q12" s="84">
        <v>3</v>
      </c>
      <c r="R12" s="5" t="s">
        <v>711</v>
      </c>
      <c r="S12" s="54" t="str">
        <f t="shared" si="0"/>
        <v>Probabilidad</v>
      </c>
      <c r="T12" s="78" t="s">
        <v>72</v>
      </c>
      <c r="U12" s="55">
        <f t="shared" si="1"/>
        <v>0.25</v>
      </c>
      <c r="V12" s="78" t="s">
        <v>93</v>
      </c>
      <c r="W12" s="55">
        <f t="shared" si="2"/>
        <v>0.25</v>
      </c>
      <c r="X12" s="55">
        <f t="shared" si="3"/>
        <v>0.5</v>
      </c>
      <c r="Y12" s="78" t="s">
        <v>62</v>
      </c>
      <c r="Z12" s="78" t="s">
        <v>63</v>
      </c>
      <c r="AA12" s="78" t="s">
        <v>64</v>
      </c>
      <c r="AB12" s="55">
        <f>IFERROR(IF(S12="Probabilidad",(L10-(+L10*X12)),IF(S12="Impacto",L10,"")),"")</f>
        <v>0.3</v>
      </c>
      <c r="AC12" s="54" t="str">
        <f t="shared" si="4"/>
        <v>Baja</v>
      </c>
      <c r="AD12" s="56">
        <f>IF(S12="Impacto",(O10-(+O10*X12)),O10)</f>
        <v>0.4</v>
      </c>
      <c r="AE12" s="54" t="str">
        <f t="shared" si="5"/>
        <v>Menor</v>
      </c>
      <c r="AF12" s="127" t="str">
        <f>IF(AND(AC12&lt;&gt;"",AE12&lt;&gt;""),VLOOKUP(AC12&amp;AE12,'No Eliminar'!$N$3:$O$27,2,FALSE),"")</f>
        <v>Moderada</v>
      </c>
      <c r="AG12" s="78" t="s">
        <v>66</v>
      </c>
      <c r="AH12" s="177"/>
      <c r="AI12" s="177"/>
    </row>
    <row r="13" spans="1:36" ht="144.75" customHeight="1" x14ac:dyDescent="0.35">
      <c r="A13" s="209">
        <v>3</v>
      </c>
      <c r="B13" s="209" t="s">
        <v>712</v>
      </c>
      <c r="C13" s="222" t="s">
        <v>50</v>
      </c>
      <c r="D13" s="222" t="s">
        <v>713</v>
      </c>
      <c r="E13" s="242" t="s">
        <v>714</v>
      </c>
      <c r="F13" s="242" t="s">
        <v>115</v>
      </c>
      <c r="G13" s="269" t="s">
        <v>715</v>
      </c>
      <c r="H13" s="269" t="s">
        <v>55</v>
      </c>
      <c r="I13" s="237" t="s">
        <v>56</v>
      </c>
      <c r="J13" s="212" t="s">
        <v>132</v>
      </c>
      <c r="K13" s="209" t="str">
        <f>IF(J13="Máximo 2 veces por año","Muy Baja", IF(J13="De 3 a 24 veces por año","Baja", IF(J13="De 24 a 500 veces por año","Media", IF(J13="De 500 veces al año y máximo 5000 veces por año","Alta",IF(J13="Más de 5000 veces por año","Muy Alta",";")))))</f>
        <v>Muy Alta</v>
      </c>
      <c r="L13" s="216">
        <f>IF(K13="Muy Baja", 20%, IF(K13="Baja",40%, IF(K13="Media",60%, IF(K13="Alta",80%,IF(K13="Muy Alta",100%,"")))))</f>
        <v>1</v>
      </c>
      <c r="M13" s="212" t="s">
        <v>176</v>
      </c>
      <c r="N13" s="259" t="str">
        <f>IF(O13=20%,"Leve",IF(O13=40%,"Menor",IF(O13=60%,"Moderado",IF(O13=80%,"Mayor","Catastrófico"))))</f>
        <v>Moderado</v>
      </c>
      <c r="O13" s="220">
        <f>IF(M13="     Afectación menor a 10 SMLMV",20%,IF(M13="     El riesgo afecta la imagen de alguna área de la organización",20%,IF(M13="     Entre 10 y 50 SMLMV",40%,IF(M13="     El riesgo afecta la imagen de la entidad internamente, de conocimiento general, nivel interno, de junta dircetiva y accionistas y/o de provedores",40%,IF(M13="     Entre 50 y 100 SMLMV",60%,IF(M13="     El riesgo afecta la imagen de la entidad con algunos usuarios de relevancia frente al logro de los objetivos",60%,IF(M13="     Entre 100 y 500 SMLMV",80%,IF(M13="     El riesgo afecta la imagen de de la entidad con efecto publicitario sostenido a nivel de sector administrativo, nivel departamental o municipal",80%,IF(M13="     Mayor a 500 SMLMV",100%,IF(M13="     El riesgo afecta la imagen de la entidad a nivel nacional, con efecto publicitarios sostenible a nivel país",100%,""))))))))))</f>
        <v>0.6</v>
      </c>
      <c r="P13" s="259" t="str">
        <f>IF(AND(K13&lt;&gt;"",N13&lt;&gt;""),VLOOKUP(K13&amp;N13,'No Eliminar'!$N$3:$O$27,2,FALSE),"")</f>
        <v>Alta</v>
      </c>
      <c r="Q13" s="84">
        <v>1</v>
      </c>
      <c r="R13" s="5" t="s">
        <v>716</v>
      </c>
      <c r="S13" s="54" t="str">
        <f t="shared" si="0"/>
        <v>Probabilidad</v>
      </c>
      <c r="T13" s="39" t="s">
        <v>72</v>
      </c>
      <c r="U13" s="55">
        <f t="shared" si="1"/>
        <v>0.25</v>
      </c>
      <c r="V13" s="39" t="s">
        <v>93</v>
      </c>
      <c r="W13" s="55">
        <f t="shared" si="2"/>
        <v>0.25</v>
      </c>
      <c r="X13" s="56">
        <f t="shared" si="3"/>
        <v>0.5</v>
      </c>
      <c r="Y13" s="39" t="s">
        <v>62</v>
      </c>
      <c r="Z13" s="39" t="s">
        <v>63</v>
      </c>
      <c r="AA13" s="39" t="s">
        <v>64</v>
      </c>
      <c r="AB13" s="55">
        <f>((L13-(L13*X13))-((L13-(L13*X13))-((L13-(L13*X13))*X13)))</f>
        <v>0.25</v>
      </c>
      <c r="AC13" s="57" t="str">
        <f t="shared" si="4"/>
        <v>Baja</v>
      </c>
      <c r="AD13" s="56">
        <f>IF(S13="Impacto",(O13-(+O13*X13)),O13)</f>
        <v>0.6</v>
      </c>
      <c r="AE13" s="57" t="str">
        <f t="shared" si="5"/>
        <v>Moderado</v>
      </c>
      <c r="AF13" s="127" t="str">
        <f>IF(AND(AC13&lt;&gt;"",AE13&lt;&gt;""),VLOOKUP(AC13&amp;AE13,'No Eliminar'!$N$3:$O$27,2,FALSE),"")</f>
        <v>Moderada</v>
      </c>
      <c r="AG13" s="210" t="s">
        <v>66</v>
      </c>
      <c r="AH13" s="212" t="s">
        <v>717</v>
      </c>
      <c r="AI13" s="209" t="s">
        <v>718</v>
      </c>
    </row>
    <row r="14" spans="1:36" ht="204.75" customHeight="1" x14ac:dyDescent="0.35">
      <c r="A14" s="176"/>
      <c r="B14" s="176"/>
      <c r="C14" s="176"/>
      <c r="D14" s="176"/>
      <c r="E14" s="176"/>
      <c r="F14" s="176"/>
      <c r="G14" s="176"/>
      <c r="H14" s="176"/>
      <c r="I14" s="234"/>
      <c r="J14" s="176"/>
      <c r="K14" s="176"/>
      <c r="L14" s="176"/>
      <c r="M14" s="176"/>
      <c r="N14" s="176"/>
      <c r="O14" s="176"/>
      <c r="P14" s="176"/>
      <c r="Q14" s="84">
        <v>2</v>
      </c>
      <c r="R14" s="5" t="s">
        <v>719</v>
      </c>
      <c r="S14" s="54" t="str">
        <f t="shared" si="0"/>
        <v>Probabilidad</v>
      </c>
      <c r="T14" s="39" t="s">
        <v>72</v>
      </c>
      <c r="U14" s="55">
        <f t="shared" si="1"/>
        <v>0.25</v>
      </c>
      <c r="V14" s="39" t="s">
        <v>61</v>
      </c>
      <c r="W14" s="55">
        <f t="shared" si="2"/>
        <v>0.15</v>
      </c>
      <c r="X14" s="56">
        <f t="shared" si="3"/>
        <v>0.4</v>
      </c>
      <c r="Y14" s="39" t="s">
        <v>62</v>
      </c>
      <c r="Z14" s="39" t="s">
        <v>63</v>
      </c>
      <c r="AA14" s="39" t="s">
        <v>64</v>
      </c>
      <c r="AB14" s="55">
        <f>((L13-(L13*X14))-((L13-(L13*X14))-((L13-(L13*X14))*X14)))</f>
        <v>0.24</v>
      </c>
      <c r="AC14" s="57" t="str">
        <f t="shared" si="4"/>
        <v>Baja</v>
      </c>
      <c r="AD14" s="56">
        <f t="shared" ref="AD14:AD17" si="7">IF(S14="Impacto",(AD13-(+AD13*X14)),AD13)</f>
        <v>0.6</v>
      </c>
      <c r="AE14" s="57" t="str">
        <f t="shared" si="5"/>
        <v>Moderado</v>
      </c>
      <c r="AF14" s="127" t="str">
        <f>IF(AND(AC14&lt;&gt;"",AE14&lt;&gt;""),VLOOKUP(AC14&amp;AE14,'No Eliminar'!$N$3:$O$27,2,FALSE),"")</f>
        <v>Moderada</v>
      </c>
      <c r="AG14" s="176"/>
      <c r="AH14" s="176"/>
      <c r="AI14" s="176"/>
    </row>
    <row r="15" spans="1:36" ht="192.75" customHeight="1" x14ac:dyDescent="0.35">
      <c r="A15" s="176"/>
      <c r="B15" s="176"/>
      <c r="C15" s="176"/>
      <c r="D15" s="176"/>
      <c r="E15" s="177"/>
      <c r="F15" s="177"/>
      <c r="G15" s="176"/>
      <c r="H15" s="176"/>
      <c r="I15" s="234"/>
      <c r="J15" s="176"/>
      <c r="K15" s="176"/>
      <c r="L15" s="176"/>
      <c r="M15" s="176"/>
      <c r="N15" s="176"/>
      <c r="O15" s="176"/>
      <c r="P15" s="176"/>
      <c r="Q15" s="84">
        <v>3</v>
      </c>
      <c r="R15" s="5" t="s">
        <v>720</v>
      </c>
      <c r="S15" s="54" t="str">
        <f t="shared" si="0"/>
        <v>Impacto</v>
      </c>
      <c r="T15" s="39" t="s">
        <v>60</v>
      </c>
      <c r="U15" s="55">
        <f t="shared" si="1"/>
        <v>0.1</v>
      </c>
      <c r="V15" s="39" t="s">
        <v>61</v>
      </c>
      <c r="W15" s="55">
        <f t="shared" si="2"/>
        <v>0.15</v>
      </c>
      <c r="X15" s="56">
        <f t="shared" si="3"/>
        <v>0.25</v>
      </c>
      <c r="Y15" s="39" t="s">
        <v>62</v>
      </c>
      <c r="Z15" s="39" t="s">
        <v>63</v>
      </c>
      <c r="AA15" s="39" t="s">
        <v>64</v>
      </c>
      <c r="AB15" s="55">
        <f>((L13-(L13*X15))-((L13-(L13*X15))-((L13-(L13*X15))*X15)))</f>
        <v>0.1875</v>
      </c>
      <c r="AC15" s="70" t="str">
        <f t="shared" si="4"/>
        <v>Muy Baja</v>
      </c>
      <c r="AD15" s="56">
        <f t="shared" si="7"/>
        <v>0.44999999999999996</v>
      </c>
      <c r="AE15" s="57" t="str">
        <f t="shared" si="5"/>
        <v>Moderado</v>
      </c>
      <c r="AF15" s="127" t="str">
        <f>IF(AND(AC15&lt;&gt;"",AE15&lt;&gt;""),VLOOKUP(AC15&amp;AE15,'No Eliminar'!$N$3:$O$27,2,FALSE),"")</f>
        <v>Moderada</v>
      </c>
      <c r="AG15" s="176"/>
      <c r="AH15" s="176"/>
      <c r="AI15" s="176"/>
    </row>
    <row r="16" spans="1:36" ht="140.25" customHeight="1" x14ac:dyDescent="0.35">
      <c r="A16" s="176"/>
      <c r="B16" s="176"/>
      <c r="C16" s="176"/>
      <c r="D16" s="176"/>
      <c r="E16" s="209" t="s">
        <v>714</v>
      </c>
      <c r="F16" s="222" t="s">
        <v>89</v>
      </c>
      <c r="G16" s="176"/>
      <c r="H16" s="176"/>
      <c r="I16" s="234"/>
      <c r="J16" s="176"/>
      <c r="K16" s="176"/>
      <c r="L16" s="176"/>
      <c r="M16" s="176"/>
      <c r="N16" s="176"/>
      <c r="O16" s="176"/>
      <c r="P16" s="176"/>
      <c r="Q16" s="84">
        <v>4</v>
      </c>
      <c r="R16" s="5" t="s">
        <v>721</v>
      </c>
      <c r="S16" s="54" t="str">
        <f t="shared" si="0"/>
        <v>Impacto</v>
      </c>
      <c r="T16" s="39" t="s">
        <v>60</v>
      </c>
      <c r="U16" s="55">
        <f t="shared" si="1"/>
        <v>0.1</v>
      </c>
      <c r="V16" s="39" t="s">
        <v>61</v>
      </c>
      <c r="W16" s="55">
        <f t="shared" si="2"/>
        <v>0.15</v>
      </c>
      <c r="X16" s="56">
        <f t="shared" si="3"/>
        <v>0.25</v>
      </c>
      <c r="Y16" s="39" t="s">
        <v>62</v>
      </c>
      <c r="Z16" s="39" t="s">
        <v>63</v>
      </c>
      <c r="AA16" s="39" t="s">
        <v>64</v>
      </c>
      <c r="AB16" s="55">
        <f>((L13-(L13*X16))-((L13-(L13*X16))-((L13-(L13*X16))*X16)))</f>
        <v>0.1875</v>
      </c>
      <c r="AC16" s="70" t="str">
        <f t="shared" si="4"/>
        <v>Muy Baja</v>
      </c>
      <c r="AD16" s="56">
        <f t="shared" si="7"/>
        <v>0.33749999999999997</v>
      </c>
      <c r="AE16" s="57" t="str">
        <f t="shared" si="5"/>
        <v>Menor</v>
      </c>
      <c r="AF16" s="127" t="str">
        <f>IF(AND(AC16&lt;&gt;"",AE16&lt;&gt;""),VLOOKUP(AC16&amp;AE16,'No Eliminar'!$N$3:$O$27,2,FALSE),"")</f>
        <v>Baja</v>
      </c>
      <c r="AG16" s="176"/>
      <c r="AH16" s="176"/>
      <c r="AI16" s="176"/>
    </row>
    <row r="17" spans="1:36" ht="184.5" customHeight="1" x14ac:dyDescent="0.35">
      <c r="A17" s="177"/>
      <c r="B17" s="177"/>
      <c r="C17" s="177"/>
      <c r="D17" s="177"/>
      <c r="E17" s="177"/>
      <c r="F17" s="177"/>
      <c r="G17" s="177"/>
      <c r="H17" s="177"/>
      <c r="I17" s="187"/>
      <c r="J17" s="177"/>
      <c r="K17" s="177"/>
      <c r="L17" s="184"/>
      <c r="M17" s="177"/>
      <c r="N17" s="177"/>
      <c r="O17" s="177"/>
      <c r="P17" s="177"/>
      <c r="Q17" s="84">
        <v>5</v>
      </c>
      <c r="R17" s="5" t="s">
        <v>722</v>
      </c>
      <c r="S17" s="54" t="str">
        <f t="shared" si="0"/>
        <v>Impacto</v>
      </c>
      <c r="T17" s="39" t="s">
        <v>60</v>
      </c>
      <c r="U17" s="55">
        <f t="shared" si="1"/>
        <v>0.1</v>
      </c>
      <c r="V17" s="39" t="s">
        <v>61</v>
      </c>
      <c r="W17" s="55">
        <f t="shared" si="2"/>
        <v>0.15</v>
      </c>
      <c r="X17" s="56">
        <f t="shared" si="3"/>
        <v>0.25</v>
      </c>
      <c r="Y17" s="39" t="s">
        <v>62</v>
      </c>
      <c r="Z17" s="39" t="s">
        <v>63</v>
      </c>
      <c r="AA17" s="39" t="s">
        <v>64</v>
      </c>
      <c r="AB17" s="55">
        <f>((L13-(L13*X17))-((L13-(L13*X17))-((L13-(L13*X17))*X17)))</f>
        <v>0.1875</v>
      </c>
      <c r="AC17" s="70" t="str">
        <f t="shared" si="4"/>
        <v>Muy Baja</v>
      </c>
      <c r="AD17" s="56">
        <f t="shared" si="7"/>
        <v>0.25312499999999999</v>
      </c>
      <c r="AE17" s="57" t="str">
        <f t="shared" si="5"/>
        <v>Menor</v>
      </c>
      <c r="AF17" s="127" t="str">
        <f>IF(AND(AC17&lt;&gt;"",AE17&lt;&gt;""),VLOOKUP(AC17&amp;AE17,'No Eliminar'!$N$3:$O$27,2,FALSE),"")</f>
        <v>Baja</v>
      </c>
      <c r="AG17" s="177"/>
      <c r="AH17" s="177"/>
      <c r="AI17" s="177"/>
    </row>
    <row r="18" spans="1:36" ht="119.25" customHeight="1" x14ac:dyDescent="0.35">
      <c r="A18" s="244">
        <v>18</v>
      </c>
      <c r="B18" s="268" t="s">
        <v>712</v>
      </c>
      <c r="C18" s="244" t="s">
        <v>50</v>
      </c>
      <c r="D18" s="244" t="s">
        <v>723</v>
      </c>
      <c r="E18" s="129" t="s">
        <v>52</v>
      </c>
      <c r="F18" s="5" t="s">
        <v>724</v>
      </c>
      <c r="G18" s="244" t="s">
        <v>725</v>
      </c>
      <c r="H18" s="180" t="s">
        <v>55</v>
      </c>
      <c r="I18" s="212" t="s">
        <v>148</v>
      </c>
      <c r="J18" s="244" t="s">
        <v>132</v>
      </c>
      <c r="K18" s="261" t="str">
        <f>IF(J18="Máximo 2 veces por año","Muy Baja", IF(J18="De 3 a 24 veces por año","Baja", IF(J18="De 24 a 500 veces por año","Media", IF(J18="De 500 veces al año y máximo 5000 veces por año","Alta",IF(J18="Más de 5000 veces por año","Muy Alta",";")))))</f>
        <v>Muy Alta</v>
      </c>
      <c r="L18" s="251">
        <f>IF(K18="Muy Baja", 20%, IF(K18="Baja",40%, IF(K18="Media",60%, IF(K18="Alta",80%,IF(K18="Muy Alta",100%,"")))))</f>
        <v>1</v>
      </c>
      <c r="M18" s="178" t="s">
        <v>58</v>
      </c>
      <c r="N18" s="262" t="str">
        <f>IF(M18&lt;=5, "Moderado", IF(M18&lt;=11,"Mayor","Catastrófico"))</f>
        <v>Catastrófico</v>
      </c>
      <c r="O18" s="263">
        <f>IF(N18="Leve", 20%, IF(N18="Menor",40%, IF(N18="Moderado",60%, IF(N18="Mayor",80%,IF(N18="Catastrófico",100%,"")))))</f>
        <v>1</v>
      </c>
      <c r="P18" s="266" t="s">
        <v>726</v>
      </c>
      <c r="Q18" s="53">
        <v>1</v>
      </c>
      <c r="R18" s="5" t="s">
        <v>727</v>
      </c>
      <c r="S18" s="54" t="str">
        <f t="shared" si="0"/>
        <v>Probabilidad</v>
      </c>
      <c r="T18" s="39" t="s">
        <v>92</v>
      </c>
      <c r="U18" s="130">
        <f t="shared" si="1"/>
        <v>0.15</v>
      </c>
      <c r="V18" s="39" t="s">
        <v>61</v>
      </c>
      <c r="W18" s="130">
        <f t="shared" si="2"/>
        <v>0.15</v>
      </c>
      <c r="X18" s="56">
        <f t="shared" si="3"/>
        <v>0.3</v>
      </c>
      <c r="Y18" s="39" t="s">
        <v>62</v>
      </c>
      <c r="Z18" s="39" t="s">
        <v>63</v>
      </c>
      <c r="AA18" s="39" t="s">
        <v>64</v>
      </c>
      <c r="AB18" s="56" t="str">
        <f>IFERROR(IF(S18="Probabilidad",(#REF!-(+#REF!*X18)),IF(S18="Impacto",#REF!,"")),"")</f>
        <v/>
      </c>
      <c r="AC18" s="57" t="str">
        <f t="shared" si="4"/>
        <v>Muy Alta</v>
      </c>
      <c r="AD18" s="56">
        <f>IF(S18="Impacto",(O18-(+O18*X18)),O18)</f>
        <v>1</v>
      </c>
      <c r="AE18" s="57" t="str">
        <f t="shared" si="5"/>
        <v>Catastrófico</v>
      </c>
      <c r="AF18" s="260" t="s">
        <v>728</v>
      </c>
      <c r="AG18" s="215" t="s">
        <v>263</v>
      </c>
      <c r="AH18" s="244" t="s">
        <v>729</v>
      </c>
      <c r="AI18" s="244" t="s">
        <v>730</v>
      </c>
      <c r="AJ18" s="29"/>
    </row>
    <row r="19" spans="1:36" ht="96.75" customHeight="1" x14ac:dyDescent="0.35">
      <c r="A19" s="176"/>
      <c r="B19" s="176"/>
      <c r="C19" s="176"/>
      <c r="D19" s="176"/>
      <c r="E19" s="129" t="s">
        <v>52</v>
      </c>
      <c r="F19" s="5" t="s">
        <v>731</v>
      </c>
      <c r="G19" s="176"/>
      <c r="H19" s="176"/>
      <c r="I19" s="176"/>
      <c r="J19" s="176"/>
      <c r="K19" s="176"/>
      <c r="L19" s="176"/>
      <c r="M19" s="176"/>
      <c r="N19" s="234"/>
      <c r="O19" s="264"/>
      <c r="P19" s="231"/>
      <c r="Q19" s="82">
        <v>2</v>
      </c>
      <c r="R19" s="111" t="s">
        <v>732</v>
      </c>
      <c r="S19" s="112" t="str">
        <f t="shared" si="0"/>
        <v>Probabilidad</v>
      </c>
      <c r="T19" s="113" t="s">
        <v>72</v>
      </c>
      <c r="U19" s="55">
        <f t="shared" si="1"/>
        <v>0.25</v>
      </c>
      <c r="V19" s="113" t="s">
        <v>61</v>
      </c>
      <c r="W19" s="55">
        <f t="shared" si="2"/>
        <v>0.15</v>
      </c>
      <c r="X19" s="114">
        <f t="shared" si="3"/>
        <v>0.4</v>
      </c>
      <c r="Y19" s="113" t="s">
        <v>62</v>
      </c>
      <c r="Z19" s="113" t="s">
        <v>63</v>
      </c>
      <c r="AA19" s="113" t="s">
        <v>64</v>
      </c>
      <c r="AB19" s="114" t="str">
        <f>IFERROR(IF(AND(S18="Probabilidad",S19="Probabilidad"),(AB18-(+AB18*X19)),IF(S19="Probabilidad",(#REF!-(+#REF!*X19)),IF(S19="Impacto",AB18,""))),"")</f>
        <v/>
      </c>
      <c r="AC19" s="115" t="str">
        <f t="shared" si="4"/>
        <v>Muy Alta</v>
      </c>
      <c r="AD19" s="114">
        <f>IF(S19="Impacto",(AD18-(+AD18*X19)),AD18)</f>
        <v>1</v>
      </c>
      <c r="AE19" s="115" t="str">
        <f t="shared" si="5"/>
        <v>Catastrófico</v>
      </c>
      <c r="AF19" s="176"/>
      <c r="AG19" s="176"/>
      <c r="AH19" s="176"/>
      <c r="AI19" s="176"/>
      <c r="AJ19" s="29"/>
    </row>
    <row r="20" spans="1:36" ht="100.5" customHeight="1" x14ac:dyDescent="0.35">
      <c r="A20" s="176"/>
      <c r="B20" s="176"/>
      <c r="C20" s="176"/>
      <c r="D20" s="176"/>
      <c r="E20" s="129" t="s">
        <v>52</v>
      </c>
      <c r="F20" s="5" t="s">
        <v>733</v>
      </c>
      <c r="G20" s="176"/>
      <c r="H20" s="176"/>
      <c r="I20" s="176"/>
      <c r="J20" s="176"/>
      <c r="K20" s="176"/>
      <c r="L20" s="176"/>
      <c r="M20" s="176"/>
      <c r="N20" s="234"/>
      <c r="O20" s="264"/>
      <c r="P20" s="231"/>
      <c r="Q20" s="53">
        <v>3</v>
      </c>
      <c r="R20" s="5" t="s">
        <v>734</v>
      </c>
      <c r="S20" s="54" t="str">
        <f t="shared" si="0"/>
        <v>Probabilidad</v>
      </c>
      <c r="T20" s="39" t="s">
        <v>72</v>
      </c>
      <c r="U20" s="55">
        <f t="shared" si="1"/>
        <v>0.25</v>
      </c>
      <c r="V20" s="39" t="s">
        <v>61</v>
      </c>
      <c r="W20" s="55">
        <f t="shared" si="2"/>
        <v>0.15</v>
      </c>
      <c r="X20" s="56">
        <f t="shared" si="3"/>
        <v>0.4</v>
      </c>
      <c r="Y20" s="39" t="s">
        <v>62</v>
      </c>
      <c r="Z20" s="39" t="s">
        <v>77</v>
      </c>
      <c r="AA20" s="39" t="s">
        <v>64</v>
      </c>
      <c r="AB20" s="56" t="str">
        <f t="shared" ref="AB20:AB22" si="8">IFERROR(IF(AND(S19="Probabilidad",S20="Probabilidad"),(AB19-(+AB19*X20)),IF(AND(S19="Impacto",S20="Probabilidad"),(AB18-(+AB18*X20)),IF(S20="Impacto",AB19,""))),"")</f>
        <v/>
      </c>
      <c r="AC20" s="70" t="str">
        <f t="shared" si="4"/>
        <v>Muy Alta</v>
      </c>
      <c r="AD20" s="56">
        <f t="shared" ref="AD20:AD22" si="9">IFERROR(IF(AND(S19="Impacto",S20="Impacto"),(AD19-(+AD19*X20)),IF(AND(S19="Impacto",S20="Probabilidad"),(AD18-(+AD18*X20)),IF(S20="Probabilidad",AD19,""))),"")</f>
        <v>1</v>
      </c>
      <c r="AE20" s="57" t="str">
        <f t="shared" si="5"/>
        <v>Catastrófico</v>
      </c>
      <c r="AF20" s="176"/>
      <c r="AG20" s="176"/>
      <c r="AH20" s="176"/>
      <c r="AI20" s="176"/>
      <c r="AJ20" s="29"/>
    </row>
    <row r="21" spans="1:36" ht="123.75" customHeight="1" x14ac:dyDescent="0.35">
      <c r="A21" s="176"/>
      <c r="B21" s="176"/>
      <c r="C21" s="176"/>
      <c r="D21" s="176"/>
      <c r="E21" s="10" t="s">
        <v>88</v>
      </c>
      <c r="F21" s="5" t="s">
        <v>735</v>
      </c>
      <c r="G21" s="176"/>
      <c r="H21" s="176"/>
      <c r="I21" s="176"/>
      <c r="J21" s="176"/>
      <c r="K21" s="176"/>
      <c r="L21" s="176"/>
      <c r="M21" s="176"/>
      <c r="N21" s="234"/>
      <c r="O21" s="264"/>
      <c r="P21" s="231"/>
      <c r="Q21" s="53">
        <v>4</v>
      </c>
      <c r="R21" s="5" t="s">
        <v>736</v>
      </c>
      <c r="S21" s="54" t="str">
        <f t="shared" si="0"/>
        <v>Probabilidad</v>
      </c>
      <c r="T21" s="39" t="s">
        <v>72</v>
      </c>
      <c r="U21" s="55">
        <f t="shared" si="1"/>
        <v>0.25</v>
      </c>
      <c r="V21" s="39" t="s">
        <v>61</v>
      </c>
      <c r="W21" s="55">
        <f t="shared" si="2"/>
        <v>0.15</v>
      </c>
      <c r="X21" s="56">
        <f t="shared" si="3"/>
        <v>0.4</v>
      </c>
      <c r="Y21" s="39" t="s">
        <v>62</v>
      </c>
      <c r="Z21" s="39" t="s">
        <v>77</v>
      </c>
      <c r="AA21" s="39" t="s">
        <v>64</v>
      </c>
      <c r="AB21" s="56" t="str">
        <f t="shared" si="8"/>
        <v/>
      </c>
      <c r="AC21" s="70" t="str">
        <f t="shared" si="4"/>
        <v>Muy Alta</v>
      </c>
      <c r="AD21" s="56">
        <f t="shared" si="9"/>
        <v>1</v>
      </c>
      <c r="AE21" s="57" t="str">
        <f t="shared" si="5"/>
        <v>Catastrófico</v>
      </c>
      <c r="AF21" s="176"/>
      <c r="AG21" s="176"/>
      <c r="AH21" s="176"/>
      <c r="AI21" s="176"/>
      <c r="AJ21" s="29"/>
    </row>
    <row r="22" spans="1:36" ht="149.25" customHeight="1" x14ac:dyDescent="0.35">
      <c r="A22" s="177"/>
      <c r="B22" s="177"/>
      <c r="C22" s="177"/>
      <c r="D22" s="177"/>
      <c r="E22" s="10" t="s">
        <v>88</v>
      </c>
      <c r="F22" s="5" t="s">
        <v>737</v>
      </c>
      <c r="G22" s="177"/>
      <c r="H22" s="177"/>
      <c r="I22" s="177"/>
      <c r="J22" s="177"/>
      <c r="K22" s="177"/>
      <c r="L22" s="177"/>
      <c r="M22" s="177"/>
      <c r="N22" s="236"/>
      <c r="O22" s="265"/>
      <c r="P22" s="267"/>
      <c r="Q22" s="53">
        <v>5</v>
      </c>
      <c r="R22" s="5" t="s">
        <v>738</v>
      </c>
      <c r="S22" s="54" t="str">
        <f t="shared" si="0"/>
        <v>Probabilidad</v>
      </c>
      <c r="T22" s="39" t="s">
        <v>72</v>
      </c>
      <c r="U22" s="55">
        <f t="shared" si="1"/>
        <v>0.25</v>
      </c>
      <c r="V22" s="39" t="s">
        <v>61</v>
      </c>
      <c r="W22" s="55">
        <f t="shared" si="2"/>
        <v>0.15</v>
      </c>
      <c r="X22" s="56">
        <f t="shared" si="3"/>
        <v>0.4</v>
      </c>
      <c r="Y22" s="39" t="s">
        <v>62</v>
      </c>
      <c r="Z22" s="39" t="s">
        <v>77</v>
      </c>
      <c r="AA22" s="39" t="s">
        <v>64</v>
      </c>
      <c r="AB22" s="56" t="str">
        <f t="shared" si="8"/>
        <v/>
      </c>
      <c r="AC22" s="70" t="str">
        <f t="shared" si="4"/>
        <v>Muy Alta</v>
      </c>
      <c r="AD22" s="56">
        <f t="shared" si="9"/>
        <v>1</v>
      </c>
      <c r="AE22" s="57" t="str">
        <f t="shared" si="5"/>
        <v>Catastrófico</v>
      </c>
      <c r="AF22" s="177"/>
      <c r="AG22" s="177"/>
      <c r="AH22" s="177"/>
      <c r="AI22" s="177"/>
      <c r="AJ22" s="29"/>
    </row>
    <row r="23" spans="1:36" ht="14.25" customHeight="1" x14ac:dyDescent="0.35"/>
    <row r="24" spans="1:36" ht="14.25" customHeight="1" x14ac:dyDescent="0.35"/>
    <row r="25" spans="1:36" ht="14.25" customHeight="1" x14ac:dyDescent="0.35"/>
    <row r="26" spans="1:36" ht="14.25" customHeight="1" x14ac:dyDescent="0.35"/>
    <row r="27" spans="1:36" ht="14.25" customHeight="1" x14ac:dyDescent="0.35"/>
    <row r="28" spans="1:36" ht="14.25" customHeight="1" x14ac:dyDescent="0.35"/>
    <row r="29" spans="1:36" ht="14.25" customHeight="1" x14ac:dyDescent="0.35"/>
    <row r="30" spans="1:36" ht="14.25" customHeight="1" x14ac:dyDescent="0.35"/>
    <row r="31" spans="1:36" ht="14.25" customHeight="1" x14ac:dyDescent="0.35"/>
    <row r="32" spans="1:36"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sheetData>
  <mergeCells count="92">
    <mergeCell ref="M8:M9"/>
    <mergeCell ref="N8:N9"/>
    <mergeCell ref="O8:O9"/>
    <mergeCell ref="P8:P9"/>
    <mergeCell ref="A8:A9"/>
    <mergeCell ref="B8:B9"/>
    <mergeCell ref="C8:C9"/>
    <mergeCell ref="D8:D9"/>
    <mergeCell ref="G8:G9"/>
    <mergeCell ref="H8:H9"/>
    <mergeCell ref="I8:I9"/>
    <mergeCell ref="A18:A22"/>
    <mergeCell ref="B18:B22"/>
    <mergeCell ref="C18:C22"/>
    <mergeCell ref="D18:D22"/>
    <mergeCell ref="G18:G22"/>
    <mergeCell ref="H18:H22"/>
    <mergeCell ref="I18:I22"/>
    <mergeCell ref="E16:E17"/>
    <mergeCell ref="F16:F17"/>
    <mergeCell ref="A13:A17"/>
    <mergeCell ref="B13:B17"/>
    <mergeCell ref="C13:C17"/>
    <mergeCell ref="D13:D17"/>
    <mergeCell ref="E13:E15"/>
    <mergeCell ref="F13:F15"/>
    <mergeCell ref="G13:G17"/>
    <mergeCell ref="H13:H17"/>
    <mergeCell ref="I13:I17"/>
    <mergeCell ref="AH8:AH9"/>
    <mergeCell ref="AI8:AI9"/>
    <mergeCell ref="J18:J22"/>
    <mergeCell ref="K18:K22"/>
    <mergeCell ref="L18:L22"/>
    <mergeCell ref="M18:M22"/>
    <mergeCell ref="N18:N22"/>
    <mergeCell ref="O18:O22"/>
    <mergeCell ref="P18:P22"/>
    <mergeCell ref="O13:O17"/>
    <mergeCell ref="P13:P17"/>
    <mergeCell ref="J13:J17"/>
    <mergeCell ref="K13:K17"/>
    <mergeCell ref="L13:L17"/>
    <mergeCell ref="M13:M17"/>
    <mergeCell ref="N13:N17"/>
    <mergeCell ref="J8:J9"/>
    <mergeCell ref="K8:K9"/>
    <mergeCell ref="L8:L9"/>
    <mergeCell ref="AH13:AH17"/>
    <mergeCell ref="AI13:AI17"/>
    <mergeCell ref="AG13:AG17"/>
    <mergeCell ref="AF18:AF22"/>
    <mergeCell ref="AG18:AG22"/>
    <mergeCell ref="AH18:AH22"/>
    <mergeCell ref="AI18:AI22"/>
    <mergeCell ref="AB5:AG5"/>
    <mergeCell ref="AH5:AI5"/>
    <mergeCell ref="A1:H3"/>
    <mergeCell ref="A4:AJ4"/>
    <mergeCell ref="A5:J6"/>
    <mergeCell ref="K5:O6"/>
    <mergeCell ref="Q5:AA5"/>
    <mergeCell ref="T6:AA6"/>
    <mergeCell ref="Q6:Q7"/>
    <mergeCell ref="R6:R7"/>
    <mergeCell ref="S6:S7"/>
    <mergeCell ref="AB6:AB7"/>
    <mergeCell ref="AC6:AC7"/>
    <mergeCell ref="AD6:AD7"/>
    <mergeCell ref="AE6:AE7"/>
    <mergeCell ref="AF6:AF7"/>
    <mergeCell ref="AG6:AG7"/>
    <mergeCell ref="AH6:AH7"/>
    <mergeCell ref="AI6:AI7"/>
    <mergeCell ref="J10:J12"/>
    <mergeCell ref="K10:K12"/>
    <mergeCell ref="L10:L12"/>
    <mergeCell ref="M10:M12"/>
    <mergeCell ref="N10:N12"/>
    <mergeCell ref="O10:O12"/>
    <mergeCell ref="P10:P12"/>
    <mergeCell ref="AH10:AH12"/>
    <mergeCell ref="AI10:AI12"/>
    <mergeCell ref="E11:E12"/>
    <mergeCell ref="F11:F12"/>
    <mergeCell ref="A10:A12"/>
    <mergeCell ref="B10:B12"/>
    <mergeCell ref="C10:C12"/>
    <mergeCell ref="D10:D12"/>
    <mergeCell ref="G10:G12"/>
    <mergeCell ref="H10:H12"/>
    <mergeCell ref="I10:I12"/>
  </mergeCells>
  <conditionalFormatting sqref="K8 K13">
    <cfRule type="cellIs" dxfId="75" priority="1" operator="equal">
      <formula>"Muy Alta"</formula>
    </cfRule>
    <cfRule type="cellIs" dxfId="74" priority="2" operator="equal">
      <formula>"Media"</formula>
    </cfRule>
    <cfRule type="cellIs" dxfId="73" priority="3" operator="equal">
      <formula>"Muy baja"</formula>
    </cfRule>
  </conditionalFormatting>
  <conditionalFormatting sqref="K10:K11">
    <cfRule type="cellIs" dxfId="72" priority="4" operator="equal">
      <formula>"Muy Alta"</formula>
    </cfRule>
    <cfRule type="cellIs" dxfId="71" priority="5" operator="equal">
      <formula>"Media"</formula>
    </cfRule>
    <cfRule type="cellIs" dxfId="70" priority="6" operator="equal">
      <formula>"Muy baja"</formula>
    </cfRule>
  </conditionalFormatting>
  <conditionalFormatting sqref="K18">
    <cfRule type="cellIs" dxfId="69" priority="7" operator="equal">
      <formula>"Muy Alta"</formula>
    </cfRule>
    <cfRule type="cellIs" dxfId="68" priority="8" operator="equal">
      <formula>"Alta"</formula>
    </cfRule>
    <cfRule type="cellIs" dxfId="67" priority="9" operator="equal">
      <formula>"Media"</formula>
    </cfRule>
    <cfRule type="cellIs" dxfId="66" priority="10" operator="equal">
      <formula>"Baja"</formula>
    </cfRule>
    <cfRule type="cellIs" dxfId="65" priority="11" operator="equal">
      <formula>"Muy baja"</formula>
    </cfRule>
  </conditionalFormatting>
  <conditionalFormatting sqref="K8:L8 K10:L11 K13:L13">
    <cfRule type="cellIs" dxfId="64" priority="12" operator="equal">
      <formula>"Alta"</formula>
    </cfRule>
    <cfRule type="cellIs" dxfId="63" priority="13" operator="equal">
      <formula>"Baja"</formula>
    </cfRule>
  </conditionalFormatting>
  <conditionalFormatting sqref="L8 L10:L11 L13">
    <cfRule type="cellIs" dxfId="62" priority="14" operator="equal">
      <formula>"Extrema"</formula>
    </cfRule>
    <cfRule type="cellIs" dxfId="61" priority="15" operator="equal">
      <formula>"Moderada"</formula>
    </cfRule>
  </conditionalFormatting>
  <conditionalFormatting sqref="N8 N13">
    <cfRule type="cellIs" dxfId="60" priority="16" operator="equal">
      <formula>"Catastrófico"</formula>
    </cfRule>
    <cfRule type="cellIs" dxfId="59" priority="17" operator="equal">
      <formula>"Mayor"</formula>
    </cfRule>
    <cfRule type="cellIs" dxfId="58" priority="18" operator="equal">
      <formula>"Moderado"</formula>
    </cfRule>
    <cfRule type="cellIs" dxfId="57" priority="19" operator="equal">
      <formula>"Menor"</formula>
    </cfRule>
    <cfRule type="cellIs" dxfId="56" priority="20" operator="equal">
      <formula>"Leve"</formula>
    </cfRule>
  </conditionalFormatting>
  <conditionalFormatting sqref="N10:N11">
    <cfRule type="cellIs" dxfId="55" priority="21" operator="equal">
      <formula>"Catastrófico"</formula>
    </cfRule>
    <cfRule type="cellIs" dxfId="54" priority="22" operator="equal">
      <formula>"Mayor"</formula>
    </cfRule>
    <cfRule type="cellIs" dxfId="53" priority="23" operator="equal">
      <formula>"Moderado"</formula>
    </cfRule>
    <cfRule type="cellIs" dxfId="52" priority="24" operator="equal">
      <formula>"Menor"</formula>
    </cfRule>
    <cfRule type="cellIs" dxfId="51" priority="25" operator="equal">
      <formula>"Leve"</formula>
    </cfRule>
  </conditionalFormatting>
  <conditionalFormatting sqref="N18">
    <cfRule type="cellIs" dxfId="50" priority="26" operator="equal">
      <formula>"Moderado"</formula>
    </cfRule>
    <cfRule type="cellIs" dxfId="49" priority="27" operator="equal">
      <formula>"Catastrófico"</formula>
    </cfRule>
    <cfRule type="cellIs" dxfId="48" priority="28" operator="equal">
      <formula>"Mayor"</formula>
    </cfRule>
  </conditionalFormatting>
  <conditionalFormatting sqref="O8:Q8 O10:P11">
    <cfRule type="cellIs" dxfId="47" priority="29" operator="equal">
      <formula>"Extrema"</formula>
    </cfRule>
    <cfRule type="cellIs" dxfId="46" priority="30" operator="equal">
      <formula>"Alta"</formula>
    </cfRule>
    <cfRule type="cellIs" dxfId="45" priority="31" operator="equal">
      <formula>"Moderada"</formula>
    </cfRule>
    <cfRule type="cellIs" dxfId="44" priority="32" operator="equal">
      <formula>"Baja"</formula>
    </cfRule>
  </conditionalFormatting>
  <conditionalFormatting sqref="P18">
    <cfRule type="cellIs" dxfId="43" priority="33" operator="equal">
      <formula>"Extrema"</formula>
    </cfRule>
    <cfRule type="cellIs" dxfId="42" priority="34" operator="equal">
      <formula>"Alta"</formula>
    </cfRule>
    <cfRule type="cellIs" dxfId="41" priority="35" operator="equal">
      <formula>"Moderada"</formula>
    </cfRule>
    <cfRule type="cellIs" dxfId="40" priority="36" operator="equal">
      <formula>"Baja"</formula>
    </cfRule>
  </conditionalFormatting>
  <conditionalFormatting sqref="P13:Q13">
    <cfRule type="cellIs" dxfId="39" priority="37" operator="equal">
      <formula>"Extrema"</formula>
    </cfRule>
    <cfRule type="cellIs" dxfId="38" priority="38" operator="equal">
      <formula>"Alta"</formula>
    </cfRule>
    <cfRule type="cellIs" dxfId="37" priority="39" operator="equal">
      <formula>"Moderada"</formula>
    </cfRule>
    <cfRule type="cellIs" dxfId="36" priority="40" operator="equal">
      <formula>"Baja"</formula>
    </cfRule>
  </conditionalFormatting>
  <conditionalFormatting sqref="Q9">
    <cfRule type="cellIs" dxfId="35" priority="41" operator="equal">
      <formula>"Extrema"</formula>
    </cfRule>
    <cfRule type="cellIs" dxfId="34" priority="42" operator="equal">
      <formula>"Alta"</formula>
    </cfRule>
    <cfRule type="cellIs" dxfId="33" priority="43" operator="equal">
      <formula>"Moderada"</formula>
    </cfRule>
    <cfRule type="cellIs" dxfId="32" priority="44" operator="equal">
      <formula>"Baja"</formula>
    </cfRule>
  </conditionalFormatting>
  <conditionalFormatting sqref="Q11">
    <cfRule type="cellIs" dxfId="31" priority="45" operator="equal">
      <formula>"Extrema"</formula>
    </cfRule>
    <cfRule type="cellIs" dxfId="30" priority="46" operator="equal">
      <formula>"Alta"</formula>
    </cfRule>
    <cfRule type="cellIs" dxfId="29" priority="47" operator="equal">
      <formula>"Moderada"</formula>
    </cfRule>
    <cfRule type="cellIs" dxfId="28" priority="48" operator="equal">
      <formula>"Baja"</formula>
    </cfRule>
  </conditionalFormatting>
  <conditionalFormatting sqref="Q15">
    <cfRule type="cellIs" dxfId="27" priority="49" operator="equal">
      <formula>"Extrema"</formula>
    </cfRule>
    <cfRule type="cellIs" dxfId="26" priority="50" operator="equal">
      <formula>"Alta"</formula>
    </cfRule>
    <cfRule type="cellIs" dxfId="25" priority="51" operator="equal">
      <formula>"Moderada"</formula>
    </cfRule>
    <cfRule type="cellIs" dxfId="24" priority="52" operator="equal">
      <formula>"Baja"</formula>
    </cfRule>
  </conditionalFormatting>
  <conditionalFormatting sqref="Q17:Q18 Q20 Q22">
    <cfRule type="cellIs" dxfId="23" priority="53" operator="equal">
      <formula>"Extrema"</formula>
    </cfRule>
    <cfRule type="cellIs" dxfId="22" priority="54" operator="equal">
      <formula>"Alta"</formula>
    </cfRule>
    <cfRule type="cellIs" dxfId="21" priority="55" operator="equal">
      <formula>"Moderada"</formula>
    </cfRule>
    <cfRule type="cellIs" dxfId="20" priority="56" operator="equal">
      <formula>"Baja"</formula>
    </cfRule>
  </conditionalFormatting>
  <conditionalFormatting sqref="AF8:AF18">
    <cfRule type="cellIs" dxfId="19" priority="57" operator="equal">
      <formula>"Extrema"</formula>
    </cfRule>
    <cfRule type="cellIs" dxfId="18" priority="58" operator="equal">
      <formula>"Alta"</formula>
    </cfRule>
    <cfRule type="cellIs" dxfId="17" priority="59" operator="equal">
      <formula>"Moderada"</formula>
    </cfRule>
    <cfRule type="cellIs" dxfId="16" priority="60" operator="equal">
      <formula>"Baja"</formula>
    </cfRule>
  </conditionalFormatting>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showGridLines="0" view="pageBreakPreview" topLeftCell="T1" zoomScale="60" zoomScaleNormal="100" workbookViewId="0">
      <selection activeCell="AI6" sqref="AI6:AI7"/>
    </sheetView>
  </sheetViews>
  <sheetFormatPr baseColWidth="10" defaultColWidth="14.453125" defaultRowHeight="15" customHeight="1" x14ac:dyDescent="0.35"/>
  <cols>
    <col min="1" max="1" width="8" customWidth="1"/>
    <col min="2" max="2" width="13" customWidth="1"/>
    <col min="3" max="3" width="25.26953125" customWidth="1"/>
    <col min="4" max="4" width="29.81640625" customWidth="1"/>
    <col min="5" max="5" width="25.453125" customWidth="1"/>
    <col min="6" max="10" width="29.453125" customWidth="1"/>
    <col min="11" max="11" width="20.1796875" customWidth="1"/>
    <col min="12" max="12" width="14.81640625" customWidth="1"/>
    <col min="13" max="13" width="6.81640625" customWidth="1"/>
    <col min="14" max="14" width="14.26953125" customWidth="1"/>
    <col min="15" max="15" width="10.453125" customWidth="1"/>
    <col min="16" max="16" width="7" customWidth="1"/>
    <col min="17" max="17" width="18.453125" customWidth="1"/>
    <col min="18" max="18" width="7.453125" customWidth="1"/>
    <col min="19" max="19" width="36.7265625" customWidth="1"/>
    <col min="20" max="20" width="29.7265625" customWidth="1"/>
    <col min="21" max="21" width="7" customWidth="1"/>
    <col min="22" max="22" width="6.1796875" customWidth="1"/>
    <col min="23" max="23" width="8.26953125" customWidth="1"/>
    <col min="24" max="24" width="5.453125" customWidth="1"/>
    <col min="25" max="25" width="6.1796875" customWidth="1"/>
    <col min="26" max="28" width="3.54296875" customWidth="1"/>
    <col min="29" max="34" width="7.1796875" customWidth="1"/>
    <col min="35" max="35" width="35.81640625" customWidth="1"/>
    <col min="36" max="36" width="48.54296875" customWidth="1"/>
    <col min="37" max="37" width="56.7265625" customWidth="1"/>
  </cols>
  <sheetData>
    <row r="1" spans="1:37" ht="46.5" customHeight="1" x14ac:dyDescent="0.35">
      <c r="A1" s="192"/>
      <c r="B1" s="193"/>
      <c r="C1" s="193"/>
      <c r="D1" s="193"/>
      <c r="E1" s="193"/>
      <c r="F1" s="292" t="s">
        <v>739</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4"/>
      <c r="AI1" s="11" t="s">
        <v>8</v>
      </c>
      <c r="AJ1" s="285"/>
      <c r="AK1" s="12"/>
    </row>
    <row r="2" spans="1:37" ht="36" customHeight="1" x14ac:dyDescent="0.35">
      <c r="A2" s="194"/>
      <c r="B2" s="195"/>
      <c r="C2" s="195"/>
      <c r="D2" s="195"/>
      <c r="E2" s="195"/>
      <c r="F2" s="295"/>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7"/>
      <c r="AI2" s="11" t="s">
        <v>9</v>
      </c>
      <c r="AJ2" s="288"/>
      <c r="AK2" s="12"/>
    </row>
    <row r="3" spans="1:37" ht="41.25" customHeight="1" x14ac:dyDescent="0.35">
      <c r="A3" s="196"/>
      <c r="B3" s="197"/>
      <c r="C3" s="197"/>
      <c r="D3" s="197"/>
      <c r="E3" s="197"/>
      <c r="F3" s="298"/>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300"/>
      <c r="AI3" s="11" t="s">
        <v>10</v>
      </c>
      <c r="AJ3" s="291"/>
      <c r="AK3" s="12"/>
    </row>
    <row r="4" spans="1:37" ht="36.75" customHeight="1" x14ac:dyDescent="0.35">
      <c r="A4" s="20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row>
    <row r="5" spans="1:37" ht="55.5" customHeight="1" x14ac:dyDescent="0.35">
      <c r="A5" s="202" t="s">
        <v>11</v>
      </c>
      <c r="B5" s="193"/>
      <c r="C5" s="193"/>
      <c r="D5" s="193"/>
      <c r="E5" s="193"/>
      <c r="F5" s="193"/>
      <c r="G5" s="193"/>
      <c r="H5" s="193"/>
      <c r="I5" s="193"/>
      <c r="J5" s="193"/>
      <c r="K5" s="199"/>
      <c r="L5" s="203" t="s">
        <v>12</v>
      </c>
      <c r="M5" s="193"/>
      <c r="N5" s="193"/>
      <c r="O5" s="193"/>
      <c r="P5" s="199"/>
      <c r="Q5" s="131"/>
      <c r="R5" s="190" t="s">
        <v>13</v>
      </c>
      <c r="S5" s="173"/>
      <c r="T5" s="173"/>
      <c r="U5" s="173"/>
      <c r="V5" s="173"/>
      <c r="W5" s="173"/>
      <c r="X5" s="173"/>
      <c r="Y5" s="173"/>
      <c r="Z5" s="173"/>
      <c r="AA5" s="173"/>
      <c r="AB5" s="174"/>
      <c r="AC5" s="190" t="s">
        <v>14</v>
      </c>
      <c r="AD5" s="173"/>
      <c r="AE5" s="173"/>
      <c r="AF5" s="173"/>
      <c r="AG5" s="173"/>
      <c r="AH5" s="174"/>
      <c r="AI5" s="191" t="s">
        <v>15</v>
      </c>
      <c r="AJ5" s="173"/>
      <c r="AK5" s="12"/>
    </row>
    <row r="6" spans="1:37" ht="30.75" customHeight="1" x14ac:dyDescent="0.35">
      <c r="A6" s="196"/>
      <c r="B6" s="197"/>
      <c r="C6" s="197"/>
      <c r="D6" s="197"/>
      <c r="E6" s="197"/>
      <c r="F6" s="197"/>
      <c r="G6" s="197"/>
      <c r="H6" s="197"/>
      <c r="I6" s="197"/>
      <c r="J6" s="197"/>
      <c r="K6" s="200"/>
      <c r="L6" s="196"/>
      <c r="M6" s="197"/>
      <c r="N6" s="197"/>
      <c r="O6" s="197"/>
      <c r="P6" s="200"/>
      <c r="Q6" s="131"/>
      <c r="R6" s="208" t="s">
        <v>16</v>
      </c>
      <c r="S6" s="189" t="s">
        <v>17</v>
      </c>
      <c r="T6" s="189" t="s">
        <v>18</v>
      </c>
      <c r="U6" s="207" t="s">
        <v>19</v>
      </c>
      <c r="V6" s="173"/>
      <c r="W6" s="173"/>
      <c r="X6" s="173"/>
      <c r="Y6" s="173"/>
      <c r="Z6" s="173"/>
      <c r="AA6" s="173"/>
      <c r="AB6" s="174"/>
      <c r="AC6" s="185" t="s">
        <v>20</v>
      </c>
      <c r="AD6" s="185" t="s">
        <v>21</v>
      </c>
      <c r="AE6" s="185" t="s">
        <v>22</v>
      </c>
      <c r="AF6" s="185" t="s">
        <v>23</v>
      </c>
      <c r="AG6" s="185" t="s">
        <v>24</v>
      </c>
      <c r="AH6" s="186" t="s">
        <v>25</v>
      </c>
      <c r="AI6" s="189" t="s">
        <v>26</v>
      </c>
      <c r="AJ6" s="189" t="s">
        <v>15</v>
      </c>
      <c r="AK6" s="12"/>
    </row>
    <row r="7" spans="1:37" ht="144" customHeight="1" x14ac:dyDescent="0.35">
      <c r="A7" s="16" t="s">
        <v>28</v>
      </c>
      <c r="B7" s="16" t="s">
        <v>29</v>
      </c>
      <c r="C7" s="16" t="s">
        <v>30</v>
      </c>
      <c r="D7" s="16" t="s">
        <v>34</v>
      </c>
      <c r="E7" s="16" t="s">
        <v>35</v>
      </c>
      <c r="F7" s="16" t="s">
        <v>36</v>
      </c>
      <c r="G7" s="16" t="s">
        <v>740</v>
      </c>
      <c r="H7" s="16" t="s">
        <v>741</v>
      </c>
      <c r="I7" s="16" t="s">
        <v>742</v>
      </c>
      <c r="J7" s="16" t="s">
        <v>743</v>
      </c>
      <c r="K7" s="16" t="s">
        <v>37</v>
      </c>
      <c r="L7" s="16" t="s">
        <v>38</v>
      </c>
      <c r="M7" s="16" t="s">
        <v>39</v>
      </c>
      <c r="N7" s="17" t="s">
        <v>40</v>
      </c>
      <c r="O7" s="17" t="s">
        <v>41</v>
      </c>
      <c r="P7" s="17" t="s">
        <v>39</v>
      </c>
      <c r="Q7" s="17" t="s">
        <v>42</v>
      </c>
      <c r="R7" s="177"/>
      <c r="S7" s="177"/>
      <c r="T7" s="177"/>
      <c r="U7" s="17" t="s">
        <v>43</v>
      </c>
      <c r="V7" s="16" t="s">
        <v>44</v>
      </c>
      <c r="W7" s="17" t="s">
        <v>45</v>
      </c>
      <c r="X7" s="16" t="s">
        <v>44</v>
      </c>
      <c r="Y7" s="17" t="s">
        <v>44</v>
      </c>
      <c r="Z7" s="17" t="s">
        <v>46</v>
      </c>
      <c r="AA7" s="17" t="s">
        <v>47</v>
      </c>
      <c r="AB7" s="17" t="s">
        <v>48</v>
      </c>
      <c r="AC7" s="177"/>
      <c r="AD7" s="177"/>
      <c r="AE7" s="177"/>
      <c r="AF7" s="177"/>
      <c r="AG7" s="177"/>
      <c r="AH7" s="187"/>
      <c r="AI7" s="177"/>
      <c r="AJ7" s="177"/>
      <c r="AK7" s="18"/>
    </row>
    <row r="8" spans="1:37" ht="187.5" customHeight="1" x14ac:dyDescent="0.35">
      <c r="A8" s="209">
        <v>1</v>
      </c>
      <c r="B8" s="209" t="s">
        <v>744</v>
      </c>
      <c r="C8" s="212" t="s">
        <v>745</v>
      </c>
      <c r="D8" s="212" t="s">
        <v>746</v>
      </c>
      <c r="E8" s="212" t="s">
        <v>747</v>
      </c>
      <c r="F8" s="212" t="s">
        <v>174</v>
      </c>
      <c r="G8" s="212" t="s">
        <v>748</v>
      </c>
      <c r="H8" s="212" t="s">
        <v>749</v>
      </c>
      <c r="I8" s="212" t="s">
        <v>750</v>
      </c>
      <c r="J8" s="6" t="s">
        <v>751</v>
      </c>
      <c r="K8" s="209" t="s">
        <v>132</v>
      </c>
      <c r="L8" s="261" t="str">
        <f>IF(K8="Máximo 2 veces por año","Muy Baja", IF(K8="De 3 a 24 veces por año","Baja", IF(K8="De 24 a 500 veces por año","Media", IF(K8="De 500 veces al año y máximo 5000 veces por año","Alta",IF(K8="Más de 5000 veces por año","Muy Alta",";")))))</f>
        <v>Muy Alta</v>
      </c>
      <c r="M8" s="251">
        <f>IF(L8="Muy Baja", 20%, IF(L8="Baja",40%, IF(L8="Media",60%, IF(L8="Alta",80%,IF(L8="Muy Alta",100%,"")))))</f>
        <v>1</v>
      </c>
      <c r="N8" s="209" t="s">
        <v>176</v>
      </c>
      <c r="O8" s="259" t="str">
        <f>IF(P8=20%,"Leve",IF(P8=40%,"Menor",IF(P8=60%,"Moderado",IF(P8=80%,"Mayor","Catastrófico"))))</f>
        <v>Moderado</v>
      </c>
      <c r="P8" s="216">
        <f>IF(N8="     Afectación menor a 10 SMLMV",20%,IF(N8="     El riesgo afecta la imagen de alguna área de la organización",20%,IF(N8="     Entre 10 y 50 SMLMV",40%,IF(N8="     El riesgo afecta la imagen de la entidad internamente, de conocimiento general, nivel interno, de junta dircetiva y accionistas y/o de provedores",40%,IF(N8="     Entre 50 y 100 SMLMV",60%,IF(N8="     El riesgo afecta la imagen de la entidad con algunos usuarios de relevancia frente al logro de los objetivos",60%,IF(N8="     Entre 100 y 500 SMLMV",80%,IF(N8="     El riesgo afecta la imagen de de la entidad con efecto publicitario sostenido a nivel de sector administrativo, nivel departamental o municipal",80%,IF(N8="     Mayor a 500 SMLMV",100%,IF(N8="     El riesgo afecta la imagen de la entidad a nivel nacional, con efecto publicitarios sostenible a nivel país",100%,""))))))))))</f>
        <v>0.6</v>
      </c>
      <c r="Q8" s="220" t="s">
        <v>752</v>
      </c>
      <c r="R8" s="53">
        <v>1</v>
      </c>
      <c r="S8" s="5" t="s">
        <v>753</v>
      </c>
      <c r="T8" s="54" t="str">
        <f t="shared" ref="T8:T13" si="0">IF(U8="Preventivo","Probabilidad",IF(U8="Detectivo","Probabilidad","Impacto"))</f>
        <v>Probabilidad</v>
      </c>
      <c r="U8" s="39" t="s">
        <v>72</v>
      </c>
      <c r="V8" s="55">
        <f t="shared" ref="V8:V13" si="1">IF(U8="Preventivo", 25%, IF(U8="Detectivo",15%, IF(U8="Correctivo",10%,IF(U8="No se tienen controles para aplicar al impacto","No Aplica",""))))</f>
        <v>0.25</v>
      </c>
      <c r="W8" s="39" t="s">
        <v>61</v>
      </c>
      <c r="X8" s="55">
        <f t="shared" ref="X8:X13" si="2">IF(W8="Automático", 25%, IF(W8="Manual",15%,IF(W8="No Aplica", "No Aplica","")))</f>
        <v>0.15</v>
      </c>
      <c r="Y8" s="56">
        <f t="shared" ref="Y8:Y13" si="3">V8+X8</f>
        <v>0.4</v>
      </c>
      <c r="Z8" s="39" t="s">
        <v>62</v>
      </c>
      <c r="AA8" s="39" t="s">
        <v>63</v>
      </c>
      <c r="AB8" s="39" t="s">
        <v>64</v>
      </c>
      <c r="AC8" s="56">
        <f>IFERROR(IF(T8="Probabilidad",(M8-(+M8*Y8)),IF(T8="Impacto",M8,"")),"")</f>
        <v>0.6</v>
      </c>
      <c r="AD8" s="57" t="str">
        <f t="shared" ref="AD8:AD13" si="4">IF(AC8&lt;=20%, "Muy Baja", IF(AC8&lt;=40%,"Baja", IF(AC8&lt;=60%,"Media",IF(AC8&lt;=80%,"Alta","Muy Alta"))))</f>
        <v>Media</v>
      </c>
      <c r="AE8" s="56">
        <f>IF(T8="Impacto",(P8-(+P8*Y8)),P8)</f>
        <v>0.6</v>
      </c>
      <c r="AF8" s="57" t="str">
        <f t="shared" ref="AF8:AF13" si="5">IF(AE8&lt;=20%, "Leve", IF(AE8&lt;=40%,"Menor", IF(AE8&lt;=60%,"Moderado",IF(AE8&lt;=80%,"Mayor","Catastrófico"))))</f>
        <v>Moderado</v>
      </c>
      <c r="AG8" s="28" t="s">
        <v>65</v>
      </c>
      <c r="AH8" s="39" t="s">
        <v>66</v>
      </c>
      <c r="AI8" s="270" t="s">
        <v>754</v>
      </c>
      <c r="AJ8" s="270" t="s">
        <v>755</v>
      </c>
      <c r="AK8" s="12"/>
    </row>
    <row r="9" spans="1:37" ht="240.75" customHeight="1" x14ac:dyDescent="0.35">
      <c r="A9" s="176"/>
      <c r="B9" s="176"/>
      <c r="C9" s="176"/>
      <c r="D9" s="176"/>
      <c r="E9" s="176"/>
      <c r="F9" s="176"/>
      <c r="G9" s="176"/>
      <c r="H9" s="176"/>
      <c r="I9" s="176"/>
      <c r="J9" s="6" t="s">
        <v>756</v>
      </c>
      <c r="K9" s="176"/>
      <c r="L9" s="176"/>
      <c r="M9" s="176"/>
      <c r="N9" s="176"/>
      <c r="O9" s="176"/>
      <c r="P9" s="176"/>
      <c r="Q9" s="176"/>
      <c r="R9" s="53">
        <v>2</v>
      </c>
      <c r="S9" s="5" t="s">
        <v>757</v>
      </c>
      <c r="T9" s="54" t="str">
        <f t="shared" si="0"/>
        <v>Probabilidad</v>
      </c>
      <c r="U9" s="39" t="s">
        <v>72</v>
      </c>
      <c r="V9" s="55">
        <f t="shared" si="1"/>
        <v>0.25</v>
      </c>
      <c r="W9" s="39" t="s">
        <v>61</v>
      </c>
      <c r="X9" s="55">
        <f t="shared" si="2"/>
        <v>0.15</v>
      </c>
      <c r="Y9" s="56">
        <f t="shared" si="3"/>
        <v>0.4</v>
      </c>
      <c r="Z9" s="39" t="s">
        <v>62</v>
      </c>
      <c r="AA9" s="39" t="s">
        <v>63</v>
      </c>
      <c r="AB9" s="39" t="s">
        <v>64</v>
      </c>
      <c r="AC9" s="56">
        <f>IFERROR(IF(AND(T8="Probabilidad",T9="Probabilidad"),(AC8-(+AC8*Y9)),IF(T9="Probabilidad",(M8-(+M8*Y9)),IF(T9="Impacto",AC8,""))),"")</f>
        <v>0.36</v>
      </c>
      <c r="AD9" s="57" t="str">
        <f t="shared" si="4"/>
        <v>Baja</v>
      </c>
      <c r="AE9" s="56">
        <f>IF(T9="Impacto",(AE8-(+AE8*Y9)),AE8)</f>
        <v>0.6</v>
      </c>
      <c r="AF9" s="57" t="str">
        <f t="shared" si="5"/>
        <v>Moderado</v>
      </c>
      <c r="AG9" s="28" t="s">
        <v>65</v>
      </c>
      <c r="AH9" s="39" t="s">
        <v>66</v>
      </c>
      <c r="AI9" s="176"/>
      <c r="AJ9" s="176"/>
      <c r="AK9" s="12"/>
    </row>
    <row r="10" spans="1:37" ht="180" customHeight="1" x14ac:dyDescent="0.35">
      <c r="A10" s="177"/>
      <c r="B10" s="177"/>
      <c r="C10" s="177"/>
      <c r="D10" s="177"/>
      <c r="E10" s="177"/>
      <c r="F10" s="177"/>
      <c r="G10" s="177"/>
      <c r="H10" s="177"/>
      <c r="I10" s="177"/>
      <c r="J10" s="6" t="s">
        <v>758</v>
      </c>
      <c r="K10" s="177"/>
      <c r="L10" s="177"/>
      <c r="M10" s="177"/>
      <c r="N10" s="177"/>
      <c r="O10" s="177"/>
      <c r="P10" s="177"/>
      <c r="Q10" s="177"/>
      <c r="R10" s="53">
        <v>3</v>
      </c>
      <c r="S10" s="5" t="s">
        <v>759</v>
      </c>
      <c r="T10" s="54" t="str">
        <f t="shared" si="0"/>
        <v>Probabilidad</v>
      </c>
      <c r="U10" s="39" t="s">
        <v>92</v>
      </c>
      <c r="V10" s="55">
        <f t="shared" si="1"/>
        <v>0.15</v>
      </c>
      <c r="W10" s="39" t="s">
        <v>93</v>
      </c>
      <c r="X10" s="55">
        <f t="shared" si="2"/>
        <v>0.25</v>
      </c>
      <c r="Y10" s="56">
        <f t="shared" si="3"/>
        <v>0.4</v>
      </c>
      <c r="Z10" s="39" t="s">
        <v>62</v>
      </c>
      <c r="AA10" s="39" t="s">
        <v>77</v>
      </c>
      <c r="AB10" s="39" t="s">
        <v>64</v>
      </c>
      <c r="AC10" s="56">
        <f>IFERROR(IF(AND(T9="Probabilidad",T10="Probabilidad"),(AE9-(+AE9*Y10)),IF(AND(T9="Impacto",T10="Probabilidad"),(AE8-(+AE8*Y10)),IF(T10="Impacto",AE9,""))),"")</f>
        <v>0.36</v>
      </c>
      <c r="AD10" s="70" t="str">
        <f t="shared" si="4"/>
        <v>Baja</v>
      </c>
      <c r="AE10" s="55">
        <f>IFERROR(IF(AND(T9="Impacto",T10="Impacto"),(AE9-(+AE9*Y10)),IF(AND(T9="Impacto",T10="Probabilidad"),(AE8-(+AE8*Y10)),IF(T10="Probabilidad",AE9,""))),"")</f>
        <v>0.6</v>
      </c>
      <c r="AF10" s="70" t="str">
        <f t="shared" si="5"/>
        <v>Moderado</v>
      </c>
      <c r="AG10" s="28" t="s">
        <v>65</v>
      </c>
      <c r="AH10" s="39" t="s">
        <v>66</v>
      </c>
      <c r="AI10" s="177"/>
      <c r="AJ10" s="177"/>
      <c r="AK10" s="12"/>
    </row>
    <row r="11" spans="1:37" ht="408.75" customHeight="1" x14ac:dyDescent="0.35">
      <c r="A11" s="68">
        <v>2</v>
      </c>
      <c r="B11" s="68" t="s">
        <v>744</v>
      </c>
      <c r="C11" s="6" t="s">
        <v>745</v>
      </c>
      <c r="D11" s="6" t="s">
        <v>760</v>
      </c>
      <c r="E11" s="6" t="s">
        <v>747</v>
      </c>
      <c r="F11" s="6" t="s">
        <v>174</v>
      </c>
      <c r="G11" s="6" t="s">
        <v>761</v>
      </c>
      <c r="H11" s="6" t="s">
        <v>762</v>
      </c>
      <c r="I11" s="6" t="s">
        <v>763</v>
      </c>
      <c r="J11" s="6" t="s">
        <v>764</v>
      </c>
      <c r="K11" s="68" t="s">
        <v>132</v>
      </c>
      <c r="L11" s="132" t="str">
        <f t="shared" ref="L11:L13" si="6">IF(K11="Máximo 2 veces por año","Muy Baja", IF(K11="De 3 a 24 veces por año","Baja", IF(K11="De 24 a 500 veces por año","Media", IF(K11="De 500 veces al año y máximo 5000 veces por año","Alta",IF(K11="Más de 5000 veces por año","Muy Alta",";")))))</f>
        <v>Muy Alta</v>
      </c>
      <c r="M11" s="133">
        <f t="shared" ref="M11:M13" si="7">IF(L11="Muy Baja", 20%, IF(L11="Baja",40%, IF(L11="Media",60%, IF(L11="Alta",80%,IF(L11="Muy Alta",100%,"")))))</f>
        <v>1</v>
      </c>
      <c r="N11" s="68" t="s">
        <v>328</v>
      </c>
      <c r="O11" s="134" t="str">
        <f t="shared" ref="O11:O13" si="8">IF(P11=20%,"Leve",IF(P11=40%,"Menor",IF(P11=60%,"Moderado",IF(P11=80%,"Mayor","Catastrófico"))))</f>
        <v>Moderado</v>
      </c>
      <c r="P11" s="135">
        <f>IF(N8="     Afectación menor a 10 SMLMV",20%,IF(N8="     El riesgo afecta la imagen de alguna área de la organización",20%,IF(N8="     Entre 10 y 50 SMLMV",40%,IF(N8="     El riesgo afecta la imagen de la entidad internamente, de conocimiento general, nivel interno, de junta dircetiva y accionistas y/o de provedores",40%,IF(N8="     Entre 50 y 100 SMLMV",60%,IF(N8="     El riesgo afecta la imagen de la entidad con algunos usuarios de relevancia frente al logro de los objetivos",60%,IF(N8="     Entre 100 y 500 SMLMV",80%,IF(N8="     El riesgo afecta la imagen de de la entidad con efecto publicitario sostenido a nivel de sector administrativo, nivel departamental o municipal",80%,IF(N8="     Mayor a 500 SMLMV",100%,IF(N8="     El riesgo afecta la imagen de la entidad a nivel nacional, con efecto publicitarios sostenible a nivel país",100%,""))))))))))</f>
        <v>0.6</v>
      </c>
      <c r="Q11" s="120" t="s">
        <v>752</v>
      </c>
      <c r="R11" s="53">
        <v>1</v>
      </c>
      <c r="S11" s="5" t="s">
        <v>765</v>
      </c>
      <c r="T11" s="54" t="str">
        <f t="shared" si="0"/>
        <v>Probabilidad</v>
      </c>
      <c r="U11" s="39" t="s">
        <v>72</v>
      </c>
      <c r="V11" s="55">
        <f t="shared" si="1"/>
        <v>0.25</v>
      </c>
      <c r="W11" s="39" t="s">
        <v>61</v>
      </c>
      <c r="X11" s="55">
        <f t="shared" si="2"/>
        <v>0.15</v>
      </c>
      <c r="Y11" s="56">
        <f t="shared" si="3"/>
        <v>0.4</v>
      </c>
      <c r="Z11" s="39" t="s">
        <v>62</v>
      </c>
      <c r="AA11" s="39" t="s">
        <v>63</v>
      </c>
      <c r="AB11" s="39" t="s">
        <v>64</v>
      </c>
      <c r="AC11" s="56">
        <f t="shared" ref="AC11:AC13" si="9">IFERROR(IF(T11="Probabilidad",(M11-(+M11*Y11)),IF(T11="Impacto",M11,"")),"")</f>
        <v>0.6</v>
      </c>
      <c r="AD11" s="57" t="str">
        <f t="shared" si="4"/>
        <v>Media</v>
      </c>
      <c r="AE11" s="56">
        <f t="shared" ref="AE11:AE13" si="10">IF(T11="Impacto",(P11-(+P11*Y11)),P11)</f>
        <v>0.6</v>
      </c>
      <c r="AF11" s="57" t="str">
        <f t="shared" si="5"/>
        <v>Moderado</v>
      </c>
      <c r="AG11" s="28" t="s">
        <v>65</v>
      </c>
      <c r="AH11" s="39" t="s">
        <v>66</v>
      </c>
      <c r="AI11" s="51" t="s">
        <v>766</v>
      </c>
      <c r="AJ11" s="106" t="s">
        <v>767</v>
      </c>
      <c r="AK11" s="12"/>
    </row>
    <row r="12" spans="1:37" ht="395.25" customHeight="1" x14ac:dyDescent="0.35">
      <c r="A12" s="68">
        <v>3</v>
      </c>
      <c r="B12" s="68" t="s">
        <v>744</v>
      </c>
      <c r="C12" s="6" t="s">
        <v>745</v>
      </c>
      <c r="D12" s="6" t="s">
        <v>768</v>
      </c>
      <c r="E12" s="6" t="s">
        <v>747</v>
      </c>
      <c r="F12" s="6" t="s">
        <v>174</v>
      </c>
      <c r="G12" s="6" t="s">
        <v>769</v>
      </c>
      <c r="H12" s="6" t="s">
        <v>770</v>
      </c>
      <c r="I12" s="6" t="s">
        <v>771</v>
      </c>
      <c r="J12" s="6" t="s">
        <v>772</v>
      </c>
      <c r="K12" s="68" t="s">
        <v>132</v>
      </c>
      <c r="L12" s="132" t="str">
        <f t="shared" si="6"/>
        <v>Muy Alta</v>
      </c>
      <c r="M12" s="133">
        <f t="shared" si="7"/>
        <v>1</v>
      </c>
      <c r="N12" s="68" t="s">
        <v>328</v>
      </c>
      <c r="O12" s="134" t="str">
        <f t="shared" si="8"/>
        <v>Moderado</v>
      </c>
      <c r="P12" s="135">
        <f>IF(N8="     Afectación menor a 10 SMLMV",20%,IF(N8="     El riesgo afecta la imagen de alguna área de la organización",20%,IF(N8="     Entre 10 y 50 SMLMV",40%,IF(N8="     El riesgo afecta la imagen de la entidad internamente, de conocimiento general, nivel interno, de junta dircetiva y accionistas y/o de provedores",40%,IF(N8="     Entre 50 y 100 SMLMV",60%,IF(N8="     El riesgo afecta la imagen de la entidad con algunos usuarios de relevancia frente al logro de los objetivos",60%,IF(N8="     Entre 100 y 500 SMLMV",80%,IF(N8="     El riesgo afecta la imagen de de la entidad con efecto publicitario sostenido a nivel de sector administrativo, nivel departamental o municipal",80%,IF(N8="     Mayor a 500 SMLMV",100%,IF(N8="     El riesgo afecta la imagen de la entidad a nivel nacional, con efecto publicitarios sostenible a nivel país",100%,""))))))))))</f>
        <v>0.6</v>
      </c>
      <c r="Q12" s="120" t="s">
        <v>752</v>
      </c>
      <c r="R12" s="53">
        <v>1</v>
      </c>
      <c r="S12" s="5" t="s">
        <v>773</v>
      </c>
      <c r="T12" s="54" t="str">
        <f t="shared" si="0"/>
        <v>Probabilidad</v>
      </c>
      <c r="U12" s="39" t="s">
        <v>72</v>
      </c>
      <c r="V12" s="55">
        <f t="shared" si="1"/>
        <v>0.25</v>
      </c>
      <c r="W12" s="39" t="s">
        <v>61</v>
      </c>
      <c r="X12" s="55">
        <f t="shared" si="2"/>
        <v>0.15</v>
      </c>
      <c r="Y12" s="56">
        <f t="shared" si="3"/>
        <v>0.4</v>
      </c>
      <c r="Z12" s="39" t="s">
        <v>62</v>
      </c>
      <c r="AA12" s="39" t="s">
        <v>63</v>
      </c>
      <c r="AB12" s="39" t="s">
        <v>64</v>
      </c>
      <c r="AC12" s="56">
        <f t="shared" si="9"/>
        <v>0.6</v>
      </c>
      <c r="AD12" s="57" t="str">
        <f t="shared" si="4"/>
        <v>Media</v>
      </c>
      <c r="AE12" s="56">
        <f t="shared" si="10"/>
        <v>0.6</v>
      </c>
      <c r="AF12" s="57" t="str">
        <f t="shared" si="5"/>
        <v>Moderado</v>
      </c>
      <c r="AG12" s="28" t="s">
        <v>65</v>
      </c>
      <c r="AH12" s="39" t="s">
        <v>66</v>
      </c>
      <c r="AI12" s="51" t="s">
        <v>774</v>
      </c>
      <c r="AJ12" s="5" t="s">
        <v>775</v>
      </c>
      <c r="AK12" s="12"/>
    </row>
    <row r="13" spans="1:37" ht="409.5" customHeight="1" x14ac:dyDescent="0.35">
      <c r="A13" s="68">
        <v>4</v>
      </c>
      <c r="B13" s="68" t="s">
        <v>744</v>
      </c>
      <c r="C13" s="6" t="s">
        <v>745</v>
      </c>
      <c r="D13" s="6" t="s">
        <v>776</v>
      </c>
      <c r="E13" s="6" t="s">
        <v>747</v>
      </c>
      <c r="F13" s="6" t="s">
        <v>174</v>
      </c>
      <c r="G13" s="6" t="s">
        <v>777</v>
      </c>
      <c r="H13" s="6" t="s">
        <v>778</v>
      </c>
      <c r="I13" s="6" t="s">
        <v>779</v>
      </c>
      <c r="J13" s="6" t="s">
        <v>780</v>
      </c>
      <c r="K13" s="68" t="s">
        <v>132</v>
      </c>
      <c r="L13" s="132" t="str">
        <f t="shared" si="6"/>
        <v>Muy Alta</v>
      </c>
      <c r="M13" s="133">
        <f t="shared" si="7"/>
        <v>1</v>
      </c>
      <c r="N13" s="68" t="s">
        <v>176</v>
      </c>
      <c r="O13" s="136" t="str">
        <f t="shared" si="8"/>
        <v>Moderado</v>
      </c>
      <c r="P13" s="135">
        <f>IF(N8="     Afectación menor a 10 SMLMV",20%,IF(N8="     El riesgo afecta la imagen de alguna área de la organización",20%,IF(N8="     Entre 10 y 50 SMLMV",40%,IF(N8="     El riesgo afecta la imagen de la entidad internamente, de conocimiento general, nivel interno, de junta dircetiva y accionistas y/o de provedores",40%,IF(N8="     Entre 50 y 100 SMLMV",60%,IF(N8="     El riesgo afecta la imagen de la entidad con algunos usuarios de relevancia frente al logro de los objetivos",60%,IF(N8="     Entre 100 y 500 SMLMV",80%,IF(N8="     El riesgo afecta la imagen de de la entidad con efecto publicitario sostenido a nivel de sector administrativo, nivel departamental o municipal",80%,IF(N8="     Mayor a 500 SMLMV",100%,IF(N8="     El riesgo afecta la imagen de la entidad a nivel nacional, con efecto publicitarios sostenible a nivel país",100%,""))))))))))</f>
        <v>0.6</v>
      </c>
      <c r="Q13" s="120" t="s">
        <v>752</v>
      </c>
      <c r="R13" s="53">
        <v>1</v>
      </c>
      <c r="S13" s="5" t="s">
        <v>781</v>
      </c>
      <c r="T13" s="54" t="str">
        <f t="shared" si="0"/>
        <v>Probabilidad</v>
      </c>
      <c r="U13" s="39" t="s">
        <v>72</v>
      </c>
      <c r="V13" s="55">
        <f t="shared" si="1"/>
        <v>0.25</v>
      </c>
      <c r="W13" s="39" t="s">
        <v>61</v>
      </c>
      <c r="X13" s="55">
        <f t="shared" si="2"/>
        <v>0.15</v>
      </c>
      <c r="Y13" s="56">
        <f t="shared" si="3"/>
        <v>0.4</v>
      </c>
      <c r="Z13" s="39" t="s">
        <v>62</v>
      </c>
      <c r="AA13" s="39" t="s">
        <v>63</v>
      </c>
      <c r="AB13" s="39" t="s">
        <v>64</v>
      </c>
      <c r="AC13" s="56">
        <f t="shared" si="9"/>
        <v>0.6</v>
      </c>
      <c r="AD13" s="57" t="str">
        <f t="shared" si="4"/>
        <v>Media</v>
      </c>
      <c r="AE13" s="56">
        <f t="shared" si="10"/>
        <v>0.6</v>
      </c>
      <c r="AF13" s="57" t="str">
        <f t="shared" si="5"/>
        <v>Moderado</v>
      </c>
      <c r="AG13" s="39" t="s">
        <v>65</v>
      </c>
      <c r="AH13" s="39" t="s">
        <v>66</v>
      </c>
      <c r="AI13" s="6" t="s">
        <v>782</v>
      </c>
      <c r="AJ13" s="6" t="s">
        <v>783</v>
      </c>
      <c r="AK13" s="12"/>
    </row>
    <row r="14" spans="1:37" ht="16.5" customHeight="1" x14ac:dyDescent="0.35">
      <c r="A14" s="13"/>
      <c r="B14" s="12"/>
      <c r="C14" s="12"/>
      <c r="D14" s="123"/>
      <c r="E14" s="123"/>
      <c r="F14" s="123"/>
      <c r="G14" s="123"/>
      <c r="H14" s="123"/>
      <c r="I14" s="123"/>
      <c r="J14" s="123"/>
      <c r="K14" s="123"/>
      <c r="L14" s="123"/>
      <c r="M14" s="123"/>
      <c r="N14" s="125"/>
      <c r="O14" s="125"/>
      <c r="P14" s="125"/>
      <c r="Q14" s="125"/>
      <c r="R14" s="125"/>
      <c r="S14" s="12"/>
      <c r="T14" s="12"/>
      <c r="U14" s="13"/>
      <c r="V14" s="12"/>
      <c r="W14" s="12"/>
      <c r="X14" s="12"/>
      <c r="Y14" s="12"/>
      <c r="Z14" s="12"/>
      <c r="AA14" s="12"/>
      <c r="AB14" s="12"/>
      <c r="AC14" s="12"/>
      <c r="AD14" s="12"/>
      <c r="AE14" s="12"/>
      <c r="AF14" s="12"/>
      <c r="AG14" s="12"/>
      <c r="AH14" s="12"/>
      <c r="AI14" s="12"/>
      <c r="AJ14" s="12"/>
      <c r="AK14" s="12"/>
    </row>
    <row r="15" spans="1:37" ht="16.5" customHeight="1" x14ac:dyDescent="0.35">
      <c r="A15" s="13"/>
      <c r="B15" s="12"/>
      <c r="C15" s="12"/>
      <c r="D15" s="123"/>
      <c r="E15" s="123"/>
      <c r="F15" s="123"/>
      <c r="G15" s="123"/>
      <c r="H15" s="123"/>
      <c r="I15" s="123"/>
      <c r="J15" s="123"/>
      <c r="K15" s="123"/>
      <c r="L15" s="123"/>
      <c r="M15" s="123"/>
      <c r="N15" s="125"/>
      <c r="O15" s="125"/>
      <c r="P15" s="125"/>
      <c r="Q15" s="125"/>
      <c r="R15" s="125"/>
      <c r="S15" s="12"/>
      <c r="T15" s="12"/>
      <c r="U15" s="13"/>
      <c r="V15" s="12"/>
      <c r="W15" s="12"/>
      <c r="X15" s="12"/>
      <c r="Y15" s="12"/>
      <c r="Z15" s="12"/>
      <c r="AA15" s="12"/>
      <c r="AB15" s="12"/>
      <c r="AC15" s="12"/>
      <c r="AD15" s="12"/>
      <c r="AE15" s="12"/>
      <c r="AF15" s="12"/>
      <c r="AG15" s="12"/>
      <c r="AH15" s="12"/>
      <c r="AI15" s="12"/>
      <c r="AJ15" s="12"/>
      <c r="AK15" s="12"/>
    </row>
    <row r="16" spans="1:37" ht="16.5" customHeight="1" x14ac:dyDescent="0.35">
      <c r="A16" s="13"/>
      <c r="B16" s="12"/>
      <c r="C16" s="12"/>
      <c r="D16" s="123"/>
      <c r="E16" s="123"/>
      <c r="F16" s="123"/>
      <c r="G16" s="123"/>
      <c r="H16" s="123"/>
      <c r="I16" s="123"/>
      <c r="J16" s="123"/>
      <c r="K16" s="123"/>
      <c r="L16" s="123"/>
      <c r="M16" s="123"/>
      <c r="N16" s="125"/>
      <c r="O16" s="125"/>
      <c r="P16" s="125"/>
      <c r="Q16" s="125"/>
      <c r="R16" s="125"/>
      <c r="S16" s="12"/>
      <c r="T16" s="12"/>
      <c r="U16" s="13"/>
      <c r="V16" s="12"/>
      <c r="W16" s="12"/>
      <c r="X16" s="12"/>
      <c r="Y16" s="12"/>
      <c r="Z16" s="12"/>
      <c r="AA16" s="12"/>
      <c r="AB16" s="12"/>
      <c r="AC16" s="12"/>
      <c r="AD16" s="12"/>
      <c r="AE16" s="12"/>
      <c r="AF16" s="12"/>
      <c r="AG16" s="12"/>
      <c r="AH16" s="12"/>
      <c r="AI16" s="12"/>
      <c r="AJ16" s="12"/>
      <c r="AK16" s="12"/>
    </row>
    <row r="17" spans="1:37" ht="16.5" customHeight="1" x14ac:dyDescent="0.35">
      <c r="A17" s="13"/>
      <c r="B17" s="12"/>
      <c r="C17" s="12"/>
      <c r="D17" s="123"/>
      <c r="E17" s="123"/>
      <c r="F17" s="123"/>
      <c r="G17" s="123"/>
      <c r="H17" s="123"/>
      <c r="I17" s="123"/>
      <c r="J17" s="123"/>
      <c r="K17" s="123"/>
      <c r="L17" s="123"/>
      <c r="M17" s="123"/>
      <c r="N17" s="125"/>
      <c r="O17" s="125"/>
      <c r="P17" s="125"/>
      <c r="Q17" s="125"/>
      <c r="R17" s="125"/>
      <c r="S17" s="12"/>
      <c r="T17" s="12"/>
      <c r="U17" s="13"/>
      <c r="V17" s="12"/>
      <c r="W17" s="12"/>
      <c r="X17" s="12"/>
      <c r="Y17" s="12"/>
      <c r="Z17" s="12"/>
      <c r="AA17" s="12"/>
      <c r="AB17" s="12"/>
      <c r="AC17" s="12"/>
      <c r="AD17" s="12"/>
      <c r="AE17" s="12"/>
      <c r="AF17" s="12"/>
      <c r="AG17" s="12"/>
      <c r="AH17" s="12"/>
      <c r="AI17" s="12"/>
      <c r="AJ17" s="12"/>
      <c r="AK17" s="12"/>
    </row>
    <row r="18" spans="1:37" ht="16.5" customHeight="1" x14ac:dyDescent="0.35">
      <c r="A18" s="13"/>
      <c r="B18" s="12"/>
      <c r="C18" s="12"/>
      <c r="D18" s="123"/>
      <c r="E18" s="123"/>
      <c r="F18" s="123"/>
      <c r="G18" s="123"/>
      <c r="H18" s="123"/>
      <c r="I18" s="123"/>
      <c r="J18" s="123"/>
      <c r="K18" s="123"/>
      <c r="L18" s="123"/>
      <c r="M18" s="123"/>
      <c r="N18" s="125"/>
      <c r="O18" s="125"/>
      <c r="P18" s="125"/>
      <c r="Q18" s="125"/>
      <c r="R18" s="125"/>
      <c r="S18" s="12"/>
      <c r="T18" s="12"/>
      <c r="U18" s="13"/>
      <c r="V18" s="12"/>
      <c r="W18" s="12"/>
      <c r="X18" s="12"/>
      <c r="Y18" s="12"/>
      <c r="Z18" s="12"/>
      <c r="AA18" s="12"/>
      <c r="AB18" s="12"/>
      <c r="AC18" s="12"/>
      <c r="AD18" s="12"/>
      <c r="AE18" s="12"/>
      <c r="AF18" s="12"/>
      <c r="AG18" s="12"/>
      <c r="AH18" s="12"/>
      <c r="AI18" s="12"/>
      <c r="AJ18" s="12"/>
      <c r="AK18" s="12"/>
    </row>
    <row r="19" spans="1:37" ht="16.5" customHeight="1" x14ac:dyDescent="0.35">
      <c r="A19" s="13"/>
      <c r="B19" s="12"/>
      <c r="C19" s="12"/>
      <c r="D19" s="123"/>
      <c r="E19" s="123"/>
      <c r="F19" s="123"/>
      <c r="G19" s="123"/>
      <c r="H19" s="123"/>
      <c r="I19" s="123"/>
      <c r="J19" s="123"/>
      <c r="K19" s="123"/>
      <c r="L19" s="123"/>
      <c r="M19" s="123"/>
      <c r="N19" s="125"/>
      <c r="O19" s="125"/>
      <c r="P19" s="125"/>
      <c r="Q19" s="125"/>
      <c r="R19" s="125"/>
      <c r="S19" s="12"/>
      <c r="T19" s="12"/>
      <c r="U19" s="13"/>
      <c r="V19" s="12"/>
      <c r="W19" s="12"/>
      <c r="X19" s="12"/>
      <c r="Y19" s="12"/>
      <c r="Z19" s="12"/>
      <c r="AA19" s="12"/>
      <c r="AB19" s="12"/>
      <c r="AC19" s="12"/>
      <c r="AD19" s="12"/>
      <c r="AE19" s="12"/>
      <c r="AF19" s="12"/>
      <c r="AG19" s="12"/>
      <c r="AH19" s="12"/>
      <c r="AI19" s="12"/>
      <c r="AJ19" s="12"/>
      <c r="AK19" s="12"/>
    </row>
    <row r="20" spans="1:37" ht="16.5" customHeight="1" x14ac:dyDescent="0.35">
      <c r="A20" s="13"/>
      <c r="B20" s="12"/>
      <c r="C20" s="12"/>
      <c r="D20" s="123"/>
      <c r="E20" s="123"/>
      <c r="F20" s="123"/>
      <c r="G20" s="123"/>
      <c r="H20" s="123"/>
      <c r="I20" s="123"/>
      <c r="J20" s="123"/>
      <c r="K20" s="123"/>
      <c r="L20" s="123"/>
      <c r="M20" s="123"/>
      <c r="N20" s="125"/>
      <c r="O20" s="125"/>
      <c r="P20" s="125"/>
      <c r="Q20" s="125"/>
      <c r="R20" s="125"/>
      <c r="S20" s="12"/>
      <c r="T20" s="12"/>
      <c r="U20" s="13"/>
      <c r="V20" s="12"/>
      <c r="W20" s="12"/>
      <c r="X20" s="12"/>
      <c r="Y20" s="12"/>
      <c r="Z20" s="12"/>
      <c r="AA20" s="12"/>
      <c r="AB20" s="12"/>
      <c r="AC20" s="12"/>
      <c r="AD20" s="12"/>
      <c r="AE20" s="12"/>
      <c r="AF20" s="12"/>
      <c r="AG20" s="12"/>
      <c r="AH20" s="12"/>
      <c r="AI20" s="12"/>
      <c r="AJ20" s="12"/>
      <c r="AK20" s="12"/>
    </row>
    <row r="21" spans="1:37" ht="16.5" customHeight="1" x14ac:dyDescent="0.35">
      <c r="A21" s="13"/>
      <c r="B21" s="12"/>
      <c r="C21" s="12"/>
      <c r="D21" s="123"/>
      <c r="E21" s="123"/>
      <c r="F21" s="123"/>
      <c r="G21" s="123"/>
      <c r="H21" s="123"/>
      <c r="I21" s="123"/>
      <c r="J21" s="123"/>
      <c r="K21" s="123"/>
      <c r="L21" s="123"/>
      <c r="M21" s="123"/>
      <c r="N21" s="125"/>
      <c r="O21" s="125"/>
      <c r="P21" s="125"/>
      <c r="Q21" s="125"/>
      <c r="R21" s="125"/>
      <c r="S21" s="12"/>
      <c r="T21" s="12"/>
      <c r="U21" s="13"/>
      <c r="V21" s="12"/>
      <c r="W21" s="12"/>
      <c r="X21" s="12"/>
      <c r="Y21" s="12"/>
      <c r="Z21" s="12"/>
      <c r="AA21" s="12"/>
      <c r="AB21" s="12"/>
      <c r="AC21" s="12"/>
      <c r="AD21" s="12"/>
      <c r="AE21" s="12"/>
      <c r="AF21" s="12"/>
      <c r="AG21" s="12"/>
      <c r="AH21" s="12"/>
      <c r="AI21" s="12"/>
      <c r="AJ21" s="12"/>
      <c r="AK21" s="12"/>
    </row>
    <row r="22" spans="1:37" ht="16.5" customHeight="1" x14ac:dyDescent="0.35">
      <c r="A22" s="13"/>
      <c r="B22" s="12"/>
      <c r="C22" s="12"/>
      <c r="D22" s="123"/>
      <c r="E22" s="123"/>
      <c r="F22" s="123"/>
      <c r="G22" s="123"/>
      <c r="H22" s="123"/>
      <c r="I22" s="123"/>
      <c r="J22" s="123"/>
      <c r="K22" s="123"/>
      <c r="L22" s="123"/>
      <c r="M22" s="123"/>
      <c r="N22" s="125"/>
      <c r="O22" s="125"/>
      <c r="P22" s="125"/>
      <c r="Q22" s="125"/>
      <c r="R22" s="125"/>
      <c r="S22" s="12"/>
      <c r="T22" s="12"/>
      <c r="U22" s="13"/>
      <c r="V22" s="12"/>
      <c r="W22" s="12"/>
      <c r="X22" s="12"/>
      <c r="Y22" s="12"/>
      <c r="Z22" s="12"/>
      <c r="AA22" s="12"/>
      <c r="AB22" s="12"/>
      <c r="AC22" s="12"/>
      <c r="AD22" s="12"/>
      <c r="AE22" s="12"/>
      <c r="AF22" s="12"/>
      <c r="AG22" s="12"/>
      <c r="AH22" s="12"/>
      <c r="AI22" s="12"/>
      <c r="AJ22" s="12"/>
      <c r="AK22" s="12"/>
    </row>
    <row r="23" spans="1:37" ht="16.5" customHeight="1" x14ac:dyDescent="0.35">
      <c r="A23" s="13"/>
      <c r="B23" s="12"/>
      <c r="C23" s="12"/>
      <c r="D23" s="123"/>
      <c r="E23" s="123"/>
      <c r="F23" s="123"/>
      <c r="G23" s="123"/>
      <c r="H23" s="123"/>
      <c r="I23" s="123"/>
      <c r="J23" s="123"/>
      <c r="K23" s="123"/>
      <c r="L23" s="123"/>
      <c r="M23" s="123"/>
      <c r="N23" s="125"/>
      <c r="O23" s="125"/>
      <c r="P23" s="125"/>
      <c r="Q23" s="125"/>
      <c r="R23" s="125"/>
      <c r="S23" s="12"/>
      <c r="T23" s="12"/>
      <c r="U23" s="13"/>
      <c r="V23" s="12"/>
      <c r="W23" s="12"/>
      <c r="X23" s="12"/>
      <c r="Y23" s="12"/>
      <c r="Z23" s="12"/>
      <c r="AA23" s="12"/>
      <c r="AB23" s="12"/>
      <c r="AC23" s="12"/>
      <c r="AD23" s="12"/>
      <c r="AE23" s="12"/>
      <c r="AF23" s="12"/>
      <c r="AG23" s="12"/>
      <c r="AH23" s="12"/>
      <c r="AI23" s="12"/>
      <c r="AJ23" s="12"/>
      <c r="AK23" s="12"/>
    </row>
    <row r="24" spans="1:37" ht="16.5" customHeight="1" x14ac:dyDescent="0.35">
      <c r="A24" s="13"/>
      <c r="B24" s="12"/>
      <c r="C24" s="12"/>
      <c r="D24" s="123"/>
      <c r="E24" s="123"/>
      <c r="F24" s="123"/>
      <c r="G24" s="123"/>
      <c r="H24" s="123"/>
      <c r="I24" s="123"/>
      <c r="J24" s="123"/>
      <c r="K24" s="123"/>
      <c r="L24" s="123"/>
      <c r="M24" s="123"/>
      <c r="N24" s="125"/>
      <c r="O24" s="125"/>
      <c r="P24" s="125"/>
      <c r="Q24" s="125"/>
      <c r="R24" s="125"/>
      <c r="S24" s="12"/>
      <c r="T24" s="12"/>
      <c r="U24" s="13"/>
      <c r="V24" s="12"/>
      <c r="W24" s="12"/>
      <c r="X24" s="12"/>
      <c r="Y24" s="12"/>
      <c r="Z24" s="12"/>
      <c r="AA24" s="12"/>
      <c r="AB24" s="12"/>
      <c r="AC24" s="12"/>
      <c r="AD24" s="12"/>
      <c r="AE24" s="12"/>
      <c r="AF24" s="12"/>
      <c r="AG24" s="12"/>
      <c r="AH24" s="12"/>
      <c r="AI24" s="12"/>
      <c r="AJ24" s="12"/>
      <c r="AK24" s="12"/>
    </row>
    <row r="25" spans="1:37" ht="16.5" customHeight="1" x14ac:dyDescent="0.35">
      <c r="A25" s="13"/>
      <c r="B25" s="12"/>
      <c r="C25" s="12"/>
      <c r="D25" s="123"/>
      <c r="E25" s="123"/>
      <c r="F25" s="123"/>
      <c r="G25" s="123"/>
      <c r="H25" s="123"/>
      <c r="I25" s="123"/>
      <c r="J25" s="123"/>
      <c r="K25" s="123"/>
      <c r="L25" s="123"/>
      <c r="M25" s="123"/>
      <c r="N25" s="125"/>
      <c r="O25" s="125"/>
      <c r="P25" s="125"/>
      <c r="Q25" s="125"/>
      <c r="R25" s="125"/>
      <c r="S25" s="12"/>
      <c r="T25" s="12"/>
      <c r="U25" s="13"/>
      <c r="V25" s="12"/>
      <c r="W25" s="12"/>
      <c r="X25" s="12"/>
      <c r="Y25" s="12"/>
      <c r="Z25" s="12"/>
      <c r="AA25" s="12"/>
      <c r="AB25" s="12"/>
      <c r="AC25" s="12"/>
      <c r="AD25" s="12"/>
      <c r="AE25" s="12"/>
      <c r="AF25" s="12"/>
      <c r="AG25" s="12"/>
      <c r="AH25" s="12"/>
      <c r="AI25" s="12"/>
      <c r="AJ25" s="12"/>
      <c r="AK25" s="12"/>
    </row>
    <row r="26" spans="1:37" ht="16.5" customHeight="1" x14ac:dyDescent="0.35">
      <c r="A26" s="13"/>
      <c r="B26" s="12"/>
      <c r="C26" s="12"/>
      <c r="D26" s="123"/>
      <c r="E26" s="123"/>
      <c r="F26" s="123"/>
      <c r="G26" s="123"/>
      <c r="H26" s="123"/>
      <c r="I26" s="123"/>
      <c r="J26" s="123"/>
      <c r="K26" s="123"/>
      <c r="L26" s="123"/>
      <c r="M26" s="123"/>
      <c r="N26" s="125"/>
      <c r="O26" s="125"/>
      <c r="P26" s="125"/>
      <c r="Q26" s="125"/>
      <c r="R26" s="125"/>
      <c r="S26" s="12"/>
      <c r="T26" s="12"/>
      <c r="U26" s="13"/>
      <c r="V26" s="12"/>
      <c r="W26" s="12"/>
      <c r="X26" s="12"/>
      <c r="Y26" s="12"/>
      <c r="Z26" s="12"/>
      <c r="AA26" s="12"/>
      <c r="AB26" s="12"/>
      <c r="AC26" s="12"/>
      <c r="AD26" s="12"/>
      <c r="AE26" s="12"/>
      <c r="AF26" s="12"/>
      <c r="AG26" s="12"/>
      <c r="AH26" s="12"/>
      <c r="AI26" s="12"/>
      <c r="AJ26" s="12"/>
      <c r="AK26" s="12"/>
    </row>
    <row r="27" spans="1:37" ht="16.5" customHeight="1" x14ac:dyDescent="0.35">
      <c r="A27" s="13"/>
      <c r="B27" s="12"/>
      <c r="C27" s="12"/>
      <c r="D27" s="123"/>
      <c r="E27" s="123"/>
      <c r="F27" s="123"/>
      <c r="G27" s="123"/>
      <c r="H27" s="123"/>
      <c r="I27" s="123"/>
      <c r="J27" s="123"/>
      <c r="K27" s="123"/>
      <c r="L27" s="123"/>
      <c r="M27" s="123"/>
      <c r="N27" s="125"/>
      <c r="O27" s="125"/>
      <c r="P27" s="125"/>
      <c r="Q27" s="125"/>
      <c r="R27" s="125"/>
      <c r="S27" s="12"/>
      <c r="T27" s="12"/>
      <c r="U27" s="13"/>
      <c r="V27" s="12"/>
      <c r="W27" s="12"/>
      <c r="X27" s="12"/>
      <c r="Y27" s="12"/>
      <c r="Z27" s="12"/>
      <c r="AA27" s="12"/>
      <c r="AB27" s="12"/>
      <c r="AC27" s="12"/>
      <c r="AD27" s="12"/>
      <c r="AE27" s="12"/>
      <c r="AF27" s="12"/>
      <c r="AG27" s="12"/>
      <c r="AH27" s="12"/>
      <c r="AI27" s="12"/>
      <c r="AJ27" s="12"/>
      <c r="AK27" s="12"/>
    </row>
    <row r="28" spans="1:37" ht="16.5" customHeight="1" x14ac:dyDescent="0.35">
      <c r="A28" s="13"/>
      <c r="B28" s="12"/>
      <c r="C28" s="12"/>
      <c r="D28" s="123"/>
      <c r="E28" s="123"/>
      <c r="F28" s="123"/>
      <c r="G28" s="123"/>
      <c r="H28" s="123"/>
      <c r="I28" s="123"/>
      <c r="J28" s="123"/>
      <c r="K28" s="123"/>
      <c r="L28" s="123"/>
      <c r="M28" s="123"/>
      <c r="N28" s="125"/>
      <c r="O28" s="125"/>
      <c r="P28" s="125"/>
      <c r="Q28" s="125"/>
      <c r="R28" s="125"/>
      <c r="S28" s="12"/>
      <c r="T28" s="12"/>
      <c r="U28" s="13"/>
      <c r="V28" s="12"/>
      <c r="W28" s="12"/>
      <c r="X28" s="12"/>
      <c r="Y28" s="12"/>
      <c r="Z28" s="12"/>
      <c r="AA28" s="12"/>
      <c r="AB28" s="12"/>
      <c r="AC28" s="12"/>
      <c r="AD28" s="12"/>
      <c r="AE28" s="12"/>
      <c r="AF28" s="12"/>
      <c r="AG28" s="12"/>
      <c r="AH28" s="12"/>
      <c r="AI28" s="12"/>
      <c r="AJ28" s="12"/>
      <c r="AK28" s="12"/>
    </row>
    <row r="29" spans="1:37" ht="16.5" customHeight="1" x14ac:dyDescent="0.35">
      <c r="A29" s="13"/>
      <c r="B29" s="12"/>
      <c r="C29" s="12"/>
      <c r="D29" s="123"/>
      <c r="E29" s="123"/>
      <c r="F29" s="123"/>
      <c r="G29" s="123"/>
      <c r="H29" s="123"/>
      <c r="I29" s="123"/>
      <c r="J29" s="123"/>
      <c r="K29" s="123"/>
      <c r="L29" s="123"/>
      <c r="M29" s="123"/>
      <c r="N29" s="125"/>
      <c r="O29" s="125"/>
      <c r="P29" s="125"/>
      <c r="Q29" s="125"/>
      <c r="R29" s="125"/>
      <c r="S29" s="12"/>
      <c r="T29" s="12"/>
      <c r="U29" s="13"/>
      <c r="V29" s="12"/>
      <c r="W29" s="12"/>
      <c r="X29" s="12"/>
      <c r="Y29" s="12"/>
      <c r="Z29" s="12"/>
      <c r="AA29" s="12"/>
      <c r="AB29" s="12"/>
      <c r="AC29" s="12"/>
      <c r="AD29" s="12"/>
      <c r="AE29" s="12"/>
      <c r="AF29" s="12"/>
      <c r="AG29" s="12"/>
      <c r="AH29" s="12"/>
      <c r="AI29" s="12"/>
      <c r="AJ29" s="12"/>
      <c r="AK29" s="12"/>
    </row>
    <row r="30" spans="1:37" ht="16.5" customHeight="1" x14ac:dyDescent="0.35">
      <c r="A30" s="13"/>
      <c r="B30" s="12"/>
      <c r="C30" s="12"/>
      <c r="D30" s="123"/>
      <c r="E30" s="123"/>
      <c r="F30" s="123"/>
      <c r="G30" s="123"/>
      <c r="H30" s="123"/>
      <c r="I30" s="123"/>
      <c r="J30" s="123"/>
      <c r="K30" s="123"/>
      <c r="L30" s="123"/>
      <c r="M30" s="123"/>
      <c r="N30" s="125"/>
      <c r="O30" s="125"/>
      <c r="P30" s="125"/>
      <c r="Q30" s="125"/>
      <c r="R30" s="125"/>
      <c r="S30" s="12"/>
      <c r="T30" s="12"/>
      <c r="U30" s="13"/>
      <c r="V30" s="12"/>
      <c r="W30" s="12"/>
      <c r="X30" s="12"/>
      <c r="Y30" s="12"/>
      <c r="Z30" s="12"/>
      <c r="AA30" s="12"/>
      <c r="AB30" s="12"/>
      <c r="AC30" s="12"/>
      <c r="AD30" s="12"/>
      <c r="AE30" s="12"/>
      <c r="AF30" s="12"/>
      <c r="AG30" s="12"/>
      <c r="AH30" s="12"/>
      <c r="AI30" s="12"/>
      <c r="AJ30" s="12"/>
      <c r="AK30" s="12"/>
    </row>
    <row r="31" spans="1:37" ht="16.5" customHeight="1" x14ac:dyDescent="0.35">
      <c r="A31" s="13"/>
      <c r="B31" s="12"/>
      <c r="C31" s="12"/>
      <c r="D31" s="123"/>
      <c r="E31" s="123"/>
      <c r="F31" s="123"/>
      <c r="G31" s="123"/>
      <c r="H31" s="123"/>
      <c r="I31" s="123"/>
      <c r="J31" s="123"/>
      <c r="K31" s="123"/>
      <c r="L31" s="123"/>
      <c r="M31" s="123"/>
      <c r="N31" s="125"/>
      <c r="O31" s="125"/>
      <c r="P31" s="125"/>
      <c r="Q31" s="125"/>
      <c r="R31" s="125"/>
      <c r="S31" s="12"/>
      <c r="T31" s="12"/>
      <c r="U31" s="13"/>
      <c r="V31" s="12"/>
      <c r="W31" s="12"/>
      <c r="X31" s="12"/>
      <c r="Y31" s="12"/>
      <c r="Z31" s="12"/>
      <c r="AA31" s="12"/>
      <c r="AB31" s="12"/>
      <c r="AC31" s="12"/>
      <c r="AD31" s="12"/>
      <c r="AE31" s="12"/>
      <c r="AF31" s="12"/>
      <c r="AG31" s="12"/>
      <c r="AH31" s="12"/>
      <c r="AI31" s="12"/>
      <c r="AJ31" s="12"/>
      <c r="AK31" s="12"/>
    </row>
    <row r="32" spans="1:37" ht="16.5" customHeight="1" x14ac:dyDescent="0.35">
      <c r="A32" s="13"/>
      <c r="B32" s="12"/>
      <c r="C32" s="12"/>
      <c r="D32" s="123"/>
      <c r="E32" s="123"/>
      <c r="F32" s="123"/>
      <c r="G32" s="123"/>
      <c r="H32" s="123"/>
      <c r="I32" s="123"/>
      <c r="J32" s="123"/>
      <c r="K32" s="123"/>
      <c r="L32" s="123"/>
      <c r="M32" s="123"/>
      <c r="N32" s="125"/>
      <c r="O32" s="125"/>
      <c r="P32" s="125"/>
      <c r="Q32" s="125"/>
      <c r="R32" s="125"/>
      <c r="S32" s="12"/>
      <c r="T32" s="12"/>
      <c r="U32" s="13"/>
      <c r="V32" s="12"/>
      <c r="W32" s="12"/>
      <c r="X32" s="12"/>
      <c r="Y32" s="12"/>
      <c r="Z32" s="12"/>
      <c r="AA32" s="12"/>
      <c r="AB32" s="12"/>
      <c r="AC32" s="12"/>
      <c r="AD32" s="12"/>
      <c r="AE32" s="12"/>
      <c r="AF32" s="12"/>
      <c r="AG32" s="12"/>
      <c r="AH32" s="12"/>
      <c r="AI32" s="12"/>
      <c r="AJ32" s="12"/>
      <c r="AK32" s="12"/>
    </row>
    <row r="33" spans="1:37" ht="16.5" customHeight="1" x14ac:dyDescent="0.35">
      <c r="A33" s="13"/>
      <c r="B33" s="12"/>
      <c r="C33" s="12"/>
      <c r="D33" s="123"/>
      <c r="E33" s="123"/>
      <c r="F33" s="123"/>
      <c r="G33" s="123"/>
      <c r="H33" s="123"/>
      <c r="I33" s="123"/>
      <c r="J33" s="123"/>
      <c r="K33" s="123"/>
      <c r="L33" s="123"/>
      <c r="M33" s="123"/>
      <c r="N33" s="125"/>
      <c r="O33" s="125"/>
      <c r="P33" s="125"/>
      <c r="Q33" s="125"/>
      <c r="R33" s="125"/>
      <c r="S33" s="12"/>
      <c r="T33" s="12"/>
      <c r="U33" s="13"/>
      <c r="V33" s="12"/>
      <c r="W33" s="12"/>
      <c r="X33" s="12"/>
      <c r="Y33" s="12"/>
      <c r="Z33" s="12"/>
      <c r="AA33" s="12"/>
      <c r="AB33" s="12"/>
      <c r="AC33" s="12"/>
      <c r="AD33" s="12"/>
      <c r="AE33" s="12"/>
      <c r="AF33" s="12"/>
      <c r="AG33" s="12"/>
      <c r="AH33" s="12"/>
      <c r="AI33" s="12"/>
      <c r="AJ33" s="12"/>
      <c r="AK33" s="12"/>
    </row>
    <row r="34" spans="1:37" ht="16.5" customHeight="1" x14ac:dyDescent="0.35">
      <c r="A34" s="13"/>
      <c r="B34" s="12"/>
      <c r="C34" s="12"/>
      <c r="D34" s="123"/>
      <c r="E34" s="123"/>
      <c r="F34" s="123"/>
      <c r="G34" s="123"/>
      <c r="H34" s="123"/>
      <c r="I34" s="123"/>
      <c r="J34" s="123"/>
      <c r="K34" s="123"/>
      <c r="L34" s="123"/>
      <c r="M34" s="123"/>
      <c r="N34" s="125"/>
      <c r="O34" s="125"/>
      <c r="P34" s="125"/>
      <c r="Q34" s="125"/>
      <c r="R34" s="125"/>
      <c r="S34" s="12"/>
      <c r="T34" s="12"/>
      <c r="U34" s="13"/>
      <c r="V34" s="12"/>
      <c r="W34" s="12"/>
      <c r="X34" s="12"/>
      <c r="Y34" s="12"/>
      <c r="Z34" s="12"/>
      <c r="AA34" s="12"/>
      <c r="AB34" s="12"/>
      <c r="AC34" s="12"/>
      <c r="AD34" s="12"/>
      <c r="AE34" s="12"/>
      <c r="AF34" s="12"/>
      <c r="AG34" s="12"/>
      <c r="AH34" s="12"/>
      <c r="AI34" s="12"/>
      <c r="AJ34" s="12"/>
      <c r="AK34" s="12"/>
    </row>
    <row r="35" spans="1:37" ht="16.5" customHeight="1" x14ac:dyDescent="0.35">
      <c r="A35" s="13"/>
      <c r="B35" s="12"/>
      <c r="C35" s="12"/>
      <c r="D35" s="123"/>
      <c r="E35" s="123"/>
      <c r="F35" s="123"/>
      <c r="G35" s="123"/>
      <c r="H35" s="123"/>
      <c r="I35" s="123"/>
      <c r="J35" s="123"/>
      <c r="K35" s="123"/>
      <c r="L35" s="123"/>
      <c r="M35" s="123"/>
      <c r="N35" s="125"/>
      <c r="O35" s="125"/>
      <c r="P35" s="125"/>
      <c r="Q35" s="125"/>
      <c r="R35" s="125"/>
      <c r="S35" s="12"/>
      <c r="T35" s="12"/>
      <c r="U35" s="13"/>
      <c r="V35" s="12"/>
      <c r="W35" s="12"/>
      <c r="X35" s="12"/>
      <c r="Y35" s="12"/>
      <c r="Z35" s="12"/>
      <c r="AA35" s="12"/>
      <c r="AB35" s="12"/>
      <c r="AC35" s="12"/>
      <c r="AD35" s="12"/>
      <c r="AE35" s="12"/>
      <c r="AF35" s="12"/>
      <c r="AG35" s="12"/>
      <c r="AH35" s="12"/>
      <c r="AI35" s="12"/>
      <c r="AJ35" s="12"/>
      <c r="AK35" s="12"/>
    </row>
    <row r="36" spans="1:37" ht="16.5" customHeight="1" x14ac:dyDescent="0.35">
      <c r="A36" s="13"/>
      <c r="B36" s="12"/>
      <c r="C36" s="12"/>
      <c r="D36" s="123"/>
      <c r="E36" s="123"/>
      <c r="F36" s="123"/>
      <c r="G36" s="123"/>
      <c r="H36" s="123"/>
      <c r="I36" s="123"/>
      <c r="J36" s="123"/>
      <c r="K36" s="123"/>
      <c r="L36" s="123"/>
      <c r="M36" s="123"/>
      <c r="N36" s="125"/>
      <c r="O36" s="125"/>
      <c r="P36" s="125"/>
      <c r="Q36" s="125"/>
      <c r="R36" s="125"/>
      <c r="S36" s="12"/>
      <c r="T36" s="12"/>
      <c r="U36" s="13"/>
      <c r="V36" s="12"/>
      <c r="W36" s="12"/>
      <c r="X36" s="12"/>
      <c r="Y36" s="12"/>
      <c r="Z36" s="12"/>
      <c r="AA36" s="12"/>
      <c r="AB36" s="12"/>
      <c r="AC36" s="12"/>
      <c r="AD36" s="12"/>
      <c r="AE36" s="12"/>
      <c r="AF36" s="12"/>
      <c r="AG36" s="12"/>
      <c r="AH36" s="12"/>
      <c r="AI36" s="12"/>
      <c r="AJ36" s="12"/>
      <c r="AK36" s="12"/>
    </row>
    <row r="37" spans="1:37" ht="16.5" customHeight="1" x14ac:dyDescent="0.35">
      <c r="A37" s="13"/>
      <c r="B37" s="12"/>
      <c r="C37" s="12"/>
      <c r="D37" s="123"/>
      <c r="E37" s="123"/>
      <c r="F37" s="123"/>
      <c r="G37" s="123"/>
      <c r="H37" s="123"/>
      <c r="I37" s="123"/>
      <c r="J37" s="123"/>
      <c r="K37" s="123"/>
      <c r="L37" s="123"/>
      <c r="M37" s="123"/>
      <c r="N37" s="125"/>
      <c r="O37" s="125"/>
      <c r="P37" s="125"/>
      <c r="Q37" s="125"/>
      <c r="R37" s="125"/>
      <c r="S37" s="12"/>
      <c r="T37" s="12"/>
      <c r="U37" s="13"/>
      <c r="V37" s="12"/>
      <c r="W37" s="12"/>
      <c r="X37" s="12"/>
      <c r="Y37" s="12"/>
      <c r="Z37" s="12"/>
      <c r="AA37" s="12"/>
      <c r="AB37" s="12"/>
      <c r="AC37" s="12"/>
      <c r="AD37" s="12"/>
      <c r="AE37" s="12"/>
      <c r="AF37" s="12"/>
      <c r="AG37" s="12"/>
      <c r="AH37" s="12"/>
      <c r="AI37" s="12"/>
      <c r="AJ37" s="12"/>
      <c r="AK37" s="12"/>
    </row>
    <row r="38" spans="1:37" ht="16.5" customHeight="1" x14ac:dyDescent="0.35">
      <c r="A38" s="13"/>
      <c r="B38" s="12"/>
      <c r="C38" s="12"/>
      <c r="D38" s="123"/>
      <c r="E38" s="123"/>
      <c r="F38" s="123"/>
      <c r="G38" s="123"/>
      <c r="H38" s="123"/>
      <c r="I38" s="123"/>
      <c r="J38" s="123"/>
      <c r="K38" s="123"/>
      <c r="L38" s="123"/>
      <c r="M38" s="123"/>
      <c r="N38" s="125"/>
      <c r="O38" s="125"/>
      <c r="P38" s="125"/>
      <c r="Q38" s="125"/>
      <c r="R38" s="125"/>
      <c r="S38" s="12"/>
      <c r="T38" s="12"/>
      <c r="U38" s="13"/>
      <c r="V38" s="12"/>
      <c r="W38" s="12"/>
      <c r="X38" s="12"/>
      <c r="Y38" s="12"/>
      <c r="Z38" s="12"/>
      <c r="AA38" s="12"/>
      <c r="AB38" s="12"/>
      <c r="AC38" s="12"/>
      <c r="AD38" s="12"/>
      <c r="AE38" s="12"/>
      <c r="AF38" s="12"/>
      <c r="AG38" s="12"/>
      <c r="AH38" s="12"/>
      <c r="AI38" s="12"/>
      <c r="AJ38" s="12"/>
      <c r="AK38" s="12"/>
    </row>
    <row r="39" spans="1:37" ht="16.5" customHeight="1" x14ac:dyDescent="0.35">
      <c r="A39" s="13"/>
      <c r="B39" s="12"/>
      <c r="C39" s="12"/>
      <c r="D39" s="123"/>
      <c r="E39" s="123"/>
      <c r="F39" s="123"/>
      <c r="G39" s="123"/>
      <c r="H39" s="123"/>
      <c r="I39" s="123"/>
      <c r="J39" s="123"/>
      <c r="K39" s="123"/>
      <c r="L39" s="123"/>
      <c r="M39" s="123"/>
      <c r="N39" s="125"/>
      <c r="O39" s="125"/>
      <c r="P39" s="125"/>
      <c r="Q39" s="125"/>
      <c r="R39" s="125"/>
      <c r="S39" s="12"/>
      <c r="T39" s="12"/>
      <c r="U39" s="13"/>
      <c r="V39" s="12"/>
      <c r="W39" s="12"/>
      <c r="X39" s="12"/>
      <c r="Y39" s="12"/>
      <c r="Z39" s="12"/>
      <c r="AA39" s="12"/>
      <c r="AB39" s="12"/>
      <c r="AC39" s="12"/>
      <c r="AD39" s="12"/>
      <c r="AE39" s="12"/>
      <c r="AF39" s="12"/>
      <c r="AG39" s="12"/>
      <c r="AH39" s="12"/>
      <c r="AI39" s="12"/>
      <c r="AJ39" s="12"/>
      <c r="AK39" s="12"/>
    </row>
    <row r="40" spans="1:37" ht="16.5" customHeight="1" x14ac:dyDescent="0.35">
      <c r="A40" s="13"/>
      <c r="B40" s="12"/>
      <c r="C40" s="12"/>
      <c r="D40" s="123"/>
      <c r="E40" s="123"/>
      <c r="F40" s="123"/>
      <c r="G40" s="123"/>
      <c r="H40" s="123"/>
      <c r="I40" s="123"/>
      <c r="J40" s="123"/>
      <c r="K40" s="123"/>
      <c r="L40" s="123"/>
      <c r="M40" s="123"/>
      <c r="N40" s="125"/>
      <c r="O40" s="125"/>
      <c r="P40" s="125"/>
      <c r="Q40" s="125"/>
      <c r="R40" s="125"/>
      <c r="S40" s="12"/>
      <c r="T40" s="12"/>
      <c r="U40" s="13"/>
      <c r="V40" s="12"/>
      <c r="W40" s="12"/>
      <c r="X40" s="12"/>
      <c r="Y40" s="12"/>
      <c r="Z40" s="12"/>
      <c r="AA40" s="12"/>
      <c r="AB40" s="12"/>
      <c r="AC40" s="12"/>
      <c r="AD40" s="12"/>
      <c r="AE40" s="12"/>
      <c r="AF40" s="12"/>
      <c r="AG40" s="12"/>
      <c r="AH40" s="12"/>
      <c r="AI40" s="12"/>
      <c r="AJ40" s="12"/>
      <c r="AK40" s="12"/>
    </row>
    <row r="41" spans="1:37" ht="16.5" customHeight="1" x14ac:dyDescent="0.35">
      <c r="A41" s="13"/>
      <c r="B41" s="12"/>
      <c r="C41" s="12"/>
      <c r="D41" s="123"/>
      <c r="E41" s="123"/>
      <c r="F41" s="123"/>
      <c r="G41" s="123"/>
      <c r="H41" s="123"/>
      <c r="I41" s="123"/>
      <c r="J41" s="123"/>
      <c r="K41" s="123"/>
      <c r="L41" s="123"/>
      <c r="M41" s="123"/>
      <c r="N41" s="125"/>
      <c r="O41" s="125"/>
      <c r="P41" s="125"/>
      <c r="Q41" s="125"/>
      <c r="R41" s="125"/>
      <c r="S41" s="12"/>
      <c r="T41" s="12"/>
      <c r="U41" s="13"/>
      <c r="V41" s="12"/>
      <c r="W41" s="12"/>
      <c r="X41" s="12"/>
      <c r="Y41" s="12"/>
      <c r="Z41" s="12"/>
      <c r="AA41" s="12"/>
      <c r="AB41" s="12"/>
      <c r="AC41" s="12"/>
      <c r="AD41" s="12"/>
      <c r="AE41" s="12"/>
      <c r="AF41" s="12"/>
      <c r="AG41" s="12"/>
      <c r="AH41" s="12"/>
      <c r="AI41" s="12"/>
      <c r="AJ41" s="12"/>
      <c r="AK41" s="12"/>
    </row>
    <row r="42" spans="1:37" ht="16.5" customHeight="1" x14ac:dyDescent="0.35">
      <c r="A42" s="13"/>
      <c r="B42" s="12"/>
      <c r="C42" s="12"/>
      <c r="D42" s="123"/>
      <c r="E42" s="123"/>
      <c r="F42" s="123"/>
      <c r="G42" s="123"/>
      <c r="H42" s="123"/>
      <c r="I42" s="123"/>
      <c r="J42" s="123"/>
      <c r="K42" s="123"/>
      <c r="L42" s="123"/>
      <c r="M42" s="123"/>
      <c r="N42" s="125"/>
      <c r="O42" s="125"/>
      <c r="P42" s="125"/>
      <c r="Q42" s="125"/>
      <c r="R42" s="125"/>
      <c r="S42" s="12"/>
      <c r="T42" s="12"/>
      <c r="U42" s="13"/>
      <c r="V42" s="12"/>
      <c r="W42" s="12"/>
      <c r="X42" s="12"/>
      <c r="Y42" s="12"/>
      <c r="Z42" s="12"/>
      <c r="AA42" s="12"/>
      <c r="AB42" s="12"/>
      <c r="AC42" s="12"/>
      <c r="AD42" s="12"/>
      <c r="AE42" s="12"/>
      <c r="AF42" s="12"/>
      <c r="AG42" s="12"/>
      <c r="AH42" s="12"/>
      <c r="AI42" s="12"/>
      <c r="AJ42" s="12"/>
      <c r="AK42" s="12"/>
    </row>
    <row r="43" spans="1:37" ht="16.5" customHeight="1" x14ac:dyDescent="0.35">
      <c r="A43" s="13"/>
      <c r="B43" s="12"/>
      <c r="C43" s="12"/>
      <c r="D43" s="123"/>
      <c r="E43" s="123"/>
      <c r="F43" s="123"/>
      <c r="G43" s="123"/>
      <c r="H43" s="123"/>
      <c r="I43" s="123"/>
      <c r="J43" s="123"/>
      <c r="K43" s="123"/>
      <c r="L43" s="123"/>
      <c r="M43" s="123"/>
      <c r="N43" s="125"/>
      <c r="O43" s="125"/>
      <c r="P43" s="125"/>
      <c r="Q43" s="125"/>
      <c r="R43" s="125"/>
      <c r="S43" s="12"/>
      <c r="T43" s="12"/>
      <c r="U43" s="13"/>
      <c r="V43" s="12"/>
      <c r="W43" s="12"/>
      <c r="X43" s="12"/>
      <c r="Y43" s="12"/>
      <c r="Z43" s="12"/>
      <c r="AA43" s="12"/>
      <c r="AB43" s="12"/>
      <c r="AC43" s="12"/>
      <c r="AD43" s="12"/>
      <c r="AE43" s="12"/>
      <c r="AF43" s="12"/>
      <c r="AG43" s="12"/>
      <c r="AH43" s="12"/>
      <c r="AI43" s="12"/>
      <c r="AJ43" s="12"/>
      <c r="AK43" s="12"/>
    </row>
    <row r="44" spans="1:37" ht="16.5" customHeight="1" x14ac:dyDescent="0.35">
      <c r="A44" s="13"/>
      <c r="B44" s="12"/>
      <c r="C44" s="12"/>
      <c r="D44" s="123"/>
      <c r="E44" s="123"/>
      <c r="F44" s="123"/>
      <c r="G44" s="123"/>
      <c r="H44" s="123"/>
      <c r="I44" s="123"/>
      <c r="J44" s="123"/>
      <c r="K44" s="123"/>
      <c r="L44" s="123"/>
      <c r="M44" s="123"/>
      <c r="N44" s="125"/>
      <c r="O44" s="125"/>
      <c r="P44" s="125"/>
      <c r="Q44" s="125"/>
      <c r="R44" s="125"/>
      <c r="S44" s="12"/>
      <c r="T44" s="12"/>
      <c r="U44" s="13"/>
      <c r="V44" s="12"/>
      <c r="W44" s="12"/>
      <c r="X44" s="12"/>
      <c r="Y44" s="12"/>
      <c r="Z44" s="12"/>
      <c r="AA44" s="12"/>
      <c r="AB44" s="12"/>
      <c r="AC44" s="12"/>
      <c r="AD44" s="12"/>
      <c r="AE44" s="12"/>
      <c r="AF44" s="12"/>
      <c r="AG44" s="12"/>
      <c r="AH44" s="12"/>
      <c r="AI44" s="12"/>
      <c r="AJ44" s="12"/>
      <c r="AK44" s="12"/>
    </row>
    <row r="45" spans="1:37" ht="16.5" customHeight="1" x14ac:dyDescent="0.35">
      <c r="A45" s="13"/>
      <c r="B45" s="12"/>
      <c r="C45" s="12"/>
      <c r="D45" s="123"/>
      <c r="E45" s="123"/>
      <c r="F45" s="123"/>
      <c r="G45" s="123"/>
      <c r="H45" s="123"/>
      <c r="I45" s="123"/>
      <c r="J45" s="123"/>
      <c r="K45" s="123"/>
      <c r="L45" s="123"/>
      <c r="M45" s="123"/>
      <c r="N45" s="125"/>
      <c r="O45" s="125"/>
      <c r="P45" s="125"/>
      <c r="Q45" s="125"/>
      <c r="R45" s="125"/>
      <c r="S45" s="12"/>
      <c r="T45" s="12"/>
      <c r="U45" s="13"/>
      <c r="V45" s="12"/>
      <c r="W45" s="12"/>
      <c r="X45" s="12"/>
      <c r="Y45" s="12"/>
      <c r="Z45" s="12"/>
      <c r="AA45" s="12"/>
      <c r="AB45" s="12"/>
      <c r="AC45" s="12"/>
      <c r="AD45" s="12"/>
      <c r="AE45" s="12"/>
      <c r="AF45" s="12"/>
      <c r="AG45" s="12"/>
      <c r="AH45" s="12"/>
      <c r="AI45" s="12"/>
      <c r="AJ45" s="12"/>
      <c r="AK45" s="12"/>
    </row>
    <row r="46" spans="1:37" ht="16.5" customHeight="1" x14ac:dyDescent="0.35">
      <c r="A46" s="13"/>
      <c r="B46" s="12"/>
      <c r="C46" s="12"/>
      <c r="D46" s="123"/>
      <c r="E46" s="123"/>
      <c r="F46" s="123"/>
      <c r="G46" s="123"/>
      <c r="H46" s="123"/>
      <c r="I46" s="123"/>
      <c r="J46" s="123"/>
      <c r="K46" s="123"/>
      <c r="L46" s="123"/>
      <c r="M46" s="123"/>
      <c r="N46" s="125"/>
      <c r="O46" s="125"/>
      <c r="P46" s="125"/>
      <c r="Q46" s="125"/>
      <c r="R46" s="125"/>
      <c r="S46" s="12"/>
      <c r="T46" s="12"/>
      <c r="U46" s="13"/>
      <c r="V46" s="12"/>
      <c r="W46" s="12"/>
      <c r="X46" s="12"/>
      <c r="Y46" s="12"/>
      <c r="Z46" s="12"/>
      <c r="AA46" s="12"/>
      <c r="AB46" s="12"/>
      <c r="AC46" s="12"/>
      <c r="AD46" s="12"/>
      <c r="AE46" s="12"/>
      <c r="AF46" s="12"/>
      <c r="AG46" s="12"/>
      <c r="AH46" s="12"/>
      <c r="AI46" s="12"/>
      <c r="AJ46" s="12"/>
      <c r="AK46" s="12"/>
    </row>
    <row r="47" spans="1:37" ht="16.5" customHeight="1" x14ac:dyDescent="0.35">
      <c r="A47" s="13"/>
      <c r="B47" s="12"/>
      <c r="C47" s="12"/>
      <c r="D47" s="123"/>
      <c r="E47" s="123"/>
      <c r="F47" s="123"/>
      <c r="G47" s="123"/>
      <c r="H47" s="123"/>
      <c r="I47" s="123"/>
      <c r="J47" s="123"/>
      <c r="K47" s="123"/>
      <c r="L47" s="123"/>
      <c r="M47" s="123"/>
      <c r="N47" s="125"/>
      <c r="O47" s="125"/>
      <c r="P47" s="125"/>
      <c r="Q47" s="125"/>
      <c r="R47" s="125"/>
      <c r="S47" s="12"/>
      <c r="T47" s="12"/>
      <c r="U47" s="13"/>
      <c r="V47" s="12"/>
      <c r="W47" s="12"/>
      <c r="X47" s="12"/>
      <c r="Y47" s="12"/>
      <c r="Z47" s="12"/>
      <c r="AA47" s="12"/>
      <c r="AB47" s="12"/>
      <c r="AC47" s="12"/>
      <c r="AD47" s="12"/>
      <c r="AE47" s="12"/>
      <c r="AF47" s="12"/>
      <c r="AG47" s="12"/>
      <c r="AH47" s="12"/>
      <c r="AI47" s="12"/>
      <c r="AJ47" s="12"/>
      <c r="AK47" s="12"/>
    </row>
    <row r="48" spans="1:37" ht="16.5" customHeight="1" x14ac:dyDescent="0.35">
      <c r="A48" s="13"/>
      <c r="B48" s="12"/>
      <c r="C48" s="12"/>
      <c r="D48" s="123"/>
      <c r="E48" s="123"/>
      <c r="F48" s="123"/>
      <c r="G48" s="123"/>
      <c r="H48" s="123"/>
      <c r="I48" s="123"/>
      <c r="J48" s="123"/>
      <c r="K48" s="123"/>
      <c r="L48" s="123"/>
      <c r="M48" s="123"/>
      <c r="N48" s="125"/>
      <c r="O48" s="125"/>
      <c r="P48" s="125"/>
      <c r="Q48" s="125"/>
      <c r="R48" s="125"/>
      <c r="S48" s="12"/>
      <c r="T48" s="12"/>
      <c r="U48" s="13"/>
      <c r="V48" s="12"/>
      <c r="W48" s="12"/>
      <c r="X48" s="12"/>
      <c r="Y48" s="12"/>
      <c r="Z48" s="12"/>
      <c r="AA48" s="12"/>
      <c r="AB48" s="12"/>
      <c r="AC48" s="12"/>
      <c r="AD48" s="12"/>
      <c r="AE48" s="12"/>
      <c r="AF48" s="12"/>
      <c r="AG48" s="12"/>
      <c r="AH48" s="12"/>
      <c r="AI48" s="12"/>
      <c r="AJ48" s="12"/>
      <c r="AK48" s="12"/>
    </row>
    <row r="49" spans="1:37" ht="16.5" customHeight="1" x14ac:dyDescent="0.35">
      <c r="A49" s="13"/>
      <c r="B49" s="12"/>
      <c r="C49" s="12"/>
      <c r="D49" s="123"/>
      <c r="E49" s="123"/>
      <c r="F49" s="123"/>
      <c r="G49" s="123"/>
      <c r="H49" s="123"/>
      <c r="I49" s="123"/>
      <c r="J49" s="123"/>
      <c r="K49" s="123"/>
      <c r="L49" s="123"/>
      <c r="M49" s="123"/>
      <c r="N49" s="125"/>
      <c r="O49" s="125"/>
      <c r="P49" s="125"/>
      <c r="Q49" s="125"/>
      <c r="R49" s="125"/>
      <c r="S49" s="12"/>
      <c r="T49" s="12"/>
      <c r="U49" s="13"/>
      <c r="V49" s="12"/>
      <c r="W49" s="12"/>
      <c r="X49" s="12"/>
      <c r="Y49" s="12"/>
      <c r="Z49" s="12"/>
      <c r="AA49" s="12"/>
      <c r="AB49" s="12"/>
      <c r="AC49" s="12"/>
      <c r="AD49" s="12"/>
      <c r="AE49" s="12"/>
      <c r="AF49" s="12"/>
      <c r="AG49" s="12"/>
      <c r="AH49" s="12"/>
      <c r="AI49" s="12"/>
      <c r="AJ49" s="12"/>
      <c r="AK49" s="12"/>
    </row>
    <row r="50" spans="1:37" ht="16.5" customHeight="1" x14ac:dyDescent="0.35">
      <c r="A50" s="13"/>
      <c r="B50" s="12"/>
      <c r="C50" s="12"/>
      <c r="D50" s="123"/>
      <c r="E50" s="123"/>
      <c r="F50" s="123"/>
      <c r="G50" s="123"/>
      <c r="H50" s="123"/>
      <c r="I50" s="123"/>
      <c r="J50" s="123"/>
      <c r="K50" s="123"/>
      <c r="L50" s="123"/>
      <c r="M50" s="123"/>
      <c r="N50" s="125"/>
      <c r="O50" s="125"/>
      <c r="P50" s="125"/>
      <c r="Q50" s="125"/>
      <c r="R50" s="125"/>
      <c r="S50" s="12"/>
      <c r="T50" s="12"/>
      <c r="U50" s="13"/>
      <c r="V50" s="12"/>
      <c r="W50" s="12"/>
      <c r="X50" s="12"/>
      <c r="Y50" s="12"/>
      <c r="Z50" s="12"/>
      <c r="AA50" s="12"/>
      <c r="AB50" s="12"/>
      <c r="AC50" s="12"/>
      <c r="AD50" s="12"/>
      <c r="AE50" s="12"/>
      <c r="AF50" s="12"/>
      <c r="AG50" s="12"/>
      <c r="AH50" s="12"/>
      <c r="AI50" s="12"/>
      <c r="AJ50" s="12"/>
      <c r="AK50" s="12"/>
    </row>
    <row r="51" spans="1:37" ht="16.5" customHeight="1" x14ac:dyDescent="0.35">
      <c r="A51" s="13"/>
      <c r="B51" s="12"/>
      <c r="C51" s="12"/>
      <c r="D51" s="123"/>
      <c r="E51" s="123"/>
      <c r="F51" s="123"/>
      <c r="G51" s="123"/>
      <c r="H51" s="123"/>
      <c r="I51" s="123"/>
      <c r="J51" s="123"/>
      <c r="K51" s="123"/>
      <c r="L51" s="123"/>
      <c r="M51" s="123"/>
      <c r="N51" s="125"/>
      <c r="O51" s="125"/>
      <c r="P51" s="125"/>
      <c r="Q51" s="125"/>
      <c r="R51" s="125"/>
      <c r="S51" s="12"/>
      <c r="T51" s="12"/>
      <c r="U51" s="13"/>
      <c r="V51" s="12"/>
      <c r="W51" s="12"/>
      <c r="X51" s="12"/>
      <c r="Y51" s="12"/>
      <c r="Z51" s="12"/>
      <c r="AA51" s="12"/>
      <c r="AB51" s="12"/>
      <c r="AC51" s="12"/>
      <c r="AD51" s="12"/>
      <c r="AE51" s="12"/>
      <c r="AF51" s="12"/>
      <c r="AG51" s="12"/>
      <c r="AH51" s="12"/>
      <c r="AI51" s="12"/>
      <c r="AJ51" s="12"/>
      <c r="AK51" s="12"/>
    </row>
    <row r="52" spans="1:37" ht="16.5" customHeight="1" x14ac:dyDescent="0.35">
      <c r="A52" s="13"/>
      <c r="B52" s="12"/>
      <c r="C52" s="12"/>
      <c r="D52" s="123"/>
      <c r="E52" s="123"/>
      <c r="F52" s="123"/>
      <c r="G52" s="123"/>
      <c r="H52" s="123"/>
      <c r="I52" s="123"/>
      <c r="J52" s="123"/>
      <c r="K52" s="123"/>
      <c r="L52" s="123"/>
      <c r="M52" s="123"/>
      <c r="N52" s="125"/>
      <c r="O52" s="125"/>
      <c r="P52" s="125"/>
      <c r="Q52" s="125"/>
      <c r="R52" s="125"/>
      <c r="S52" s="12"/>
      <c r="T52" s="12"/>
      <c r="U52" s="13"/>
      <c r="V52" s="12"/>
      <c r="W52" s="12"/>
      <c r="X52" s="12"/>
      <c r="Y52" s="12"/>
      <c r="Z52" s="12"/>
      <c r="AA52" s="12"/>
      <c r="AB52" s="12"/>
      <c r="AC52" s="12"/>
      <c r="AD52" s="12"/>
      <c r="AE52" s="12"/>
      <c r="AF52" s="12"/>
      <c r="AG52" s="12"/>
      <c r="AH52" s="12"/>
      <c r="AI52" s="12"/>
      <c r="AJ52" s="12"/>
      <c r="AK52" s="12"/>
    </row>
    <row r="53" spans="1:37" ht="16.5" customHeight="1" x14ac:dyDescent="0.35">
      <c r="A53" s="13"/>
      <c r="B53" s="12"/>
      <c r="C53" s="12"/>
      <c r="D53" s="123"/>
      <c r="E53" s="123"/>
      <c r="F53" s="123"/>
      <c r="G53" s="123"/>
      <c r="H53" s="123"/>
      <c r="I53" s="123"/>
      <c r="J53" s="123"/>
      <c r="K53" s="123"/>
      <c r="L53" s="123"/>
      <c r="M53" s="123"/>
      <c r="N53" s="125"/>
      <c r="O53" s="125"/>
      <c r="P53" s="125"/>
      <c r="Q53" s="125"/>
      <c r="R53" s="125"/>
      <c r="S53" s="12"/>
      <c r="T53" s="12"/>
      <c r="U53" s="13"/>
      <c r="V53" s="12"/>
      <c r="W53" s="12"/>
      <c r="X53" s="12"/>
      <c r="Y53" s="12"/>
      <c r="Z53" s="12"/>
      <c r="AA53" s="12"/>
      <c r="AB53" s="12"/>
      <c r="AC53" s="12"/>
      <c r="AD53" s="12"/>
      <c r="AE53" s="12"/>
      <c r="AF53" s="12"/>
      <c r="AG53" s="12"/>
      <c r="AH53" s="12"/>
      <c r="AI53" s="12"/>
      <c r="AJ53" s="12"/>
      <c r="AK53" s="12"/>
    </row>
    <row r="54" spans="1:37" ht="16.5" customHeight="1" x14ac:dyDescent="0.35">
      <c r="A54" s="13"/>
      <c r="B54" s="12"/>
      <c r="C54" s="12"/>
      <c r="D54" s="123"/>
      <c r="E54" s="123"/>
      <c r="F54" s="123"/>
      <c r="G54" s="123"/>
      <c r="H54" s="123"/>
      <c r="I54" s="123"/>
      <c r="J54" s="123"/>
      <c r="K54" s="123"/>
      <c r="L54" s="123"/>
      <c r="M54" s="123"/>
      <c r="N54" s="125"/>
      <c r="O54" s="125"/>
      <c r="P54" s="125"/>
      <c r="Q54" s="125"/>
      <c r="R54" s="125"/>
      <c r="S54" s="12"/>
      <c r="T54" s="12"/>
      <c r="U54" s="13"/>
      <c r="V54" s="12"/>
      <c r="W54" s="12"/>
      <c r="X54" s="12"/>
      <c r="Y54" s="12"/>
      <c r="Z54" s="12"/>
      <c r="AA54" s="12"/>
      <c r="AB54" s="12"/>
      <c r="AC54" s="12"/>
      <c r="AD54" s="12"/>
      <c r="AE54" s="12"/>
      <c r="AF54" s="12"/>
      <c r="AG54" s="12"/>
      <c r="AH54" s="12"/>
      <c r="AI54" s="12"/>
      <c r="AJ54" s="12"/>
      <c r="AK54" s="12"/>
    </row>
    <row r="55" spans="1:37" ht="16.5" customHeight="1" x14ac:dyDescent="0.35">
      <c r="A55" s="13"/>
      <c r="B55" s="12"/>
      <c r="C55" s="12"/>
      <c r="D55" s="123"/>
      <c r="E55" s="123"/>
      <c r="F55" s="123"/>
      <c r="G55" s="123"/>
      <c r="H55" s="123"/>
      <c r="I55" s="123"/>
      <c r="J55" s="123"/>
      <c r="K55" s="123"/>
      <c r="L55" s="123"/>
      <c r="M55" s="123"/>
      <c r="N55" s="125"/>
      <c r="O55" s="125"/>
      <c r="P55" s="125"/>
      <c r="Q55" s="125"/>
      <c r="R55" s="125"/>
      <c r="S55" s="12"/>
      <c r="T55" s="12"/>
      <c r="U55" s="13"/>
      <c r="V55" s="12"/>
      <c r="W55" s="12"/>
      <c r="X55" s="12"/>
      <c r="Y55" s="12"/>
      <c r="Z55" s="12"/>
      <c r="AA55" s="12"/>
      <c r="AB55" s="12"/>
      <c r="AC55" s="12"/>
      <c r="AD55" s="12"/>
      <c r="AE55" s="12"/>
      <c r="AF55" s="12"/>
      <c r="AG55" s="12"/>
      <c r="AH55" s="12"/>
      <c r="AI55" s="12"/>
      <c r="AJ55" s="12"/>
      <c r="AK55" s="12"/>
    </row>
    <row r="56" spans="1:37" ht="16.5" customHeight="1" x14ac:dyDescent="0.35">
      <c r="A56" s="13"/>
      <c r="B56" s="12"/>
      <c r="C56" s="12"/>
      <c r="D56" s="123"/>
      <c r="E56" s="123"/>
      <c r="F56" s="123"/>
      <c r="G56" s="123"/>
      <c r="H56" s="123"/>
      <c r="I56" s="123"/>
      <c r="J56" s="123"/>
      <c r="K56" s="123"/>
      <c r="L56" s="123"/>
      <c r="M56" s="123"/>
      <c r="N56" s="125"/>
      <c r="O56" s="125"/>
      <c r="P56" s="125"/>
      <c r="Q56" s="125"/>
      <c r="R56" s="125"/>
      <c r="S56" s="12"/>
      <c r="T56" s="12"/>
      <c r="U56" s="13"/>
      <c r="V56" s="12"/>
      <c r="W56" s="12"/>
      <c r="X56" s="12"/>
      <c r="Y56" s="12"/>
      <c r="Z56" s="12"/>
      <c r="AA56" s="12"/>
      <c r="AB56" s="12"/>
      <c r="AC56" s="12"/>
      <c r="AD56" s="12"/>
      <c r="AE56" s="12"/>
      <c r="AF56" s="12"/>
      <c r="AG56" s="12"/>
      <c r="AH56" s="12"/>
      <c r="AI56" s="12"/>
      <c r="AJ56" s="12"/>
      <c r="AK56" s="12"/>
    </row>
    <row r="57" spans="1:37" ht="16.5" customHeight="1" x14ac:dyDescent="0.35">
      <c r="A57" s="13"/>
      <c r="B57" s="12"/>
      <c r="C57" s="12"/>
      <c r="D57" s="123"/>
      <c r="E57" s="123"/>
      <c r="F57" s="123"/>
      <c r="G57" s="123"/>
      <c r="H57" s="123"/>
      <c r="I57" s="123"/>
      <c r="J57" s="123"/>
      <c r="K57" s="123"/>
      <c r="L57" s="123"/>
      <c r="M57" s="123"/>
      <c r="N57" s="125"/>
      <c r="O57" s="125"/>
      <c r="P57" s="125"/>
      <c r="Q57" s="125"/>
      <c r="R57" s="125"/>
      <c r="S57" s="12"/>
      <c r="T57" s="12"/>
      <c r="U57" s="13"/>
      <c r="V57" s="12"/>
      <c r="W57" s="12"/>
      <c r="X57" s="12"/>
      <c r="Y57" s="12"/>
      <c r="Z57" s="12"/>
      <c r="AA57" s="12"/>
      <c r="AB57" s="12"/>
      <c r="AC57" s="12"/>
      <c r="AD57" s="12"/>
      <c r="AE57" s="12"/>
      <c r="AF57" s="12"/>
      <c r="AG57" s="12"/>
      <c r="AH57" s="12"/>
      <c r="AI57" s="12"/>
      <c r="AJ57" s="12"/>
      <c r="AK57" s="12"/>
    </row>
    <row r="58" spans="1:37" ht="16.5" customHeight="1" x14ac:dyDescent="0.35">
      <c r="A58" s="13"/>
      <c r="B58" s="12"/>
      <c r="C58" s="12"/>
      <c r="D58" s="123"/>
      <c r="E58" s="123"/>
      <c r="F58" s="123"/>
      <c r="G58" s="123"/>
      <c r="H58" s="123"/>
      <c r="I58" s="123"/>
      <c r="J58" s="123"/>
      <c r="K58" s="123"/>
      <c r="L58" s="123"/>
      <c r="M58" s="123"/>
      <c r="N58" s="125"/>
      <c r="O58" s="125"/>
      <c r="P58" s="125"/>
      <c r="Q58" s="125"/>
      <c r="R58" s="125"/>
      <c r="S58" s="12"/>
      <c r="T58" s="12"/>
      <c r="U58" s="13"/>
      <c r="V58" s="12"/>
      <c r="W58" s="12"/>
      <c r="X58" s="12"/>
      <c r="Y58" s="12"/>
      <c r="Z58" s="12"/>
      <c r="AA58" s="12"/>
      <c r="AB58" s="12"/>
      <c r="AC58" s="12"/>
      <c r="AD58" s="12"/>
      <c r="AE58" s="12"/>
      <c r="AF58" s="12"/>
      <c r="AG58" s="12"/>
      <c r="AH58" s="12"/>
      <c r="AI58" s="12"/>
      <c r="AJ58" s="12"/>
      <c r="AK58" s="12"/>
    </row>
    <row r="59" spans="1:37" ht="16.5" customHeight="1" x14ac:dyDescent="0.35">
      <c r="A59" s="13"/>
      <c r="B59" s="12"/>
      <c r="C59" s="12"/>
      <c r="D59" s="123"/>
      <c r="E59" s="123"/>
      <c r="F59" s="123"/>
      <c r="G59" s="123"/>
      <c r="H59" s="123"/>
      <c r="I59" s="123"/>
      <c r="J59" s="123"/>
      <c r="K59" s="123"/>
      <c r="L59" s="123"/>
      <c r="M59" s="123"/>
      <c r="N59" s="125"/>
      <c r="O59" s="125"/>
      <c r="P59" s="125"/>
      <c r="Q59" s="125"/>
      <c r="R59" s="125"/>
      <c r="S59" s="12"/>
      <c r="T59" s="12"/>
      <c r="U59" s="13"/>
      <c r="V59" s="12"/>
      <c r="W59" s="12"/>
      <c r="X59" s="12"/>
      <c r="Y59" s="12"/>
      <c r="Z59" s="12"/>
      <c r="AA59" s="12"/>
      <c r="AB59" s="12"/>
      <c r="AC59" s="12"/>
      <c r="AD59" s="12"/>
      <c r="AE59" s="12"/>
      <c r="AF59" s="12"/>
      <c r="AG59" s="12"/>
      <c r="AH59" s="12"/>
      <c r="AI59" s="12"/>
      <c r="AJ59" s="12"/>
      <c r="AK59" s="12"/>
    </row>
    <row r="60" spans="1:37" ht="16.5" customHeight="1" x14ac:dyDescent="0.35">
      <c r="A60" s="13"/>
      <c r="B60" s="12"/>
      <c r="C60" s="12"/>
      <c r="D60" s="123"/>
      <c r="E60" s="123"/>
      <c r="F60" s="123"/>
      <c r="G60" s="123"/>
      <c r="H60" s="123"/>
      <c r="I60" s="123"/>
      <c r="J60" s="123"/>
      <c r="K60" s="123"/>
      <c r="L60" s="123"/>
      <c r="M60" s="123"/>
      <c r="N60" s="125"/>
      <c r="O60" s="125"/>
      <c r="P60" s="125"/>
      <c r="Q60" s="125"/>
      <c r="R60" s="125"/>
      <c r="S60" s="12"/>
      <c r="T60" s="12"/>
      <c r="U60" s="13"/>
      <c r="V60" s="12"/>
      <c r="W60" s="12"/>
      <c r="X60" s="12"/>
      <c r="Y60" s="12"/>
      <c r="Z60" s="12"/>
      <c r="AA60" s="12"/>
      <c r="AB60" s="12"/>
      <c r="AC60" s="12"/>
      <c r="AD60" s="12"/>
      <c r="AE60" s="12"/>
      <c r="AF60" s="12"/>
      <c r="AG60" s="12"/>
      <c r="AH60" s="12"/>
      <c r="AI60" s="12"/>
      <c r="AJ60" s="12"/>
      <c r="AK60" s="12"/>
    </row>
    <row r="61" spans="1:37" ht="16.5" customHeight="1" x14ac:dyDescent="0.35">
      <c r="A61" s="13"/>
      <c r="B61" s="12"/>
      <c r="C61" s="12"/>
      <c r="D61" s="123"/>
      <c r="E61" s="123"/>
      <c r="F61" s="123"/>
      <c r="G61" s="123"/>
      <c r="H61" s="123"/>
      <c r="I61" s="123"/>
      <c r="J61" s="123"/>
      <c r="K61" s="123"/>
      <c r="L61" s="123"/>
      <c r="M61" s="123"/>
      <c r="N61" s="125"/>
      <c r="O61" s="125"/>
      <c r="P61" s="125"/>
      <c r="Q61" s="125"/>
      <c r="R61" s="125"/>
      <c r="S61" s="12"/>
      <c r="T61" s="12"/>
      <c r="U61" s="13"/>
      <c r="V61" s="12"/>
      <c r="W61" s="12"/>
      <c r="X61" s="12"/>
      <c r="Y61" s="12"/>
      <c r="Z61" s="12"/>
      <c r="AA61" s="12"/>
      <c r="AB61" s="12"/>
      <c r="AC61" s="12"/>
      <c r="AD61" s="12"/>
      <c r="AE61" s="12"/>
      <c r="AF61" s="12"/>
      <c r="AG61" s="12"/>
      <c r="AH61" s="12"/>
      <c r="AI61" s="12"/>
      <c r="AJ61" s="12"/>
      <c r="AK61" s="12"/>
    </row>
    <row r="62" spans="1:37" ht="16.5" customHeight="1" x14ac:dyDescent="0.35">
      <c r="A62" s="13"/>
      <c r="B62" s="12"/>
      <c r="C62" s="12"/>
      <c r="D62" s="123"/>
      <c r="E62" s="123"/>
      <c r="F62" s="123"/>
      <c r="G62" s="123"/>
      <c r="H62" s="123"/>
      <c r="I62" s="123"/>
      <c r="J62" s="123"/>
      <c r="K62" s="123"/>
      <c r="L62" s="123"/>
      <c r="M62" s="123"/>
      <c r="N62" s="125"/>
      <c r="O62" s="125"/>
      <c r="P62" s="125"/>
      <c r="Q62" s="125"/>
      <c r="R62" s="125"/>
      <c r="S62" s="12"/>
      <c r="T62" s="12"/>
      <c r="U62" s="13"/>
      <c r="V62" s="12"/>
      <c r="W62" s="12"/>
      <c r="X62" s="12"/>
      <c r="Y62" s="12"/>
      <c r="Z62" s="12"/>
      <c r="AA62" s="12"/>
      <c r="AB62" s="12"/>
      <c r="AC62" s="12"/>
      <c r="AD62" s="12"/>
      <c r="AE62" s="12"/>
      <c r="AF62" s="12"/>
      <c r="AG62" s="12"/>
      <c r="AH62" s="12"/>
      <c r="AI62" s="12"/>
      <c r="AJ62" s="12"/>
      <c r="AK62" s="12"/>
    </row>
    <row r="63" spans="1:37" ht="16.5" customHeight="1" x14ac:dyDescent="0.35">
      <c r="A63" s="13"/>
      <c r="B63" s="12"/>
      <c r="C63" s="12"/>
      <c r="D63" s="123"/>
      <c r="E63" s="123"/>
      <c r="F63" s="123"/>
      <c r="G63" s="123"/>
      <c r="H63" s="123"/>
      <c r="I63" s="123"/>
      <c r="J63" s="123"/>
      <c r="K63" s="123"/>
      <c r="L63" s="123"/>
      <c r="M63" s="123"/>
      <c r="N63" s="125"/>
      <c r="O63" s="125"/>
      <c r="P63" s="125"/>
      <c r="Q63" s="125"/>
      <c r="R63" s="125"/>
      <c r="S63" s="12"/>
      <c r="T63" s="12"/>
      <c r="U63" s="13"/>
      <c r="V63" s="12"/>
      <c r="W63" s="12"/>
      <c r="X63" s="12"/>
      <c r="Y63" s="12"/>
      <c r="Z63" s="12"/>
      <c r="AA63" s="12"/>
      <c r="AB63" s="12"/>
      <c r="AC63" s="12"/>
      <c r="AD63" s="12"/>
      <c r="AE63" s="12"/>
      <c r="AF63" s="12"/>
      <c r="AG63" s="12"/>
      <c r="AH63" s="12"/>
      <c r="AI63" s="12"/>
      <c r="AJ63" s="12"/>
      <c r="AK63" s="12"/>
    </row>
    <row r="64" spans="1:37" ht="16.5" customHeight="1" x14ac:dyDescent="0.35">
      <c r="A64" s="13"/>
      <c r="B64" s="12"/>
      <c r="C64" s="12"/>
      <c r="D64" s="123"/>
      <c r="E64" s="123"/>
      <c r="F64" s="123"/>
      <c r="G64" s="123"/>
      <c r="H64" s="123"/>
      <c r="I64" s="123"/>
      <c r="J64" s="123"/>
      <c r="K64" s="123"/>
      <c r="L64" s="123"/>
      <c r="M64" s="123"/>
      <c r="N64" s="125"/>
      <c r="O64" s="125"/>
      <c r="P64" s="125"/>
      <c r="Q64" s="125"/>
      <c r="R64" s="125"/>
      <c r="S64" s="12"/>
      <c r="T64" s="12"/>
      <c r="U64" s="13"/>
      <c r="V64" s="12"/>
      <c r="W64" s="12"/>
      <c r="X64" s="12"/>
      <c r="Y64" s="12"/>
      <c r="Z64" s="12"/>
      <c r="AA64" s="12"/>
      <c r="AB64" s="12"/>
      <c r="AC64" s="12"/>
      <c r="AD64" s="12"/>
      <c r="AE64" s="12"/>
      <c r="AF64" s="12"/>
      <c r="AG64" s="12"/>
      <c r="AH64" s="12"/>
      <c r="AI64" s="12"/>
      <c r="AJ64" s="12"/>
      <c r="AK64" s="12"/>
    </row>
    <row r="65" spans="1:37" ht="16.5" customHeight="1" x14ac:dyDescent="0.35">
      <c r="A65" s="13"/>
      <c r="B65" s="12"/>
      <c r="C65" s="12"/>
      <c r="D65" s="123"/>
      <c r="E65" s="123"/>
      <c r="F65" s="123"/>
      <c r="G65" s="123"/>
      <c r="H65" s="123"/>
      <c r="I65" s="123"/>
      <c r="J65" s="123"/>
      <c r="K65" s="123"/>
      <c r="L65" s="123"/>
      <c r="M65" s="123"/>
      <c r="N65" s="125"/>
      <c r="O65" s="125"/>
      <c r="P65" s="125"/>
      <c r="Q65" s="125"/>
      <c r="R65" s="125"/>
      <c r="S65" s="12"/>
      <c r="T65" s="12"/>
      <c r="U65" s="13"/>
      <c r="V65" s="12"/>
      <c r="W65" s="12"/>
      <c r="X65" s="12"/>
      <c r="Y65" s="12"/>
      <c r="Z65" s="12"/>
      <c r="AA65" s="12"/>
      <c r="AB65" s="12"/>
      <c r="AC65" s="12"/>
      <c r="AD65" s="12"/>
      <c r="AE65" s="12"/>
      <c r="AF65" s="12"/>
      <c r="AG65" s="12"/>
      <c r="AH65" s="12"/>
      <c r="AI65" s="12"/>
      <c r="AJ65" s="12"/>
      <c r="AK65" s="12"/>
    </row>
    <row r="66" spans="1:37" ht="16.5" customHeight="1" x14ac:dyDescent="0.35">
      <c r="A66" s="13"/>
      <c r="B66" s="12"/>
      <c r="C66" s="12"/>
      <c r="D66" s="123"/>
      <c r="E66" s="123"/>
      <c r="F66" s="123"/>
      <c r="G66" s="123"/>
      <c r="H66" s="123"/>
      <c r="I66" s="123"/>
      <c r="J66" s="123"/>
      <c r="K66" s="123"/>
      <c r="L66" s="123"/>
      <c r="M66" s="123"/>
      <c r="N66" s="125"/>
      <c r="O66" s="125"/>
      <c r="P66" s="125"/>
      <c r="Q66" s="125"/>
      <c r="R66" s="125"/>
      <c r="S66" s="12"/>
      <c r="T66" s="12"/>
      <c r="U66" s="13"/>
      <c r="V66" s="12"/>
      <c r="W66" s="12"/>
      <c r="X66" s="12"/>
      <c r="Y66" s="12"/>
      <c r="Z66" s="12"/>
      <c r="AA66" s="12"/>
      <c r="AB66" s="12"/>
      <c r="AC66" s="12"/>
      <c r="AD66" s="12"/>
      <c r="AE66" s="12"/>
      <c r="AF66" s="12"/>
      <c r="AG66" s="12"/>
      <c r="AH66" s="12"/>
      <c r="AI66" s="12"/>
      <c r="AJ66" s="12"/>
      <c r="AK66" s="12"/>
    </row>
    <row r="67" spans="1:37" ht="16.5" customHeight="1" x14ac:dyDescent="0.35">
      <c r="A67" s="13"/>
      <c r="B67" s="12"/>
      <c r="C67" s="12"/>
      <c r="D67" s="123"/>
      <c r="E67" s="123"/>
      <c r="F67" s="123"/>
      <c r="G67" s="123"/>
      <c r="H67" s="123"/>
      <c r="I67" s="123"/>
      <c r="J67" s="123"/>
      <c r="K67" s="123"/>
      <c r="L67" s="123"/>
      <c r="M67" s="123"/>
      <c r="N67" s="125"/>
      <c r="O67" s="125"/>
      <c r="P67" s="125"/>
      <c r="Q67" s="125"/>
      <c r="R67" s="125"/>
      <c r="S67" s="12"/>
      <c r="T67" s="12"/>
      <c r="U67" s="13"/>
      <c r="V67" s="12"/>
      <c r="W67" s="12"/>
      <c r="X67" s="12"/>
      <c r="Y67" s="12"/>
      <c r="Z67" s="12"/>
      <c r="AA67" s="12"/>
      <c r="AB67" s="12"/>
      <c r="AC67" s="12"/>
      <c r="AD67" s="12"/>
      <c r="AE67" s="12"/>
      <c r="AF67" s="12"/>
      <c r="AG67" s="12"/>
      <c r="AH67" s="12"/>
      <c r="AI67" s="12"/>
      <c r="AJ67" s="12"/>
      <c r="AK67" s="12"/>
    </row>
    <row r="68" spans="1:37" ht="16.5" customHeight="1" x14ac:dyDescent="0.35">
      <c r="A68" s="13"/>
      <c r="B68" s="12"/>
      <c r="C68" s="12"/>
      <c r="D68" s="123"/>
      <c r="E68" s="123"/>
      <c r="F68" s="123"/>
      <c r="G68" s="123"/>
      <c r="H68" s="123"/>
      <c r="I68" s="123"/>
      <c r="J68" s="123"/>
      <c r="K68" s="123"/>
      <c r="L68" s="123"/>
      <c r="M68" s="123"/>
      <c r="N68" s="125"/>
      <c r="O68" s="125"/>
      <c r="P68" s="125"/>
      <c r="Q68" s="125"/>
      <c r="R68" s="125"/>
      <c r="S68" s="12"/>
      <c r="T68" s="12"/>
      <c r="U68" s="13"/>
      <c r="V68" s="12"/>
      <c r="W68" s="12"/>
      <c r="X68" s="12"/>
      <c r="Y68" s="12"/>
      <c r="Z68" s="12"/>
      <c r="AA68" s="12"/>
      <c r="AB68" s="12"/>
      <c r="AC68" s="12"/>
      <c r="AD68" s="12"/>
      <c r="AE68" s="12"/>
      <c r="AF68" s="12"/>
      <c r="AG68" s="12"/>
      <c r="AH68" s="12"/>
      <c r="AI68" s="12"/>
      <c r="AJ68" s="12"/>
      <c r="AK68" s="12"/>
    </row>
    <row r="69" spans="1:37" ht="16.5" customHeight="1" x14ac:dyDescent="0.35">
      <c r="A69" s="13"/>
      <c r="B69" s="12"/>
      <c r="C69" s="12"/>
      <c r="D69" s="123"/>
      <c r="E69" s="123"/>
      <c r="F69" s="123"/>
      <c r="G69" s="123"/>
      <c r="H69" s="123"/>
      <c r="I69" s="123"/>
      <c r="J69" s="123"/>
      <c r="K69" s="123"/>
      <c r="L69" s="123"/>
      <c r="M69" s="123"/>
      <c r="N69" s="125"/>
      <c r="O69" s="125"/>
      <c r="P69" s="125"/>
      <c r="Q69" s="125"/>
      <c r="R69" s="125"/>
      <c r="S69" s="12"/>
      <c r="T69" s="12"/>
      <c r="U69" s="13"/>
      <c r="V69" s="12"/>
      <c r="W69" s="12"/>
      <c r="X69" s="12"/>
      <c r="Y69" s="12"/>
      <c r="Z69" s="12"/>
      <c r="AA69" s="12"/>
      <c r="AB69" s="12"/>
      <c r="AC69" s="12"/>
      <c r="AD69" s="12"/>
      <c r="AE69" s="12"/>
      <c r="AF69" s="12"/>
      <c r="AG69" s="12"/>
      <c r="AH69" s="12"/>
      <c r="AI69" s="12"/>
      <c r="AJ69" s="12"/>
      <c r="AK69" s="12"/>
    </row>
    <row r="70" spans="1:37" ht="16.5" customHeight="1" x14ac:dyDescent="0.35">
      <c r="A70" s="13"/>
      <c r="B70" s="12"/>
      <c r="C70" s="12"/>
      <c r="D70" s="123"/>
      <c r="E70" s="123"/>
      <c r="F70" s="123"/>
      <c r="G70" s="123"/>
      <c r="H70" s="123"/>
      <c r="I70" s="123"/>
      <c r="J70" s="123"/>
      <c r="K70" s="123"/>
      <c r="L70" s="123"/>
      <c r="M70" s="123"/>
      <c r="N70" s="125"/>
      <c r="O70" s="125"/>
      <c r="P70" s="125"/>
      <c r="Q70" s="125"/>
      <c r="R70" s="125"/>
      <c r="S70" s="12"/>
      <c r="T70" s="12"/>
      <c r="U70" s="13"/>
      <c r="V70" s="12"/>
      <c r="W70" s="12"/>
      <c r="X70" s="12"/>
      <c r="Y70" s="12"/>
      <c r="Z70" s="12"/>
      <c r="AA70" s="12"/>
      <c r="AB70" s="12"/>
      <c r="AC70" s="12"/>
      <c r="AD70" s="12"/>
      <c r="AE70" s="12"/>
      <c r="AF70" s="12"/>
      <c r="AG70" s="12"/>
      <c r="AH70" s="12"/>
      <c r="AI70" s="12"/>
      <c r="AJ70" s="12"/>
      <c r="AK70" s="12"/>
    </row>
    <row r="71" spans="1:37" ht="16.5" customHeight="1" x14ac:dyDescent="0.35">
      <c r="A71" s="13"/>
      <c r="B71" s="12"/>
      <c r="C71" s="12"/>
      <c r="D71" s="123"/>
      <c r="E71" s="123"/>
      <c r="F71" s="123"/>
      <c r="G71" s="123"/>
      <c r="H71" s="123"/>
      <c r="I71" s="123"/>
      <c r="J71" s="123"/>
      <c r="K71" s="123"/>
      <c r="L71" s="123"/>
      <c r="M71" s="123"/>
      <c r="N71" s="125"/>
      <c r="O71" s="125"/>
      <c r="P71" s="125"/>
      <c r="Q71" s="125"/>
      <c r="R71" s="125"/>
      <c r="S71" s="12"/>
      <c r="T71" s="12"/>
      <c r="U71" s="13"/>
      <c r="V71" s="12"/>
      <c r="W71" s="12"/>
      <c r="X71" s="12"/>
      <c r="Y71" s="12"/>
      <c r="Z71" s="12"/>
      <c r="AA71" s="12"/>
      <c r="AB71" s="12"/>
      <c r="AC71" s="12"/>
      <c r="AD71" s="12"/>
      <c r="AE71" s="12"/>
      <c r="AF71" s="12"/>
      <c r="AG71" s="12"/>
      <c r="AH71" s="12"/>
      <c r="AI71" s="12"/>
      <c r="AJ71" s="12"/>
      <c r="AK71" s="12"/>
    </row>
    <row r="72" spans="1:37" ht="16.5" customHeight="1" x14ac:dyDescent="0.35">
      <c r="A72" s="13"/>
      <c r="B72" s="12"/>
      <c r="C72" s="12"/>
      <c r="D72" s="123"/>
      <c r="E72" s="123"/>
      <c r="F72" s="123"/>
      <c r="G72" s="123"/>
      <c r="H72" s="123"/>
      <c r="I72" s="123"/>
      <c r="J72" s="123"/>
      <c r="K72" s="123"/>
      <c r="L72" s="123"/>
      <c r="M72" s="123"/>
      <c r="N72" s="125"/>
      <c r="O72" s="125"/>
      <c r="P72" s="125"/>
      <c r="Q72" s="125"/>
      <c r="R72" s="125"/>
      <c r="S72" s="12"/>
      <c r="T72" s="12"/>
      <c r="U72" s="13"/>
      <c r="V72" s="12"/>
      <c r="W72" s="12"/>
      <c r="X72" s="12"/>
      <c r="Y72" s="12"/>
      <c r="Z72" s="12"/>
      <c r="AA72" s="12"/>
      <c r="AB72" s="12"/>
      <c r="AC72" s="12"/>
      <c r="AD72" s="12"/>
      <c r="AE72" s="12"/>
      <c r="AF72" s="12"/>
      <c r="AG72" s="12"/>
      <c r="AH72" s="12"/>
      <c r="AI72" s="12"/>
      <c r="AJ72" s="12"/>
      <c r="AK72" s="12"/>
    </row>
    <row r="73" spans="1:37" ht="16.5" customHeight="1" x14ac:dyDescent="0.35">
      <c r="A73" s="13"/>
      <c r="B73" s="12"/>
      <c r="C73" s="12"/>
      <c r="D73" s="123"/>
      <c r="E73" s="123"/>
      <c r="F73" s="123"/>
      <c r="G73" s="123"/>
      <c r="H73" s="123"/>
      <c r="I73" s="123"/>
      <c r="J73" s="123"/>
      <c r="K73" s="123"/>
      <c r="L73" s="123"/>
      <c r="M73" s="123"/>
      <c r="N73" s="125"/>
      <c r="O73" s="125"/>
      <c r="P73" s="125"/>
      <c r="Q73" s="125"/>
      <c r="R73" s="125"/>
      <c r="S73" s="12"/>
      <c r="T73" s="12"/>
      <c r="U73" s="13"/>
      <c r="V73" s="12"/>
      <c r="W73" s="12"/>
      <c r="X73" s="12"/>
      <c r="Y73" s="12"/>
      <c r="Z73" s="12"/>
      <c r="AA73" s="12"/>
      <c r="AB73" s="12"/>
      <c r="AC73" s="12"/>
      <c r="AD73" s="12"/>
      <c r="AE73" s="12"/>
      <c r="AF73" s="12"/>
      <c r="AG73" s="12"/>
      <c r="AH73" s="12"/>
      <c r="AI73" s="12"/>
      <c r="AJ73" s="12"/>
      <c r="AK73" s="12"/>
    </row>
    <row r="74" spans="1:37" ht="16.5" customHeight="1" x14ac:dyDescent="0.35">
      <c r="A74" s="13"/>
      <c r="B74" s="12"/>
      <c r="C74" s="12"/>
      <c r="D74" s="123"/>
      <c r="E74" s="123"/>
      <c r="F74" s="123"/>
      <c r="G74" s="123"/>
      <c r="H74" s="123"/>
      <c r="I74" s="123"/>
      <c r="J74" s="123"/>
      <c r="K74" s="123"/>
      <c r="L74" s="123"/>
      <c r="M74" s="123"/>
      <c r="N74" s="125"/>
      <c r="O74" s="125"/>
      <c r="P74" s="125"/>
      <c r="Q74" s="125"/>
      <c r="R74" s="125"/>
      <c r="S74" s="12"/>
      <c r="T74" s="12"/>
      <c r="U74" s="13"/>
      <c r="V74" s="12"/>
      <c r="W74" s="12"/>
      <c r="X74" s="12"/>
      <c r="Y74" s="12"/>
      <c r="Z74" s="12"/>
      <c r="AA74" s="12"/>
      <c r="AB74" s="12"/>
      <c r="AC74" s="12"/>
      <c r="AD74" s="12"/>
      <c r="AE74" s="12"/>
      <c r="AF74" s="12"/>
      <c r="AG74" s="12"/>
      <c r="AH74" s="12"/>
      <c r="AI74" s="12"/>
      <c r="AJ74" s="12"/>
      <c r="AK74" s="12"/>
    </row>
    <row r="75" spans="1:37" ht="16.5" customHeight="1" x14ac:dyDescent="0.35">
      <c r="A75" s="13"/>
      <c r="B75" s="12"/>
      <c r="C75" s="12"/>
      <c r="D75" s="123"/>
      <c r="E75" s="123"/>
      <c r="F75" s="123"/>
      <c r="G75" s="123"/>
      <c r="H75" s="123"/>
      <c r="I75" s="123"/>
      <c r="J75" s="123"/>
      <c r="K75" s="123"/>
      <c r="L75" s="123"/>
      <c r="M75" s="123"/>
      <c r="N75" s="125"/>
      <c r="O75" s="125"/>
      <c r="P75" s="125"/>
      <c r="Q75" s="125"/>
      <c r="R75" s="125"/>
      <c r="S75" s="12"/>
      <c r="T75" s="12"/>
      <c r="U75" s="13"/>
      <c r="V75" s="12"/>
      <c r="W75" s="12"/>
      <c r="X75" s="12"/>
      <c r="Y75" s="12"/>
      <c r="Z75" s="12"/>
      <c r="AA75" s="12"/>
      <c r="AB75" s="12"/>
      <c r="AC75" s="12"/>
      <c r="AD75" s="12"/>
      <c r="AE75" s="12"/>
      <c r="AF75" s="12"/>
      <c r="AG75" s="12"/>
      <c r="AH75" s="12"/>
      <c r="AI75" s="12"/>
      <c r="AJ75" s="12"/>
      <c r="AK75" s="12"/>
    </row>
    <row r="76" spans="1:37" ht="16.5" customHeight="1" x14ac:dyDescent="0.35">
      <c r="A76" s="13"/>
      <c r="B76" s="12"/>
      <c r="C76" s="12"/>
      <c r="D76" s="123"/>
      <c r="E76" s="123"/>
      <c r="F76" s="123"/>
      <c r="G76" s="123"/>
      <c r="H76" s="123"/>
      <c r="I76" s="123"/>
      <c r="J76" s="123"/>
      <c r="K76" s="123"/>
      <c r="L76" s="123"/>
      <c r="M76" s="123"/>
      <c r="N76" s="125"/>
      <c r="O76" s="125"/>
      <c r="P76" s="125"/>
      <c r="Q76" s="125"/>
      <c r="R76" s="125"/>
      <c r="S76" s="12"/>
      <c r="T76" s="12"/>
      <c r="U76" s="13"/>
      <c r="V76" s="12"/>
      <c r="W76" s="12"/>
      <c r="X76" s="12"/>
      <c r="Y76" s="12"/>
      <c r="Z76" s="12"/>
      <c r="AA76" s="12"/>
      <c r="AB76" s="12"/>
      <c r="AC76" s="12"/>
      <c r="AD76" s="12"/>
      <c r="AE76" s="12"/>
      <c r="AF76" s="12"/>
      <c r="AG76" s="12"/>
      <c r="AH76" s="12"/>
      <c r="AI76" s="12"/>
      <c r="AJ76" s="12"/>
      <c r="AK76" s="12"/>
    </row>
    <row r="77" spans="1:37" ht="16.5" customHeight="1" x14ac:dyDescent="0.35">
      <c r="A77" s="13"/>
      <c r="B77" s="12"/>
      <c r="C77" s="12"/>
      <c r="D77" s="123"/>
      <c r="E77" s="123"/>
      <c r="F77" s="123"/>
      <c r="G77" s="123"/>
      <c r="H77" s="123"/>
      <c r="I77" s="123"/>
      <c r="J77" s="123"/>
      <c r="K77" s="123"/>
      <c r="L77" s="123"/>
      <c r="M77" s="123"/>
      <c r="N77" s="125"/>
      <c r="O77" s="125"/>
      <c r="P77" s="125"/>
      <c r="Q77" s="125"/>
      <c r="R77" s="125"/>
      <c r="S77" s="12"/>
      <c r="T77" s="12"/>
      <c r="U77" s="13"/>
      <c r="V77" s="12"/>
      <c r="W77" s="12"/>
      <c r="X77" s="12"/>
      <c r="Y77" s="12"/>
      <c r="Z77" s="12"/>
      <c r="AA77" s="12"/>
      <c r="AB77" s="12"/>
      <c r="AC77" s="12"/>
      <c r="AD77" s="12"/>
      <c r="AE77" s="12"/>
      <c r="AF77" s="12"/>
      <c r="AG77" s="12"/>
      <c r="AH77" s="12"/>
      <c r="AI77" s="12"/>
      <c r="AJ77" s="12"/>
      <c r="AK77" s="12"/>
    </row>
    <row r="78" spans="1:37" ht="16.5" customHeight="1" x14ac:dyDescent="0.35">
      <c r="A78" s="13"/>
      <c r="B78" s="12"/>
      <c r="C78" s="12"/>
      <c r="D78" s="123"/>
      <c r="E78" s="123"/>
      <c r="F78" s="123"/>
      <c r="G78" s="123"/>
      <c r="H78" s="123"/>
      <c r="I78" s="123"/>
      <c r="J78" s="123"/>
      <c r="K78" s="123"/>
      <c r="L78" s="123"/>
      <c r="M78" s="123"/>
      <c r="N78" s="125"/>
      <c r="O78" s="125"/>
      <c r="P78" s="125"/>
      <c r="Q78" s="125"/>
      <c r="R78" s="125"/>
      <c r="S78" s="12"/>
      <c r="T78" s="12"/>
      <c r="U78" s="13"/>
      <c r="V78" s="12"/>
      <c r="W78" s="12"/>
      <c r="X78" s="12"/>
      <c r="Y78" s="12"/>
      <c r="Z78" s="12"/>
      <c r="AA78" s="12"/>
      <c r="AB78" s="12"/>
      <c r="AC78" s="12"/>
      <c r="AD78" s="12"/>
      <c r="AE78" s="12"/>
      <c r="AF78" s="12"/>
      <c r="AG78" s="12"/>
      <c r="AH78" s="12"/>
      <c r="AI78" s="12"/>
      <c r="AJ78" s="12"/>
      <c r="AK78" s="12"/>
    </row>
    <row r="79" spans="1:37" ht="16.5" customHeight="1" x14ac:dyDescent="0.35">
      <c r="A79" s="13"/>
      <c r="B79" s="12"/>
      <c r="C79" s="12"/>
      <c r="D79" s="123"/>
      <c r="E79" s="123"/>
      <c r="F79" s="123"/>
      <c r="G79" s="123"/>
      <c r="H79" s="123"/>
      <c r="I79" s="123"/>
      <c r="J79" s="123"/>
      <c r="K79" s="123"/>
      <c r="L79" s="123"/>
      <c r="M79" s="123"/>
      <c r="N79" s="125"/>
      <c r="O79" s="125"/>
      <c r="P79" s="125"/>
      <c r="Q79" s="125"/>
      <c r="R79" s="125"/>
      <c r="S79" s="12"/>
      <c r="T79" s="12"/>
      <c r="U79" s="13"/>
      <c r="V79" s="12"/>
      <c r="W79" s="12"/>
      <c r="X79" s="12"/>
      <c r="Y79" s="12"/>
      <c r="Z79" s="12"/>
      <c r="AA79" s="12"/>
      <c r="AB79" s="12"/>
      <c r="AC79" s="12"/>
      <c r="AD79" s="12"/>
      <c r="AE79" s="12"/>
      <c r="AF79" s="12"/>
      <c r="AG79" s="12"/>
      <c r="AH79" s="12"/>
      <c r="AI79" s="12"/>
      <c r="AJ79" s="12"/>
      <c r="AK79" s="12"/>
    </row>
    <row r="80" spans="1:37" ht="16.5" customHeight="1" x14ac:dyDescent="0.35">
      <c r="A80" s="13"/>
      <c r="B80" s="12"/>
      <c r="C80" s="12"/>
      <c r="D80" s="123"/>
      <c r="E80" s="123"/>
      <c r="F80" s="123"/>
      <c r="G80" s="123"/>
      <c r="H80" s="123"/>
      <c r="I80" s="123"/>
      <c r="J80" s="123"/>
      <c r="K80" s="123"/>
      <c r="L80" s="123"/>
      <c r="M80" s="123"/>
      <c r="N80" s="125"/>
      <c r="O80" s="125"/>
      <c r="P80" s="125"/>
      <c r="Q80" s="125"/>
      <c r="R80" s="125"/>
      <c r="S80" s="12"/>
      <c r="T80" s="12"/>
      <c r="U80" s="13"/>
      <c r="V80" s="12"/>
      <c r="W80" s="12"/>
      <c r="X80" s="12"/>
      <c r="Y80" s="12"/>
      <c r="Z80" s="12"/>
      <c r="AA80" s="12"/>
      <c r="AB80" s="12"/>
      <c r="AC80" s="12"/>
      <c r="AD80" s="12"/>
      <c r="AE80" s="12"/>
      <c r="AF80" s="12"/>
      <c r="AG80" s="12"/>
      <c r="AH80" s="12"/>
      <c r="AI80" s="12"/>
      <c r="AJ80" s="12"/>
      <c r="AK80" s="12"/>
    </row>
    <row r="81" spans="1:37" ht="16.5" customHeight="1" x14ac:dyDescent="0.35">
      <c r="A81" s="13"/>
      <c r="B81" s="12"/>
      <c r="C81" s="12"/>
      <c r="D81" s="123"/>
      <c r="E81" s="123"/>
      <c r="F81" s="123"/>
      <c r="G81" s="123"/>
      <c r="H81" s="123"/>
      <c r="I81" s="123"/>
      <c r="J81" s="123"/>
      <c r="K81" s="123"/>
      <c r="L81" s="123"/>
      <c r="M81" s="123"/>
      <c r="N81" s="125"/>
      <c r="O81" s="125"/>
      <c r="P81" s="125"/>
      <c r="Q81" s="125"/>
      <c r="R81" s="125"/>
      <c r="S81" s="12"/>
      <c r="T81" s="12"/>
      <c r="U81" s="13"/>
      <c r="V81" s="12"/>
      <c r="W81" s="12"/>
      <c r="X81" s="12"/>
      <c r="Y81" s="12"/>
      <c r="Z81" s="12"/>
      <c r="AA81" s="12"/>
      <c r="AB81" s="12"/>
      <c r="AC81" s="12"/>
      <c r="AD81" s="12"/>
      <c r="AE81" s="12"/>
      <c r="AF81" s="12"/>
      <c r="AG81" s="12"/>
      <c r="AH81" s="12"/>
      <c r="AI81" s="12"/>
      <c r="AJ81" s="12"/>
      <c r="AK81" s="12"/>
    </row>
    <row r="82" spans="1:37" ht="16.5" customHeight="1" x14ac:dyDescent="0.35">
      <c r="A82" s="13"/>
      <c r="B82" s="12"/>
      <c r="C82" s="12"/>
      <c r="D82" s="123"/>
      <c r="E82" s="123"/>
      <c r="F82" s="123"/>
      <c r="G82" s="123"/>
      <c r="H82" s="123"/>
      <c r="I82" s="123"/>
      <c r="J82" s="123"/>
      <c r="K82" s="123"/>
      <c r="L82" s="123"/>
      <c r="M82" s="123"/>
      <c r="N82" s="125"/>
      <c r="O82" s="125"/>
      <c r="P82" s="125"/>
      <c r="Q82" s="125"/>
      <c r="R82" s="125"/>
      <c r="S82" s="12"/>
      <c r="T82" s="12"/>
      <c r="U82" s="13"/>
      <c r="V82" s="12"/>
      <c r="W82" s="12"/>
      <c r="X82" s="12"/>
      <c r="Y82" s="12"/>
      <c r="Z82" s="12"/>
      <c r="AA82" s="12"/>
      <c r="AB82" s="12"/>
      <c r="AC82" s="12"/>
      <c r="AD82" s="12"/>
      <c r="AE82" s="12"/>
      <c r="AF82" s="12"/>
      <c r="AG82" s="12"/>
      <c r="AH82" s="12"/>
      <c r="AI82" s="12"/>
      <c r="AJ82" s="12"/>
      <c r="AK82" s="12"/>
    </row>
    <row r="83" spans="1:37" ht="16.5" customHeight="1" x14ac:dyDescent="0.35">
      <c r="A83" s="13"/>
      <c r="B83" s="12"/>
      <c r="C83" s="12"/>
      <c r="D83" s="123"/>
      <c r="E83" s="123"/>
      <c r="F83" s="123"/>
      <c r="G83" s="123"/>
      <c r="H83" s="123"/>
      <c r="I83" s="123"/>
      <c r="J83" s="123"/>
      <c r="K83" s="123"/>
      <c r="L83" s="123"/>
      <c r="M83" s="123"/>
      <c r="N83" s="125"/>
      <c r="O83" s="125"/>
      <c r="P83" s="125"/>
      <c r="Q83" s="125"/>
      <c r="R83" s="125"/>
      <c r="S83" s="12"/>
      <c r="T83" s="12"/>
      <c r="U83" s="13"/>
      <c r="V83" s="12"/>
      <c r="W83" s="12"/>
      <c r="X83" s="12"/>
      <c r="Y83" s="12"/>
      <c r="Z83" s="12"/>
      <c r="AA83" s="12"/>
      <c r="AB83" s="12"/>
      <c r="AC83" s="12"/>
      <c r="AD83" s="12"/>
      <c r="AE83" s="12"/>
      <c r="AF83" s="12"/>
      <c r="AG83" s="12"/>
      <c r="AH83" s="12"/>
      <c r="AI83" s="12"/>
      <c r="AJ83" s="12"/>
      <c r="AK83" s="12"/>
    </row>
    <row r="84" spans="1:37" ht="16.5" customHeight="1" x14ac:dyDescent="0.35">
      <c r="A84" s="13"/>
      <c r="B84" s="12"/>
      <c r="C84" s="12"/>
      <c r="D84" s="123"/>
      <c r="E84" s="123"/>
      <c r="F84" s="123"/>
      <c r="G84" s="123"/>
      <c r="H84" s="123"/>
      <c r="I84" s="123"/>
      <c r="J84" s="123"/>
      <c r="K84" s="123"/>
      <c r="L84" s="123"/>
      <c r="M84" s="123"/>
      <c r="N84" s="125"/>
      <c r="O84" s="125"/>
      <c r="P84" s="125"/>
      <c r="Q84" s="125"/>
      <c r="R84" s="125"/>
      <c r="S84" s="12"/>
      <c r="T84" s="12"/>
      <c r="U84" s="13"/>
      <c r="V84" s="12"/>
      <c r="W84" s="12"/>
      <c r="X84" s="12"/>
      <c r="Y84" s="12"/>
      <c r="Z84" s="12"/>
      <c r="AA84" s="12"/>
      <c r="AB84" s="12"/>
      <c r="AC84" s="12"/>
      <c r="AD84" s="12"/>
      <c r="AE84" s="12"/>
      <c r="AF84" s="12"/>
      <c r="AG84" s="12"/>
      <c r="AH84" s="12"/>
      <c r="AI84" s="12"/>
      <c r="AJ84" s="12"/>
      <c r="AK84" s="12"/>
    </row>
    <row r="85" spans="1:37" ht="16.5" customHeight="1" x14ac:dyDescent="0.35">
      <c r="A85" s="13"/>
      <c r="B85" s="12"/>
      <c r="C85" s="12"/>
      <c r="D85" s="123"/>
      <c r="E85" s="123"/>
      <c r="F85" s="123"/>
      <c r="G85" s="123"/>
      <c r="H85" s="123"/>
      <c r="I85" s="123"/>
      <c r="J85" s="123"/>
      <c r="K85" s="123"/>
      <c r="L85" s="123"/>
      <c r="M85" s="123"/>
      <c r="N85" s="125"/>
      <c r="O85" s="125"/>
      <c r="P85" s="125"/>
      <c r="Q85" s="125"/>
      <c r="R85" s="125"/>
      <c r="S85" s="12"/>
      <c r="T85" s="12"/>
      <c r="U85" s="13"/>
      <c r="V85" s="12"/>
      <c r="W85" s="12"/>
      <c r="X85" s="12"/>
      <c r="Y85" s="12"/>
      <c r="Z85" s="12"/>
      <c r="AA85" s="12"/>
      <c r="AB85" s="12"/>
      <c r="AC85" s="12"/>
      <c r="AD85" s="12"/>
      <c r="AE85" s="12"/>
      <c r="AF85" s="12"/>
      <c r="AG85" s="12"/>
      <c r="AH85" s="12"/>
      <c r="AI85" s="12"/>
      <c r="AJ85" s="12"/>
      <c r="AK85" s="12"/>
    </row>
    <row r="86" spans="1:37" ht="16.5" customHeight="1" x14ac:dyDescent="0.35">
      <c r="A86" s="13"/>
      <c r="B86" s="12"/>
      <c r="C86" s="12"/>
      <c r="D86" s="123"/>
      <c r="E86" s="123"/>
      <c r="F86" s="123"/>
      <c r="G86" s="123"/>
      <c r="H86" s="123"/>
      <c r="I86" s="123"/>
      <c r="J86" s="123"/>
      <c r="K86" s="123"/>
      <c r="L86" s="123"/>
      <c r="M86" s="123"/>
      <c r="N86" s="125"/>
      <c r="O86" s="125"/>
      <c r="P86" s="125"/>
      <c r="Q86" s="125"/>
      <c r="R86" s="125"/>
      <c r="S86" s="12"/>
      <c r="T86" s="12"/>
      <c r="U86" s="13"/>
      <c r="V86" s="12"/>
      <c r="W86" s="12"/>
      <c r="X86" s="12"/>
      <c r="Y86" s="12"/>
      <c r="Z86" s="12"/>
      <c r="AA86" s="12"/>
      <c r="AB86" s="12"/>
      <c r="AC86" s="12"/>
      <c r="AD86" s="12"/>
      <c r="AE86" s="12"/>
      <c r="AF86" s="12"/>
      <c r="AG86" s="12"/>
      <c r="AH86" s="12"/>
      <c r="AI86" s="12"/>
      <c r="AJ86" s="12"/>
      <c r="AK86" s="12"/>
    </row>
    <row r="87" spans="1:37" ht="16.5" customHeight="1" x14ac:dyDescent="0.35">
      <c r="A87" s="13"/>
      <c r="B87" s="12"/>
      <c r="C87" s="12"/>
      <c r="D87" s="123"/>
      <c r="E87" s="123"/>
      <c r="F87" s="123"/>
      <c r="G87" s="123"/>
      <c r="H87" s="123"/>
      <c r="I87" s="123"/>
      <c r="J87" s="123"/>
      <c r="K87" s="123"/>
      <c r="L87" s="123"/>
      <c r="M87" s="123"/>
      <c r="N87" s="125"/>
      <c r="O87" s="125"/>
      <c r="P87" s="125"/>
      <c r="Q87" s="125"/>
      <c r="R87" s="125"/>
      <c r="S87" s="12"/>
      <c r="T87" s="12"/>
      <c r="U87" s="13"/>
      <c r="V87" s="12"/>
      <c r="W87" s="12"/>
      <c r="X87" s="12"/>
      <c r="Y87" s="12"/>
      <c r="Z87" s="12"/>
      <c r="AA87" s="12"/>
      <c r="AB87" s="12"/>
      <c r="AC87" s="12"/>
      <c r="AD87" s="12"/>
      <c r="AE87" s="12"/>
      <c r="AF87" s="12"/>
      <c r="AG87" s="12"/>
      <c r="AH87" s="12"/>
      <c r="AI87" s="12"/>
      <c r="AJ87" s="12"/>
      <c r="AK87" s="12"/>
    </row>
    <row r="88" spans="1:37" ht="16.5" customHeight="1" x14ac:dyDescent="0.35">
      <c r="A88" s="13"/>
      <c r="B88" s="12"/>
      <c r="C88" s="12"/>
      <c r="D88" s="123"/>
      <c r="E88" s="123"/>
      <c r="F88" s="123"/>
      <c r="G88" s="123"/>
      <c r="H88" s="123"/>
      <c r="I88" s="123"/>
      <c r="J88" s="123"/>
      <c r="K88" s="123"/>
      <c r="L88" s="123"/>
      <c r="M88" s="123"/>
      <c r="N88" s="125"/>
      <c r="O88" s="125"/>
      <c r="P88" s="125"/>
      <c r="Q88" s="125"/>
      <c r="R88" s="125"/>
      <c r="S88" s="12"/>
      <c r="T88" s="12"/>
      <c r="U88" s="13"/>
      <c r="V88" s="12"/>
      <c r="W88" s="12"/>
      <c r="X88" s="12"/>
      <c r="Y88" s="12"/>
      <c r="Z88" s="12"/>
      <c r="AA88" s="12"/>
      <c r="AB88" s="12"/>
      <c r="AC88" s="12"/>
      <c r="AD88" s="12"/>
      <c r="AE88" s="12"/>
      <c r="AF88" s="12"/>
      <c r="AG88" s="12"/>
      <c r="AH88" s="12"/>
      <c r="AI88" s="12"/>
      <c r="AJ88" s="12"/>
      <c r="AK88" s="12"/>
    </row>
    <row r="89" spans="1:37" ht="16.5" customHeight="1" x14ac:dyDescent="0.35">
      <c r="A89" s="13"/>
      <c r="B89" s="12"/>
      <c r="C89" s="12"/>
      <c r="D89" s="123"/>
      <c r="E89" s="123"/>
      <c r="F89" s="123"/>
      <c r="G89" s="123"/>
      <c r="H89" s="123"/>
      <c r="I89" s="123"/>
      <c r="J89" s="123"/>
      <c r="K89" s="123"/>
      <c r="L89" s="123"/>
      <c r="M89" s="123"/>
      <c r="N89" s="125"/>
      <c r="O89" s="125"/>
      <c r="P89" s="125"/>
      <c r="Q89" s="125"/>
      <c r="R89" s="125"/>
      <c r="S89" s="12"/>
      <c r="T89" s="12"/>
      <c r="U89" s="13"/>
      <c r="V89" s="12"/>
      <c r="W89" s="12"/>
      <c r="X89" s="12"/>
      <c r="Y89" s="12"/>
      <c r="Z89" s="12"/>
      <c r="AA89" s="12"/>
      <c r="AB89" s="12"/>
      <c r="AC89" s="12"/>
      <c r="AD89" s="12"/>
      <c r="AE89" s="12"/>
      <c r="AF89" s="12"/>
      <c r="AG89" s="12"/>
      <c r="AH89" s="12"/>
      <c r="AI89" s="12"/>
      <c r="AJ89" s="12"/>
      <c r="AK89" s="12"/>
    </row>
    <row r="90" spans="1:37" ht="16.5" customHeight="1" x14ac:dyDescent="0.35">
      <c r="A90" s="13"/>
      <c r="B90" s="12"/>
      <c r="C90" s="12"/>
      <c r="D90" s="123"/>
      <c r="E90" s="123"/>
      <c r="F90" s="123"/>
      <c r="G90" s="123"/>
      <c r="H90" s="123"/>
      <c r="I90" s="123"/>
      <c r="J90" s="123"/>
      <c r="K90" s="123"/>
      <c r="L90" s="123"/>
      <c r="M90" s="123"/>
      <c r="N90" s="125"/>
      <c r="O90" s="125"/>
      <c r="P90" s="125"/>
      <c r="Q90" s="125"/>
      <c r="R90" s="125"/>
      <c r="S90" s="12"/>
      <c r="T90" s="12"/>
      <c r="U90" s="13"/>
      <c r="V90" s="12"/>
      <c r="W90" s="12"/>
      <c r="X90" s="12"/>
      <c r="Y90" s="12"/>
      <c r="Z90" s="12"/>
      <c r="AA90" s="12"/>
      <c r="AB90" s="12"/>
      <c r="AC90" s="12"/>
      <c r="AD90" s="12"/>
      <c r="AE90" s="12"/>
      <c r="AF90" s="12"/>
      <c r="AG90" s="12"/>
      <c r="AH90" s="12"/>
      <c r="AI90" s="12"/>
      <c r="AJ90" s="12"/>
      <c r="AK90" s="12"/>
    </row>
    <row r="91" spans="1:37" ht="16.5" customHeight="1" x14ac:dyDescent="0.35">
      <c r="A91" s="13"/>
      <c r="B91" s="12"/>
      <c r="C91" s="12"/>
      <c r="D91" s="123"/>
      <c r="E91" s="123"/>
      <c r="F91" s="123"/>
      <c r="G91" s="123"/>
      <c r="H91" s="123"/>
      <c r="I91" s="123"/>
      <c r="J91" s="123"/>
      <c r="K91" s="123"/>
      <c r="L91" s="123"/>
      <c r="M91" s="123"/>
      <c r="N91" s="125"/>
      <c r="O91" s="125"/>
      <c r="P91" s="125"/>
      <c r="Q91" s="125"/>
      <c r="R91" s="125"/>
      <c r="S91" s="12"/>
      <c r="T91" s="12"/>
      <c r="U91" s="13"/>
      <c r="V91" s="12"/>
      <c r="W91" s="12"/>
      <c r="X91" s="12"/>
      <c r="Y91" s="12"/>
      <c r="Z91" s="12"/>
      <c r="AA91" s="12"/>
      <c r="AB91" s="12"/>
      <c r="AC91" s="12"/>
      <c r="AD91" s="12"/>
      <c r="AE91" s="12"/>
      <c r="AF91" s="12"/>
      <c r="AG91" s="12"/>
      <c r="AH91" s="12"/>
      <c r="AI91" s="12"/>
      <c r="AJ91" s="12"/>
      <c r="AK91" s="12"/>
    </row>
    <row r="92" spans="1:37" ht="16.5" customHeight="1" x14ac:dyDescent="0.35">
      <c r="A92" s="13"/>
      <c r="B92" s="12"/>
      <c r="C92" s="12"/>
      <c r="D92" s="123"/>
      <c r="E92" s="123"/>
      <c r="F92" s="123"/>
      <c r="G92" s="123"/>
      <c r="H92" s="123"/>
      <c r="I92" s="123"/>
      <c r="J92" s="123"/>
      <c r="K92" s="123"/>
      <c r="L92" s="123"/>
      <c r="M92" s="123"/>
      <c r="N92" s="125"/>
      <c r="O92" s="125"/>
      <c r="P92" s="125"/>
      <c r="Q92" s="125"/>
      <c r="R92" s="125"/>
      <c r="S92" s="12"/>
      <c r="T92" s="12"/>
      <c r="U92" s="13"/>
      <c r="V92" s="12"/>
      <c r="W92" s="12"/>
      <c r="X92" s="12"/>
      <c r="Y92" s="12"/>
      <c r="Z92" s="12"/>
      <c r="AA92" s="12"/>
      <c r="AB92" s="12"/>
      <c r="AC92" s="12"/>
      <c r="AD92" s="12"/>
      <c r="AE92" s="12"/>
      <c r="AF92" s="12"/>
      <c r="AG92" s="12"/>
      <c r="AH92" s="12"/>
      <c r="AI92" s="12"/>
      <c r="AJ92" s="12"/>
      <c r="AK92" s="12"/>
    </row>
    <row r="93" spans="1:37" ht="16.5" customHeight="1" x14ac:dyDescent="0.35">
      <c r="A93" s="13"/>
      <c r="B93" s="12"/>
      <c r="C93" s="12"/>
      <c r="D93" s="123"/>
      <c r="E93" s="123"/>
      <c r="F93" s="123"/>
      <c r="G93" s="123"/>
      <c r="H93" s="123"/>
      <c r="I93" s="123"/>
      <c r="J93" s="123"/>
      <c r="K93" s="123"/>
      <c r="L93" s="123"/>
      <c r="M93" s="123"/>
      <c r="N93" s="125"/>
      <c r="O93" s="125"/>
      <c r="P93" s="125"/>
      <c r="Q93" s="125"/>
      <c r="R93" s="125"/>
      <c r="S93" s="12"/>
      <c r="T93" s="12"/>
      <c r="U93" s="13"/>
      <c r="V93" s="12"/>
      <c r="W93" s="12"/>
      <c r="X93" s="12"/>
      <c r="Y93" s="12"/>
      <c r="Z93" s="12"/>
      <c r="AA93" s="12"/>
      <c r="AB93" s="12"/>
      <c r="AC93" s="12"/>
      <c r="AD93" s="12"/>
      <c r="AE93" s="12"/>
      <c r="AF93" s="12"/>
      <c r="AG93" s="12"/>
      <c r="AH93" s="12"/>
      <c r="AI93" s="12"/>
      <c r="AJ93" s="12"/>
      <c r="AK93" s="12"/>
    </row>
    <row r="94" spans="1:37" ht="16.5" customHeight="1" x14ac:dyDescent="0.35">
      <c r="A94" s="13"/>
      <c r="B94" s="12"/>
      <c r="C94" s="12"/>
      <c r="D94" s="123"/>
      <c r="E94" s="123"/>
      <c r="F94" s="123"/>
      <c r="G94" s="123"/>
      <c r="H94" s="123"/>
      <c r="I94" s="123"/>
      <c r="J94" s="123"/>
      <c r="K94" s="123"/>
      <c r="L94" s="123"/>
      <c r="M94" s="123"/>
      <c r="N94" s="125"/>
      <c r="O94" s="125"/>
      <c r="P94" s="125"/>
      <c r="Q94" s="125"/>
      <c r="R94" s="125"/>
      <c r="S94" s="12"/>
      <c r="T94" s="12"/>
      <c r="U94" s="13"/>
      <c r="V94" s="12"/>
      <c r="W94" s="12"/>
      <c r="X94" s="12"/>
      <c r="Y94" s="12"/>
      <c r="Z94" s="12"/>
      <c r="AA94" s="12"/>
      <c r="AB94" s="12"/>
      <c r="AC94" s="12"/>
      <c r="AD94" s="12"/>
      <c r="AE94" s="12"/>
      <c r="AF94" s="12"/>
      <c r="AG94" s="12"/>
      <c r="AH94" s="12"/>
      <c r="AI94" s="12"/>
      <c r="AJ94" s="12"/>
      <c r="AK94" s="12"/>
    </row>
    <row r="95" spans="1:37" ht="16.5" customHeight="1" x14ac:dyDescent="0.35">
      <c r="A95" s="13"/>
      <c r="B95" s="12"/>
      <c r="C95" s="12"/>
      <c r="D95" s="123"/>
      <c r="E95" s="123"/>
      <c r="F95" s="123"/>
      <c r="G95" s="123"/>
      <c r="H95" s="123"/>
      <c r="I95" s="123"/>
      <c r="J95" s="123"/>
      <c r="K95" s="123"/>
      <c r="L95" s="123"/>
      <c r="M95" s="123"/>
      <c r="N95" s="125"/>
      <c r="O95" s="125"/>
      <c r="P95" s="125"/>
      <c r="Q95" s="125"/>
      <c r="R95" s="125"/>
      <c r="S95" s="12"/>
      <c r="T95" s="12"/>
      <c r="U95" s="13"/>
      <c r="V95" s="12"/>
      <c r="W95" s="12"/>
      <c r="X95" s="12"/>
      <c r="Y95" s="12"/>
      <c r="Z95" s="12"/>
      <c r="AA95" s="12"/>
      <c r="AB95" s="12"/>
      <c r="AC95" s="12"/>
      <c r="AD95" s="12"/>
      <c r="AE95" s="12"/>
      <c r="AF95" s="12"/>
      <c r="AG95" s="12"/>
      <c r="AH95" s="12"/>
      <c r="AI95" s="12"/>
      <c r="AJ95" s="12"/>
      <c r="AK95" s="12"/>
    </row>
    <row r="96" spans="1:37" ht="16.5" customHeight="1" x14ac:dyDescent="0.35">
      <c r="A96" s="13"/>
      <c r="B96" s="12"/>
      <c r="C96" s="12"/>
      <c r="D96" s="123"/>
      <c r="E96" s="123"/>
      <c r="F96" s="123"/>
      <c r="G96" s="123"/>
      <c r="H96" s="123"/>
      <c r="I96" s="123"/>
      <c r="J96" s="123"/>
      <c r="K96" s="123"/>
      <c r="L96" s="123"/>
      <c r="M96" s="123"/>
      <c r="N96" s="125"/>
      <c r="O96" s="125"/>
      <c r="P96" s="125"/>
      <c r="Q96" s="125"/>
      <c r="R96" s="125"/>
      <c r="S96" s="12"/>
      <c r="T96" s="12"/>
      <c r="U96" s="13"/>
      <c r="V96" s="12"/>
      <c r="W96" s="12"/>
      <c r="X96" s="12"/>
      <c r="Y96" s="12"/>
      <c r="Z96" s="12"/>
      <c r="AA96" s="12"/>
      <c r="AB96" s="12"/>
      <c r="AC96" s="12"/>
      <c r="AD96" s="12"/>
      <c r="AE96" s="12"/>
      <c r="AF96" s="12"/>
      <c r="AG96" s="12"/>
      <c r="AH96" s="12"/>
      <c r="AI96" s="12"/>
      <c r="AJ96" s="12"/>
      <c r="AK96" s="12"/>
    </row>
    <row r="97" spans="1:37" ht="16.5" customHeight="1" x14ac:dyDescent="0.35">
      <c r="A97" s="13"/>
      <c r="B97" s="12"/>
      <c r="C97" s="12"/>
      <c r="D97" s="123"/>
      <c r="E97" s="123"/>
      <c r="F97" s="123"/>
      <c r="G97" s="123"/>
      <c r="H97" s="123"/>
      <c r="I97" s="123"/>
      <c r="J97" s="123"/>
      <c r="K97" s="123"/>
      <c r="L97" s="123"/>
      <c r="M97" s="123"/>
      <c r="N97" s="125"/>
      <c r="O97" s="125"/>
      <c r="P97" s="125"/>
      <c r="Q97" s="125"/>
      <c r="R97" s="125"/>
      <c r="S97" s="12"/>
      <c r="T97" s="12"/>
      <c r="U97" s="13"/>
      <c r="V97" s="12"/>
      <c r="W97" s="12"/>
      <c r="X97" s="12"/>
      <c r="Y97" s="12"/>
      <c r="Z97" s="12"/>
      <c r="AA97" s="12"/>
      <c r="AB97" s="12"/>
      <c r="AC97" s="12"/>
      <c r="AD97" s="12"/>
      <c r="AE97" s="12"/>
      <c r="AF97" s="12"/>
      <c r="AG97" s="12"/>
      <c r="AH97" s="12"/>
      <c r="AI97" s="12"/>
      <c r="AJ97" s="12"/>
      <c r="AK97" s="12"/>
    </row>
    <row r="98" spans="1:37" ht="16.5" customHeight="1" x14ac:dyDescent="0.35">
      <c r="A98" s="13"/>
      <c r="B98" s="12"/>
      <c r="C98" s="12"/>
      <c r="D98" s="123"/>
      <c r="E98" s="123"/>
      <c r="F98" s="123"/>
      <c r="G98" s="123"/>
      <c r="H98" s="123"/>
      <c r="I98" s="123"/>
      <c r="J98" s="123"/>
      <c r="K98" s="123"/>
      <c r="L98" s="123"/>
      <c r="M98" s="123"/>
      <c r="N98" s="125"/>
      <c r="O98" s="125"/>
      <c r="P98" s="125"/>
      <c r="Q98" s="125"/>
      <c r="R98" s="125"/>
      <c r="S98" s="12"/>
      <c r="T98" s="12"/>
      <c r="U98" s="13"/>
      <c r="V98" s="12"/>
      <c r="W98" s="12"/>
      <c r="X98" s="12"/>
      <c r="Y98" s="12"/>
      <c r="Z98" s="12"/>
      <c r="AA98" s="12"/>
      <c r="AB98" s="12"/>
      <c r="AC98" s="12"/>
      <c r="AD98" s="12"/>
      <c r="AE98" s="12"/>
      <c r="AF98" s="12"/>
      <c r="AG98" s="12"/>
      <c r="AH98" s="12"/>
      <c r="AI98" s="12"/>
      <c r="AJ98" s="12"/>
      <c r="AK98" s="12"/>
    </row>
    <row r="99" spans="1:37" ht="16.5" customHeight="1" x14ac:dyDescent="0.35">
      <c r="A99" s="13"/>
      <c r="B99" s="12"/>
      <c r="C99" s="12"/>
      <c r="D99" s="123"/>
      <c r="E99" s="123"/>
      <c r="F99" s="123"/>
      <c r="G99" s="123"/>
      <c r="H99" s="123"/>
      <c r="I99" s="123"/>
      <c r="J99" s="123"/>
      <c r="K99" s="123"/>
      <c r="L99" s="123"/>
      <c r="M99" s="123"/>
      <c r="N99" s="125"/>
      <c r="O99" s="125"/>
      <c r="P99" s="125"/>
      <c r="Q99" s="125"/>
      <c r="R99" s="125"/>
      <c r="S99" s="12"/>
      <c r="T99" s="12"/>
      <c r="U99" s="13"/>
      <c r="V99" s="12"/>
      <c r="W99" s="12"/>
      <c r="X99" s="12"/>
      <c r="Y99" s="12"/>
      <c r="Z99" s="12"/>
      <c r="AA99" s="12"/>
      <c r="AB99" s="12"/>
      <c r="AC99" s="12"/>
      <c r="AD99" s="12"/>
      <c r="AE99" s="12"/>
      <c r="AF99" s="12"/>
      <c r="AG99" s="12"/>
      <c r="AH99" s="12"/>
      <c r="AI99" s="12"/>
      <c r="AJ99" s="12"/>
      <c r="AK99" s="12"/>
    </row>
    <row r="100" spans="1:37" ht="16.5" customHeight="1" x14ac:dyDescent="0.35">
      <c r="A100" s="13"/>
      <c r="B100" s="12"/>
      <c r="C100" s="12"/>
      <c r="D100" s="123"/>
      <c r="E100" s="123"/>
      <c r="F100" s="123"/>
      <c r="G100" s="123"/>
      <c r="H100" s="123"/>
      <c r="I100" s="123"/>
      <c r="J100" s="123"/>
      <c r="K100" s="123"/>
      <c r="L100" s="123"/>
      <c r="M100" s="123"/>
      <c r="N100" s="125"/>
      <c r="O100" s="125"/>
      <c r="P100" s="125"/>
      <c r="Q100" s="125"/>
      <c r="R100" s="125"/>
      <c r="S100" s="12"/>
      <c r="T100" s="12"/>
      <c r="U100" s="13"/>
      <c r="V100" s="12"/>
      <c r="W100" s="12"/>
      <c r="X100" s="12"/>
      <c r="Y100" s="12"/>
      <c r="Z100" s="12"/>
      <c r="AA100" s="12"/>
      <c r="AB100" s="12"/>
      <c r="AC100" s="12"/>
      <c r="AD100" s="12"/>
      <c r="AE100" s="12"/>
      <c r="AF100" s="12"/>
      <c r="AG100" s="12"/>
      <c r="AH100" s="12"/>
      <c r="AI100" s="12"/>
      <c r="AJ100" s="12"/>
      <c r="AK100" s="12"/>
    </row>
    <row r="101" spans="1:37" ht="16.5" customHeight="1" x14ac:dyDescent="0.35">
      <c r="A101" s="13"/>
      <c r="B101" s="12"/>
      <c r="C101" s="12"/>
      <c r="D101" s="123"/>
      <c r="E101" s="123"/>
      <c r="F101" s="123"/>
      <c r="G101" s="123"/>
      <c r="H101" s="123"/>
      <c r="I101" s="123"/>
      <c r="J101" s="123"/>
      <c r="K101" s="123"/>
      <c r="L101" s="123"/>
      <c r="M101" s="123"/>
      <c r="N101" s="125"/>
      <c r="O101" s="125"/>
      <c r="P101" s="125"/>
      <c r="Q101" s="125"/>
      <c r="R101" s="125"/>
      <c r="S101" s="12"/>
      <c r="T101" s="12"/>
      <c r="U101" s="13"/>
      <c r="V101" s="12"/>
      <c r="W101" s="12"/>
      <c r="X101" s="12"/>
      <c r="Y101" s="12"/>
      <c r="Z101" s="12"/>
      <c r="AA101" s="12"/>
      <c r="AB101" s="12"/>
      <c r="AC101" s="12"/>
      <c r="AD101" s="12"/>
      <c r="AE101" s="12"/>
      <c r="AF101" s="12"/>
      <c r="AG101" s="12"/>
      <c r="AH101" s="12"/>
      <c r="AI101" s="12"/>
      <c r="AJ101" s="12"/>
      <c r="AK101" s="12"/>
    </row>
    <row r="102" spans="1:37" ht="16.5" customHeight="1" x14ac:dyDescent="0.35">
      <c r="A102" s="13"/>
      <c r="B102" s="12"/>
      <c r="C102" s="12"/>
      <c r="D102" s="123"/>
      <c r="E102" s="123"/>
      <c r="F102" s="123"/>
      <c r="G102" s="123"/>
      <c r="H102" s="123"/>
      <c r="I102" s="123"/>
      <c r="J102" s="123"/>
      <c r="K102" s="123"/>
      <c r="L102" s="123"/>
      <c r="M102" s="123"/>
      <c r="N102" s="125"/>
      <c r="O102" s="125"/>
      <c r="P102" s="125"/>
      <c r="Q102" s="125"/>
      <c r="R102" s="125"/>
      <c r="S102" s="12"/>
      <c r="T102" s="12"/>
      <c r="U102" s="13"/>
      <c r="V102" s="12"/>
      <c r="W102" s="12"/>
      <c r="X102" s="12"/>
      <c r="Y102" s="12"/>
      <c r="Z102" s="12"/>
      <c r="AA102" s="12"/>
      <c r="AB102" s="12"/>
      <c r="AC102" s="12"/>
      <c r="AD102" s="12"/>
      <c r="AE102" s="12"/>
      <c r="AF102" s="12"/>
      <c r="AG102" s="12"/>
      <c r="AH102" s="12"/>
      <c r="AI102" s="12"/>
      <c r="AJ102" s="12"/>
      <c r="AK102" s="12"/>
    </row>
    <row r="103" spans="1:37" ht="16.5" customHeight="1" x14ac:dyDescent="0.35">
      <c r="A103" s="13"/>
      <c r="B103" s="12"/>
      <c r="C103" s="12"/>
      <c r="D103" s="123"/>
      <c r="E103" s="123"/>
      <c r="F103" s="123"/>
      <c r="G103" s="123"/>
      <c r="H103" s="123"/>
      <c r="I103" s="123"/>
      <c r="J103" s="123"/>
      <c r="K103" s="123"/>
      <c r="L103" s="123"/>
      <c r="M103" s="123"/>
      <c r="N103" s="125"/>
      <c r="O103" s="125"/>
      <c r="P103" s="125"/>
      <c r="Q103" s="125"/>
      <c r="R103" s="125"/>
      <c r="S103" s="12"/>
      <c r="T103" s="12"/>
      <c r="U103" s="13"/>
      <c r="V103" s="12"/>
      <c r="W103" s="12"/>
      <c r="X103" s="12"/>
      <c r="Y103" s="12"/>
      <c r="Z103" s="12"/>
      <c r="AA103" s="12"/>
      <c r="AB103" s="12"/>
      <c r="AC103" s="12"/>
      <c r="AD103" s="12"/>
      <c r="AE103" s="12"/>
      <c r="AF103" s="12"/>
      <c r="AG103" s="12"/>
      <c r="AH103" s="12"/>
      <c r="AI103" s="12"/>
      <c r="AJ103" s="12"/>
      <c r="AK103" s="12"/>
    </row>
    <row r="104" spans="1:37" ht="16.5" customHeight="1" x14ac:dyDescent="0.35">
      <c r="A104" s="13"/>
      <c r="B104" s="12"/>
      <c r="C104" s="12"/>
      <c r="D104" s="123"/>
      <c r="E104" s="123"/>
      <c r="F104" s="123"/>
      <c r="G104" s="123"/>
      <c r="H104" s="123"/>
      <c r="I104" s="123"/>
      <c r="J104" s="123"/>
      <c r="K104" s="123"/>
      <c r="L104" s="123"/>
      <c r="M104" s="123"/>
      <c r="N104" s="125"/>
      <c r="O104" s="125"/>
      <c r="P104" s="125"/>
      <c r="Q104" s="125"/>
      <c r="R104" s="125"/>
      <c r="S104" s="12"/>
      <c r="T104" s="12"/>
      <c r="U104" s="13"/>
      <c r="V104" s="12"/>
      <c r="W104" s="12"/>
      <c r="X104" s="12"/>
      <c r="Y104" s="12"/>
      <c r="Z104" s="12"/>
      <c r="AA104" s="12"/>
      <c r="AB104" s="12"/>
      <c r="AC104" s="12"/>
      <c r="AD104" s="12"/>
      <c r="AE104" s="12"/>
      <c r="AF104" s="12"/>
      <c r="AG104" s="12"/>
      <c r="AH104" s="12"/>
      <c r="AI104" s="12"/>
      <c r="AJ104" s="12"/>
      <c r="AK104" s="12"/>
    </row>
    <row r="105" spans="1:37" ht="16.5" customHeight="1" x14ac:dyDescent="0.35">
      <c r="A105" s="13"/>
      <c r="B105" s="12"/>
      <c r="C105" s="12"/>
      <c r="D105" s="123"/>
      <c r="E105" s="123"/>
      <c r="F105" s="123"/>
      <c r="G105" s="123"/>
      <c r="H105" s="123"/>
      <c r="I105" s="123"/>
      <c r="J105" s="123"/>
      <c r="K105" s="123"/>
      <c r="L105" s="123"/>
      <c r="M105" s="123"/>
      <c r="N105" s="125"/>
      <c r="O105" s="125"/>
      <c r="P105" s="125"/>
      <c r="Q105" s="125"/>
      <c r="R105" s="125"/>
      <c r="S105" s="12"/>
      <c r="T105" s="12"/>
      <c r="U105" s="13"/>
      <c r="V105" s="12"/>
      <c r="W105" s="12"/>
      <c r="X105" s="12"/>
      <c r="Y105" s="12"/>
      <c r="Z105" s="12"/>
      <c r="AA105" s="12"/>
      <c r="AB105" s="12"/>
      <c r="AC105" s="12"/>
      <c r="AD105" s="12"/>
      <c r="AE105" s="12"/>
      <c r="AF105" s="12"/>
      <c r="AG105" s="12"/>
      <c r="AH105" s="12"/>
      <c r="AI105" s="12"/>
      <c r="AJ105" s="12"/>
      <c r="AK105" s="12"/>
    </row>
    <row r="106" spans="1:37" ht="16.5" customHeight="1" x14ac:dyDescent="0.35">
      <c r="A106" s="13"/>
      <c r="B106" s="12"/>
      <c r="C106" s="12"/>
      <c r="D106" s="123"/>
      <c r="E106" s="123"/>
      <c r="F106" s="123"/>
      <c r="G106" s="123"/>
      <c r="H106" s="123"/>
      <c r="I106" s="123"/>
      <c r="J106" s="123"/>
      <c r="K106" s="123"/>
      <c r="L106" s="123"/>
      <c r="M106" s="123"/>
      <c r="N106" s="125"/>
      <c r="O106" s="125"/>
      <c r="P106" s="125"/>
      <c r="Q106" s="125"/>
      <c r="R106" s="125"/>
      <c r="S106" s="12"/>
      <c r="T106" s="12"/>
      <c r="U106" s="13"/>
      <c r="V106" s="12"/>
      <c r="W106" s="12"/>
      <c r="X106" s="12"/>
      <c r="Y106" s="12"/>
      <c r="Z106" s="12"/>
      <c r="AA106" s="12"/>
      <c r="AB106" s="12"/>
      <c r="AC106" s="12"/>
      <c r="AD106" s="12"/>
      <c r="AE106" s="12"/>
      <c r="AF106" s="12"/>
      <c r="AG106" s="12"/>
      <c r="AH106" s="12"/>
      <c r="AI106" s="12"/>
      <c r="AJ106" s="12"/>
      <c r="AK106" s="12"/>
    </row>
    <row r="107" spans="1:37" ht="16.5" customHeight="1" x14ac:dyDescent="0.35">
      <c r="A107" s="13"/>
      <c r="B107" s="12"/>
      <c r="C107" s="12"/>
      <c r="D107" s="123"/>
      <c r="E107" s="123"/>
      <c r="F107" s="123"/>
      <c r="G107" s="123"/>
      <c r="H107" s="123"/>
      <c r="I107" s="123"/>
      <c r="J107" s="123"/>
      <c r="K107" s="123"/>
      <c r="L107" s="123"/>
      <c r="M107" s="123"/>
      <c r="N107" s="125"/>
      <c r="O107" s="125"/>
      <c r="P107" s="125"/>
      <c r="Q107" s="125"/>
      <c r="R107" s="125"/>
      <c r="S107" s="12"/>
      <c r="T107" s="12"/>
      <c r="U107" s="13"/>
      <c r="V107" s="12"/>
      <c r="W107" s="12"/>
      <c r="X107" s="12"/>
      <c r="Y107" s="12"/>
      <c r="Z107" s="12"/>
      <c r="AA107" s="12"/>
      <c r="AB107" s="12"/>
      <c r="AC107" s="12"/>
      <c r="AD107" s="12"/>
      <c r="AE107" s="12"/>
      <c r="AF107" s="12"/>
      <c r="AG107" s="12"/>
      <c r="AH107" s="12"/>
      <c r="AI107" s="12"/>
      <c r="AJ107" s="12"/>
      <c r="AK107" s="12"/>
    </row>
    <row r="108" spans="1:37" ht="16.5" customHeight="1" x14ac:dyDescent="0.35">
      <c r="A108" s="13"/>
      <c r="B108" s="12"/>
      <c r="C108" s="12"/>
      <c r="D108" s="123"/>
      <c r="E108" s="123"/>
      <c r="F108" s="123"/>
      <c r="G108" s="123"/>
      <c r="H108" s="123"/>
      <c r="I108" s="123"/>
      <c r="J108" s="123"/>
      <c r="K108" s="123"/>
      <c r="L108" s="123"/>
      <c r="M108" s="123"/>
      <c r="N108" s="125"/>
      <c r="O108" s="125"/>
      <c r="P108" s="125"/>
      <c r="Q108" s="125"/>
      <c r="R108" s="125"/>
      <c r="S108" s="12"/>
      <c r="T108" s="12"/>
      <c r="U108" s="13"/>
      <c r="V108" s="12"/>
      <c r="W108" s="12"/>
      <c r="X108" s="12"/>
      <c r="Y108" s="12"/>
      <c r="Z108" s="12"/>
      <c r="AA108" s="12"/>
      <c r="AB108" s="12"/>
      <c r="AC108" s="12"/>
      <c r="AD108" s="12"/>
      <c r="AE108" s="12"/>
      <c r="AF108" s="12"/>
      <c r="AG108" s="12"/>
      <c r="AH108" s="12"/>
      <c r="AI108" s="12"/>
      <c r="AJ108" s="12"/>
      <c r="AK108" s="12"/>
    </row>
    <row r="109" spans="1:37" ht="16.5" customHeight="1" x14ac:dyDescent="0.35">
      <c r="A109" s="13"/>
      <c r="B109" s="12"/>
      <c r="C109" s="12"/>
      <c r="D109" s="123"/>
      <c r="E109" s="123"/>
      <c r="F109" s="123"/>
      <c r="G109" s="123"/>
      <c r="H109" s="123"/>
      <c r="I109" s="123"/>
      <c r="J109" s="123"/>
      <c r="K109" s="123"/>
      <c r="L109" s="123"/>
      <c r="M109" s="123"/>
      <c r="N109" s="125"/>
      <c r="O109" s="125"/>
      <c r="P109" s="125"/>
      <c r="Q109" s="125"/>
      <c r="R109" s="125"/>
      <c r="S109" s="12"/>
      <c r="T109" s="12"/>
      <c r="U109" s="13"/>
      <c r="V109" s="12"/>
      <c r="W109" s="12"/>
      <c r="X109" s="12"/>
      <c r="Y109" s="12"/>
      <c r="Z109" s="12"/>
      <c r="AA109" s="12"/>
      <c r="AB109" s="12"/>
      <c r="AC109" s="12"/>
      <c r="AD109" s="12"/>
      <c r="AE109" s="12"/>
      <c r="AF109" s="12"/>
      <c r="AG109" s="12"/>
      <c r="AH109" s="12"/>
      <c r="AI109" s="12"/>
      <c r="AJ109" s="12"/>
      <c r="AK109" s="12"/>
    </row>
    <row r="110" spans="1:37" ht="16.5" customHeight="1" x14ac:dyDescent="0.35">
      <c r="A110" s="13"/>
      <c r="B110" s="12"/>
      <c r="C110" s="12"/>
      <c r="D110" s="123"/>
      <c r="E110" s="123"/>
      <c r="F110" s="123"/>
      <c r="G110" s="123"/>
      <c r="H110" s="123"/>
      <c r="I110" s="123"/>
      <c r="J110" s="123"/>
      <c r="K110" s="123"/>
      <c r="L110" s="123"/>
      <c r="M110" s="123"/>
      <c r="N110" s="125"/>
      <c r="O110" s="125"/>
      <c r="P110" s="125"/>
      <c r="Q110" s="125"/>
      <c r="R110" s="125"/>
      <c r="S110" s="12"/>
      <c r="T110" s="12"/>
      <c r="U110" s="13"/>
      <c r="V110" s="12"/>
      <c r="W110" s="12"/>
      <c r="X110" s="12"/>
      <c r="Y110" s="12"/>
      <c r="Z110" s="12"/>
      <c r="AA110" s="12"/>
      <c r="AB110" s="12"/>
      <c r="AC110" s="12"/>
      <c r="AD110" s="12"/>
      <c r="AE110" s="12"/>
      <c r="AF110" s="12"/>
      <c r="AG110" s="12"/>
      <c r="AH110" s="12"/>
      <c r="AI110" s="12"/>
      <c r="AJ110" s="12"/>
      <c r="AK110" s="12"/>
    </row>
    <row r="111" spans="1:37" ht="16.5" customHeight="1" x14ac:dyDescent="0.35">
      <c r="A111" s="13"/>
      <c r="B111" s="12"/>
      <c r="C111" s="12"/>
      <c r="D111" s="123"/>
      <c r="E111" s="123"/>
      <c r="F111" s="123"/>
      <c r="G111" s="123"/>
      <c r="H111" s="123"/>
      <c r="I111" s="123"/>
      <c r="J111" s="123"/>
      <c r="K111" s="123"/>
      <c r="L111" s="123"/>
      <c r="M111" s="123"/>
      <c r="N111" s="125"/>
      <c r="O111" s="125"/>
      <c r="P111" s="125"/>
      <c r="Q111" s="125"/>
      <c r="R111" s="125"/>
      <c r="S111" s="12"/>
      <c r="T111" s="12"/>
      <c r="U111" s="13"/>
      <c r="V111" s="12"/>
      <c r="W111" s="12"/>
      <c r="X111" s="12"/>
      <c r="Y111" s="12"/>
      <c r="Z111" s="12"/>
      <c r="AA111" s="12"/>
      <c r="AB111" s="12"/>
      <c r="AC111" s="12"/>
      <c r="AD111" s="12"/>
      <c r="AE111" s="12"/>
      <c r="AF111" s="12"/>
      <c r="AG111" s="12"/>
      <c r="AH111" s="12"/>
      <c r="AI111" s="12"/>
      <c r="AJ111" s="12"/>
      <c r="AK111" s="12"/>
    </row>
    <row r="112" spans="1:37" ht="16.5" customHeight="1" x14ac:dyDescent="0.35">
      <c r="A112" s="13"/>
      <c r="B112" s="12"/>
      <c r="C112" s="12"/>
      <c r="D112" s="123"/>
      <c r="E112" s="123"/>
      <c r="F112" s="123"/>
      <c r="G112" s="123"/>
      <c r="H112" s="123"/>
      <c r="I112" s="123"/>
      <c r="J112" s="123"/>
      <c r="K112" s="123"/>
      <c r="L112" s="123"/>
      <c r="M112" s="123"/>
      <c r="N112" s="125"/>
      <c r="O112" s="125"/>
      <c r="P112" s="125"/>
      <c r="Q112" s="125"/>
      <c r="R112" s="125"/>
      <c r="S112" s="12"/>
      <c r="T112" s="12"/>
      <c r="U112" s="13"/>
      <c r="V112" s="12"/>
      <c r="W112" s="12"/>
      <c r="X112" s="12"/>
      <c r="Y112" s="12"/>
      <c r="Z112" s="12"/>
      <c r="AA112" s="12"/>
      <c r="AB112" s="12"/>
      <c r="AC112" s="12"/>
      <c r="AD112" s="12"/>
      <c r="AE112" s="12"/>
      <c r="AF112" s="12"/>
      <c r="AG112" s="12"/>
      <c r="AH112" s="12"/>
      <c r="AI112" s="12"/>
      <c r="AJ112" s="12"/>
      <c r="AK112" s="12"/>
    </row>
    <row r="113" spans="1:37" ht="16.5" customHeight="1" x14ac:dyDescent="0.35">
      <c r="A113" s="13"/>
      <c r="B113" s="12"/>
      <c r="C113" s="12"/>
      <c r="D113" s="123"/>
      <c r="E113" s="123"/>
      <c r="F113" s="123"/>
      <c r="G113" s="123"/>
      <c r="H113" s="123"/>
      <c r="I113" s="123"/>
      <c r="J113" s="123"/>
      <c r="K113" s="123"/>
      <c r="L113" s="123"/>
      <c r="M113" s="123"/>
      <c r="N113" s="125"/>
      <c r="O113" s="125"/>
      <c r="P113" s="125"/>
      <c r="Q113" s="125"/>
      <c r="R113" s="125"/>
      <c r="S113" s="12"/>
      <c r="T113" s="12"/>
      <c r="U113" s="13"/>
      <c r="V113" s="12"/>
      <c r="W113" s="12"/>
      <c r="X113" s="12"/>
      <c r="Y113" s="12"/>
      <c r="Z113" s="12"/>
      <c r="AA113" s="12"/>
      <c r="AB113" s="12"/>
      <c r="AC113" s="12"/>
      <c r="AD113" s="12"/>
      <c r="AE113" s="12"/>
      <c r="AF113" s="12"/>
      <c r="AG113" s="12"/>
      <c r="AH113" s="12"/>
      <c r="AI113" s="12"/>
      <c r="AJ113" s="12"/>
      <c r="AK113" s="12"/>
    </row>
    <row r="114" spans="1:37" ht="16.5" customHeight="1" x14ac:dyDescent="0.35">
      <c r="A114" s="13"/>
      <c r="B114" s="12"/>
      <c r="C114" s="12"/>
      <c r="D114" s="123"/>
      <c r="E114" s="123"/>
      <c r="F114" s="123"/>
      <c r="G114" s="123"/>
      <c r="H114" s="123"/>
      <c r="I114" s="123"/>
      <c r="J114" s="123"/>
      <c r="K114" s="123"/>
      <c r="L114" s="123"/>
      <c r="M114" s="123"/>
      <c r="N114" s="125"/>
      <c r="O114" s="125"/>
      <c r="P114" s="125"/>
      <c r="Q114" s="125"/>
      <c r="R114" s="125"/>
      <c r="S114" s="12"/>
      <c r="T114" s="12"/>
      <c r="U114" s="13"/>
      <c r="V114" s="12"/>
      <c r="W114" s="12"/>
      <c r="X114" s="12"/>
      <c r="Y114" s="12"/>
      <c r="Z114" s="12"/>
      <c r="AA114" s="12"/>
      <c r="AB114" s="12"/>
      <c r="AC114" s="12"/>
      <c r="AD114" s="12"/>
      <c r="AE114" s="12"/>
      <c r="AF114" s="12"/>
      <c r="AG114" s="12"/>
      <c r="AH114" s="12"/>
      <c r="AI114" s="12"/>
      <c r="AJ114" s="12"/>
      <c r="AK114" s="12"/>
    </row>
    <row r="115" spans="1:37" ht="16.5" customHeight="1" x14ac:dyDescent="0.35">
      <c r="A115" s="13"/>
      <c r="B115" s="12"/>
      <c r="C115" s="12"/>
      <c r="D115" s="123"/>
      <c r="E115" s="123"/>
      <c r="F115" s="123"/>
      <c r="G115" s="123"/>
      <c r="H115" s="123"/>
      <c r="I115" s="123"/>
      <c r="J115" s="123"/>
      <c r="K115" s="123"/>
      <c r="L115" s="123"/>
      <c r="M115" s="123"/>
      <c r="N115" s="125"/>
      <c r="O115" s="125"/>
      <c r="P115" s="125"/>
      <c r="Q115" s="125"/>
      <c r="R115" s="125"/>
      <c r="S115" s="12"/>
      <c r="T115" s="12"/>
      <c r="U115" s="13"/>
      <c r="V115" s="12"/>
      <c r="W115" s="12"/>
      <c r="X115" s="12"/>
      <c r="Y115" s="12"/>
      <c r="Z115" s="12"/>
      <c r="AA115" s="12"/>
      <c r="AB115" s="12"/>
      <c r="AC115" s="12"/>
      <c r="AD115" s="12"/>
      <c r="AE115" s="12"/>
      <c r="AF115" s="12"/>
      <c r="AG115" s="12"/>
      <c r="AH115" s="12"/>
      <c r="AI115" s="12"/>
      <c r="AJ115" s="12"/>
      <c r="AK115" s="12"/>
    </row>
    <row r="116" spans="1:37" ht="16.5" customHeight="1" x14ac:dyDescent="0.35">
      <c r="A116" s="13"/>
      <c r="B116" s="12"/>
      <c r="C116" s="12"/>
      <c r="D116" s="123"/>
      <c r="E116" s="123"/>
      <c r="F116" s="123"/>
      <c r="G116" s="123"/>
      <c r="H116" s="123"/>
      <c r="I116" s="123"/>
      <c r="J116" s="123"/>
      <c r="K116" s="123"/>
      <c r="L116" s="123"/>
      <c r="M116" s="123"/>
      <c r="N116" s="125"/>
      <c r="O116" s="125"/>
      <c r="P116" s="125"/>
      <c r="Q116" s="125"/>
      <c r="R116" s="125"/>
      <c r="S116" s="12"/>
      <c r="T116" s="12"/>
      <c r="U116" s="13"/>
      <c r="V116" s="12"/>
      <c r="W116" s="12"/>
      <c r="X116" s="12"/>
      <c r="Y116" s="12"/>
      <c r="Z116" s="12"/>
      <c r="AA116" s="12"/>
      <c r="AB116" s="12"/>
      <c r="AC116" s="12"/>
      <c r="AD116" s="12"/>
      <c r="AE116" s="12"/>
      <c r="AF116" s="12"/>
      <c r="AG116" s="12"/>
      <c r="AH116" s="12"/>
      <c r="AI116" s="12"/>
      <c r="AJ116" s="12"/>
      <c r="AK116" s="12"/>
    </row>
    <row r="117" spans="1:37" ht="16.5" customHeight="1" x14ac:dyDescent="0.35">
      <c r="A117" s="13"/>
      <c r="B117" s="12"/>
      <c r="C117" s="12"/>
      <c r="D117" s="123"/>
      <c r="E117" s="123"/>
      <c r="F117" s="123"/>
      <c r="G117" s="123"/>
      <c r="H117" s="123"/>
      <c r="I117" s="123"/>
      <c r="J117" s="123"/>
      <c r="K117" s="123"/>
      <c r="L117" s="123"/>
      <c r="M117" s="123"/>
      <c r="N117" s="125"/>
      <c r="O117" s="125"/>
      <c r="P117" s="125"/>
      <c r="Q117" s="125"/>
      <c r="R117" s="125"/>
      <c r="S117" s="12"/>
      <c r="T117" s="12"/>
      <c r="U117" s="13"/>
      <c r="V117" s="12"/>
      <c r="W117" s="12"/>
      <c r="X117" s="12"/>
      <c r="Y117" s="12"/>
      <c r="Z117" s="12"/>
      <c r="AA117" s="12"/>
      <c r="AB117" s="12"/>
      <c r="AC117" s="12"/>
      <c r="AD117" s="12"/>
      <c r="AE117" s="12"/>
      <c r="AF117" s="12"/>
      <c r="AG117" s="12"/>
      <c r="AH117" s="12"/>
      <c r="AI117" s="12"/>
      <c r="AJ117" s="12"/>
      <c r="AK117" s="12"/>
    </row>
    <row r="118" spans="1:37" ht="16.5" customHeight="1" x14ac:dyDescent="0.35">
      <c r="A118" s="13"/>
      <c r="B118" s="12"/>
      <c r="C118" s="12"/>
      <c r="D118" s="123"/>
      <c r="E118" s="123"/>
      <c r="F118" s="123"/>
      <c r="G118" s="123"/>
      <c r="H118" s="123"/>
      <c r="I118" s="123"/>
      <c r="J118" s="123"/>
      <c r="K118" s="123"/>
      <c r="L118" s="123"/>
      <c r="M118" s="123"/>
      <c r="N118" s="125"/>
      <c r="O118" s="125"/>
      <c r="P118" s="125"/>
      <c r="Q118" s="125"/>
      <c r="R118" s="125"/>
      <c r="S118" s="12"/>
      <c r="T118" s="12"/>
      <c r="U118" s="13"/>
      <c r="V118" s="12"/>
      <c r="W118" s="12"/>
      <c r="X118" s="12"/>
      <c r="Y118" s="12"/>
      <c r="Z118" s="12"/>
      <c r="AA118" s="12"/>
      <c r="AB118" s="12"/>
      <c r="AC118" s="12"/>
      <c r="AD118" s="12"/>
      <c r="AE118" s="12"/>
      <c r="AF118" s="12"/>
      <c r="AG118" s="12"/>
      <c r="AH118" s="12"/>
      <c r="AI118" s="12"/>
      <c r="AJ118" s="12"/>
      <c r="AK118" s="12"/>
    </row>
    <row r="119" spans="1:37" ht="16.5" customHeight="1" x14ac:dyDescent="0.35">
      <c r="A119" s="13"/>
      <c r="B119" s="12"/>
      <c r="C119" s="12"/>
      <c r="D119" s="123"/>
      <c r="E119" s="123"/>
      <c r="F119" s="123"/>
      <c r="G119" s="123"/>
      <c r="H119" s="123"/>
      <c r="I119" s="123"/>
      <c r="J119" s="123"/>
      <c r="K119" s="123"/>
      <c r="L119" s="123"/>
      <c r="M119" s="123"/>
      <c r="N119" s="125"/>
      <c r="O119" s="125"/>
      <c r="P119" s="125"/>
      <c r="Q119" s="125"/>
      <c r="R119" s="125"/>
      <c r="S119" s="12"/>
      <c r="T119" s="12"/>
      <c r="U119" s="13"/>
      <c r="V119" s="12"/>
      <c r="W119" s="12"/>
      <c r="X119" s="12"/>
      <c r="Y119" s="12"/>
      <c r="Z119" s="12"/>
      <c r="AA119" s="12"/>
      <c r="AB119" s="12"/>
      <c r="AC119" s="12"/>
      <c r="AD119" s="12"/>
      <c r="AE119" s="12"/>
      <c r="AF119" s="12"/>
      <c r="AG119" s="12"/>
      <c r="AH119" s="12"/>
      <c r="AI119" s="12"/>
      <c r="AJ119" s="12"/>
      <c r="AK119" s="12"/>
    </row>
    <row r="120" spans="1:37" ht="16.5" customHeight="1" x14ac:dyDescent="0.35">
      <c r="A120" s="13"/>
      <c r="B120" s="12"/>
      <c r="C120" s="12"/>
      <c r="D120" s="123"/>
      <c r="E120" s="123"/>
      <c r="F120" s="123"/>
      <c r="G120" s="123"/>
      <c r="H120" s="123"/>
      <c r="I120" s="123"/>
      <c r="J120" s="123"/>
      <c r="K120" s="123"/>
      <c r="L120" s="123"/>
      <c r="M120" s="123"/>
      <c r="N120" s="125"/>
      <c r="O120" s="125"/>
      <c r="P120" s="125"/>
      <c r="Q120" s="125"/>
      <c r="R120" s="125"/>
      <c r="S120" s="12"/>
      <c r="T120" s="12"/>
      <c r="U120" s="13"/>
      <c r="V120" s="12"/>
      <c r="W120" s="12"/>
      <c r="X120" s="12"/>
      <c r="Y120" s="12"/>
      <c r="Z120" s="12"/>
      <c r="AA120" s="12"/>
      <c r="AB120" s="12"/>
      <c r="AC120" s="12"/>
      <c r="AD120" s="12"/>
      <c r="AE120" s="12"/>
      <c r="AF120" s="12"/>
      <c r="AG120" s="12"/>
      <c r="AH120" s="12"/>
      <c r="AI120" s="12"/>
      <c r="AJ120" s="12"/>
      <c r="AK120" s="12"/>
    </row>
    <row r="121" spans="1:37" ht="16.5" customHeight="1" x14ac:dyDescent="0.35">
      <c r="A121" s="13"/>
      <c r="B121" s="12"/>
      <c r="C121" s="12"/>
      <c r="D121" s="123"/>
      <c r="E121" s="123"/>
      <c r="F121" s="123"/>
      <c r="G121" s="123"/>
      <c r="H121" s="123"/>
      <c r="I121" s="123"/>
      <c r="J121" s="123"/>
      <c r="K121" s="123"/>
      <c r="L121" s="123"/>
      <c r="M121" s="123"/>
      <c r="N121" s="125"/>
      <c r="O121" s="125"/>
      <c r="P121" s="125"/>
      <c r="Q121" s="125"/>
      <c r="R121" s="125"/>
      <c r="S121" s="12"/>
      <c r="T121" s="12"/>
      <c r="U121" s="13"/>
      <c r="V121" s="12"/>
      <c r="W121" s="12"/>
      <c r="X121" s="12"/>
      <c r="Y121" s="12"/>
      <c r="Z121" s="12"/>
      <c r="AA121" s="12"/>
      <c r="AB121" s="12"/>
      <c r="AC121" s="12"/>
      <c r="AD121" s="12"/>
      <c r="AE121" s="12"/>
      <c r="AF121" s="12"/>
      <c r="AG121" s="12"/>
      <c r="AH121" s="12"/>
      <c r="AI121" s="12"/>
      <c r="AJ121" s="12"/>
      <c r="AK121" s="12"/>
    </row>
    <row r="122" spans="1:37" ht="16.5" customHeight="1" x14ac:dyDescent="0.35">
      <c r="A122" s="13"/>
      <c r="B122" s="12"/>
      <c r="C122" s="12"/>
      <c r="D122" s="123"/>
      <c r="E122" s="123"/>
      <c r="F122" s="123"/>
      <c r="G122" s="123"/>
      <c r="H122" s="123"/>
      <c r="I122" s="123"/>
      <c r="J122" s="123"/>
      <c r="K122" s="123"/>
      <c r="L122" s="123"/>
      <c r="M122" s="123"/>
      <c r="N122" s="125"/>
      <c r="O122" s="125"/>
      <c r="P122" s="125"/>
      <c r="Q122" s="125"/>
      <c r="R122" s="125"/>
      <c r="S122" s="12"/>
      <c r="T122" s="12"/>
      <c r="U122" s="13"/>
      <c r="V122" s="12"/>
      <c r="W122" s="12"/>
      <c r="X122" s="12"/>
      <c r="Y122" s="12"/>
      <c r="Z122" s="12"/>
      <c r="AA122" s="12"/>
      <c r="AB122" s="12"/>
      <c r="AC122" s="12"/>
      <c r="AD122" s="12"/>
      <c r="AE122" s="12"/>
      <c r="AF122" s="12"/>
      <c r="AG122" s="12"/>
      <c r="AH122" s="12"/>
      <c r="AI122" s="12"/>
      <c r="AJ122" s="12"/>
      <c r="AK122" s="12"/>
    </row>
    <row r="123" spans="1:37" ht="16.5" customHeight="1" x14ac:dyDescent="0.35">
      <c r="A123" s="13"/>
      <c r="B123" s="12"/>
      <c r="C123" s="12"/>
      <c r="D123" s="123"/>
      <c r="E123" s="123"/>
      <c r="F123" s="123"/>
      <c r="G123" s="123"/>
      <c r="H123" s="123"/>
      <c r="I123" s="123"/>
      <c r="J123" s="123"/>
      <c r="K123" s="123"/>
      <c r="L123" s="123"/>
      <c r="M123" s="123"/>
      <c r="N123" s="125"/>
      <c r="O123" s="125"/>
      <c r="P123" s="125"/>
      <c r="Q123" s="125"/>
      <c r="R123" s="125"/>
      <c r="S123" s="12"/>
      <c r="T123" s="12"/>
      <c r="U123" s="13"/>
      <c r="V123" s="12"/>
      <c r="W123" s="12"/>
      <c r="X123" s="12"/>
      <c r="Y123" s="12"/>
      <c r="Z123" s="12"/>
      <c r="AA123" s="12"/>
      <c r="AB123" s="12"/>
      <c r="AC123" s="12"/>
      <c r="AD123" s="12"/>
      <c r="AE123" s="12"/>
      <c r="AF123" s="12"/>
      <c r="AG123" s="12"/>
      <c r="AH123" s="12"/>
      <c r="AI123" s="12"/>
      <c r="AJ123" s="12"/>
      <c r="AK123" s="12"/>
    </row>
    <row r="124" spans="1:37" ht="16.5" customHeight="1" x14ac:dyDescent="0.35">
      <c r="A124" s="13"/>
      <c r="B124" s="12"/>
      <c r="C124" s="12"/>
      <c r="D124" s="123"/>
      <c r="E124" s="123"/>
      <c r="F124" s="123"/>
      <c r="G124" s="123"/>
      <c r="H124" s="123"/>
      <c r="I124" s="123"/>
      <c r="J124" s="123"/>
      <c r="K124" s="123"/>
      <c r="L124" s="123"/>
      <c r="M124" s="123"/>
      <c r="N124" s="125"/>
      <c r="O124" s="125"/>
      <c r="P124" s="125"/>
      <c r="Q124" s="125"/>
      <c r="R124" s="125"/>
      <c r="S124" s="12"/>
      <c r="T124" s="12"/>
      <c r="U124" s="13"/>
      <c r="V124" s="12"/>
      <c r="W124" s="12"/>
      <c r="X124" s="12"/>
      <c r="Y124" s="12"/>
      <c r="Z124" s="12"/>
      <c r="AA124" s="12"/>
      <c r="AB124" s="12"/>
      <c r="AC124" s="12"/>
      <c r="AD124" s="12"/>
      <c r="AE124" s="12"/>
      <c r="AF124" s="12"/>
      <c r="AG124" s="12"/>
      <c r="AH124" s="12"/>
      <c r="AI124" s="12"/>
      <c r="AJ124" s="12"/>
      <c r="AK124" s="12"/>
    </row>
    <row r="125" spans="1:37" ht="16.5" customHeight="1" x14ac:dyDescent="0.35">
      <c r="A125" s="13"/>
      <c r="B125" s="12"/>
      <c r="C125" s="12"/>
      <c r="D125" s="123"/>
      <c r="E125" s="123"/>
      <c r="F125" s="123"/>
      <c r="G125" s="123"/>
      <c r="H125" s="123"/>
      <c r="I125" s="123"/>
      <c r="J125" s="123"/>
      <c r="K125" s="123"/>
      <c r="L125" s="123"/>
      <c r="M125" s="123"/>
      <c r="N125" s="125"/>
      <c r="O125" s="125"/>
      <c r="P125" s="125"/>
      <c r="Q125" s="125"/>
      <c r="R125" s="125"/>
      <c r="S125" s="12"/>
      <c r="T125" s="12"/>
      <c r="U125" s="13"/>
      <c r="V125" s="12"/>
      <c r="W125" s="12"/>
      <c r="X125" s="12"/>
      <c r="Y125" s="12"/>
      <c r="Z125" s="12"/>
      <c r="AA125" s="12"/>
      <c r="AB125" s="12"/>
      <c r="AC125" s="12"/>
      <c r="AD125" s="12"/>
      <c r="AE125" s="12"/>
      <c r="AF125" s="12"/>
      <c r="AG125" s="12"/>
      <c r="AH125" s="12"/>
      <c r="AI125" s="12"/>
      <c r="AJ125" s="12"/>
      <c r="AK125" s="12"/>
    </row>
    <row r="126" spans="1:37" ht="16.5" customHeight="1" x14ac:dyDescent="0.35">
      <c r="A126" s="13"/>
      <c r="B126" s="12"/>
      <c r="C126" s="12"/>
      <c r="D126" s="123"/>
      <c r="E126" s="123"/>
      <c r="F126" s="123"/>
      <c r="G126" s="123"/>
      <c r="H126" s="123"/>
      <c r="I126" s="123"/>
      <c r="J126" s="123"/>
      <c r="K126" s="123"/>
      <c r="L126" s="123"/>
      <c r="M126" s="123"/>
      <c r="N126" s="125"/>
      <c r="O126" s="125"/>
      <c r="P126" s="125"/>
      <c r="Q126" s="125"/>
      <c r="R126" s="125"/>
      <c r="S126" s="12"/>
      <c r="T126" s="12"/>
      <c r="U126" s="13"/>
      <c r="V126" s="12"/>
      <c r="W126" s="12"/>
      <c r="X126" s="12"/>
      <c r="Y126" s="12"/>
      <c r="Z126" s="12"/>
      <c r="AA126" s="12"/>
      <c r="AB126" s="12"/>
      <c r="AC126" s="12"/>
      <c r="AD126" s="12"/>
      <c r="AE126" s="12"/>
      <c r="AF126" s="12"/>
      <c r="AG126" s="12"/>
      <c r="AH126" s="12"/>
      <c r="AI126" s="12"/>
      <c r="AJ126" s="12"/>
      <c r="AK126" s="12"/>
    </row>
    <row r="127" spans="1:37" ht="16.5" customHeight="1" x14ac:dyDescent="0.35">
      <c r="A127" s="13"/>
      <c r="B127" s="12"/>
      <c r="C127" s="12"/>
      <c r="D127" s="123"/>
      <c r="E127" s="123"/>
      <c r="F127" s="123"/>
      <c r="G127" s="123"/>
      <c r="H127" s="123"/>
      <c r="I127" s="123"/>
      <c r="J127" s="123"/>
      <c r="K127" s="123"/>
      <c r="L127" s="123"/>
      <c r="M127" s="123"/>
      <c r="N127" s="125"/>
      <c r="O127" s="125"/>
      <c r="P127" s="125"/>
      <c r="Q127" s="125"/>
      <c r="R127" s="125"/>
      <c r="S127" s="12"/>
      <c r="T127" s="12"/>
      <c r="U127" s="13"/>
      <c r="V127" s="12"/>
      <c r="W127" s="12"/>
      <c r="X127" s="12"/>
      <c r="Y127" s="12"/>
      <c r="Z127" s="12"/>
      <c r="AA127" s="12"/>
      <c r="AB127" s="12"/>
      <c r="AC127" s="12"/>
      <c r="AD127" s="12"/>
      <c r="AE127" s="12"/>
      <c r="AF127" s="12"/>
      <c r="AG127" s="12"/>
      <c r="AH127" s="12"/>
      <c r="AI127" s="12"/>
      <c r="AJ127" s="12"/>
      <c r="AK127" s="12"/>
    </row>
    <row r="128" spans="1:37" ht="16.5" customHeight="1" x14ac:dyDescent="0.35">
      <c r="A128" s="13"/>
      <c r="B128" s="12"/>
      <c r="C128" s="12"/>
      <c r="D128" s="123"/>
      <c r="E128" s="123"/>
      <c r="F128" s="123"/>
      <c r="G128" s="123"/>
      <c r="H128" s="123"/>
      <c r="I128" s="123"/>
      <c r="J128" s="123"/>
      <c r="K128" s="123"/>
      <c r="L128" s="123"/>
      <c r="M128" s="123"/>
      <c r="N128" s="125"/>
      <c r="O128" s="125"/>
      <c r="P128" s="125"/>
      <c r="Q128" s="125"/>
      <c r="R128" s="125"/>
      <c r="S128" s="12"/>
      <c r="T128" s="12"/>
      <c r="U128" s="13"/>
      <c r="V128" s="12"/>
      <c r="W128" s="12"/>
      <c r="X128" s="12"/>
      <c r="Y128" s="12"/>
      <c r="Z128" s="12"/>
      <c r="AA128" s="12"/>
      <c r="AB128" s="12"/>
      <c r="AC128" s="12"/>
      <c r="AD128" s="12"/>
      <c r="AE128" s="12"/>
      <c r="AF128" s="12"/>
      <c r="AG128" s="12"/>
      <c r="AH128" s="12"/>
      <c r="AI128" s="12"/>
      <c r="AJ128" s="12"/>
      <c r="AK128" s="12"/>
    </row>
    <row r="129" spans="1:37" ht="16.5" customHeight="1" x14ac:dyDescent="0.35">
      <c r="A129" s="13"/>
      <c r="B129" s="12"/>
      <c r="C129" s="12"/>
      <c r="D129" s="123"/>
      <c r="E129" s="123"/>
      <c r="F129" s="123"/>
      <c r="G129" s="123"/>
      <c r="H129" s="123"/>
      <c r="I129" s="123"/>
      <c r="J129" s="123"/>
      <c r="K129" s="123"/>
      <c r="L129" s="123"/>
      <c r="M129" s="123"/>
      <c r="N129" s="125"/>
      <c r="O129" s="125"/>
      <c r="P129" s="125"/>
      <c r="Q129" s="125"/>
      <c r="R129" s="125"/>
      <c r="S129" s="12"/>
      <c r="T129" s="12"/>
      <c r="U129" s="13"/>
      <c r="V129" s="12"/>
      <c r="W129" s="12"/>
      <c r="X129" s="12"/>
      <c r="Y129" s="12"/>
      <c r="Z129" s="12"/>
      <c r="AA129" s="12"/>
      <c r="AB129" s="12"/>
      <c r="AC129" s="12"/>
      <c r="AD129" s="12"/>
      <c r="AE129" s="12"/>
      <c r="AF129" s="12"/>
      <c r="AG129" s="12"/>
      <c r="AH129" s="12"/>
      <c r="AI129" s="12"/>
      <c r="AJ129" s="12"/>
      <c r="AK129" s="12"/>
    </row>
    <row r="130" spans="1:37" ht="16.5" customHeight="1" x14ac:dyDescent="0.35">
      <c r="A130" s="13"/>
      <c r="B130" s="12"/>
      <c r="C130" s="12"/>
      <c r="D130" s="123"/>
      <c r="E130" s="123"/>
      <c r="F130" s="123"/>
      <c r="G130" s="123"/>
      <c r="H130" s="123"/>
      <c r="I130" s="123"/>
      <c r="J130" s="123"/>
      <c r="K130" s="123"/>
      <c r="L130" s="123"/>
      <c r="M130" s="123"/>
      <c r="N130" s="125"/>
      <c r="O130" s="125"/>
      <c r="P130" s="125"/>
      <c r="Q130" s="125"/>
      <c r="R130" s="125"/>
      <c r="S130" s="12"/>
      <c r="T130" s="12"/>
      <c r="U130" s="13"/>
      <c r="V130" s="12"/>
      <c r="W130" s="12"/>
      <c r="X130" s="12"/>
      <c r="Y130" s="12"/>
      <c r="Z130" s="12"/>
      <c r="AA130" s="12"/>
      <c r="AB130" s="12"/>
      <c r="AC130" s="12"/>
      <c r="AD130" s="12"/>
      <c r="AE130" s="12"/>
      <c r="AF130" s="12"/>
      <c r="AG130" s="12"/>
      <c r="AH130" s="12"/>
      <c r="AI130" s="12"/>
      <c r="AJ130" s="12"/>
      <c r="AK130" s="12"/>
    </row>
    <row r="131" spans="1:37" ht="16.5" customHeight="1" x14ac:dyDescent="0.35">
      <c r="A131" s="13"/>
      <c r="B131" s="12"/>
      <c r="C131" s="12"/>
      <c r="D131" s="123"/>
      <c r="E131" s="123"/>
      <c r="F131" s="123"/>
      <c r="G131" s="123"/>
      <c r="H131" s="123"/>
      <c r="I131" s="123"/>
      <c r="J131" s="123"/>
      <c r="K131" s="123"/>
      <c r="L131" s="123"/>
      <c r="M131" s="123"/>
      <c r="N131" s="125"/>
      <c r="O131" s="125"/>
      <c r="P131" s="125"/>
      <c r="Q131" s="125"/>
      <c r="R131" s="125"/>
      <c r="S131" s="12"/>
      <c r="T131" s="12"/>
      <c r="U131" s="13"/>
      <c r="V131" s="12"/>
      <c r="W131" s="12"/>
      <c r="X131" s="12"/>
      <c r="Y131" s="12"/>
      <c r="Z131" s="12"/>
      <c r="AA131" s="12"/>
      <c r="AB131" s="12"/>
      <c r="AC131" s="12"/>
      <c r="AD131" s="12"/>
      <c r="AE131" s="12"/>
      <c r="AF131" s="12"/>
      <c r="AG131" s="12"/>
      <c r="AH131" s="12"/>
      <c r="AI131" s="12"/>
      <c r="AJ131" s="12"/>
      <c r="AK131" s="12"/>
    </row>
    <row r="132" spans="1:37" ht="16.5" customHeight="1" x14ac:dyDescent="0.35">
      <c r="A132" s="13"/>
      <c r="B132" s="12"/>
      <c r="C132" s="12"/>
      <c r="D132" s="123"/>
      <c r="E132" s="123"/>
      <c r="F132" s="123"/>
      <c r="G132" s="123"/>
      <c r="H132" s="123"/>
      <c r="I132" s="123"/>
      <c r="J132" s="123"/>
      <c r="K132" s="123"/>
      <c r="L132" s="123"/>
      <c r="M132" s="123"/>
      <c r="N132" s="125"/>
      <c r="O132" s="125"/>
      <c r="P132" s="125"/>
      <c r="Q132" s="125"/>
      <c r="R132" s="125"/>
      <c r="S132" s="12"/>
      <c r="T132" s="12"/>
      <c r="U132" s="13"/>
      <c r="V132" s="12"/>
      <c r="W132" s="12"/>
      <c r="X132" s="12"/>
      <c r="Y132" s="12"/>
      <c r="Z132" s="12"/>
      <c r="AA132" s="12"/>
      <c r="AB132" s="12"/>
      <c r="AC132" s="12"/>
      <c r="AD132" s="12"/>
      <c r="AE132" s="12"/>
      <c r="AF132" s="12"/>
      <c r="AG132" s="12"/>
      <c r="AH132" s="12"/>
      <c r="AI132" s="12"/>
      <c r="AJ132" s="12"/>
      <c r="AK132" s="12"/>
    </row>
    <row r="133" spans="1:37" ht="16.5" customHeight="1" x14ac:dyDescent="0.35">
      <c r="A133" s="13"/>
      <c r="B133" s="12"/>
      <c r="C133" s="12"/>
      <c r="D133" s="123"/>
      <c r="E133" s="123"/>
      <c r="F133" s="123"/>
      <c r="G133" s="123"/>
      <c r="H133" s="123"/>
      <c r="I133" s="123"/>
      <c r="J133" s="123"/>
      <c r="K133" s="123"/>
      <c r="L133" s="123"/>
      <c r="M133" s="123"/>
      <c r="N133" s="125"/>
      <c r="O133" s="125"/>
      <c r="P133" s="125"/>
      <c r="Q133" s="125"/>
      <c r="R133" s="125"/>
      <c r="S133" s="12"/>
      <c r="T133" s="12"/>
      <c r="U133" s="13"/>
      <c r="V133" s="12"/>
      <c r="W133" s="12"/>
      <c r="X133" s="12"/>
      <c r="Y133" s="12"/>
      <c r="Z133" s="12"/>
      <c r="AA133" s="12"/>
      <c r="AB133" s="12"/>
      <c r="AC133" s="12"/>
      <c r="AD133" s="12"/>
      <c r="AE133" s="12"/>
      <c r="AF133" s="12"/>
      <c r="AG133" s="12"/>
      <c r="AH133" s="12"/>
      <c r="AI133" s="12"/>
      <c r="AJ133" s="12"/>
      <c r="AK133" s="12"/>
    </row>
    <row r="134" spans="1:37" ht="16.5" customHeight="1" x14ac:dyDescent="0.35">
      <c r="A134" s="13"/>
      <c r="B134" s="12"/>
      <c r="C134" s="12"/>
      <c r="D134" s="123"/>
      <c r="E134" s="123"/>
      <c r="F134" s="123"/>
      <c r="G134" s="123"/>
      <c r="H134" s="123"/>
      <c r="I134" s="123"/>
      <c r="J134" s="123"/>
      <c r="K134" s="123"/>
      <c r="L134" s="123"/>
      <c r="M134" s="123"/>
      <c r="N134" s="125"/>
      <c r="O134" s="125"/>
      <c r="P134" s="125"/>
      <c r="Q134" s="125"/>
      <c r="R134" s="125"/>
      <c r="S134" s="12"/>
      <c r="T134" s="12"/>
      <c r="U134" s="13"/>
      <c r="V134" s="12"/>
      <c r="W134" s="12"/>
      <c r="X134" s="12"/>
      <c r="Y134" s="12"/>
      <c r="Z134" s="12"/>
      <c r="AA134" s="12"/>
      <c r="AB134" s="12"/>
      <c r="AC134" s="12"/>
      <c r="AD134" s="12"/>
      <c r="AE134" s="12"/>
      <c r="AF134" s="12"/>
      <c r="AG134" s="12"/>
      <c r="AH134" s="12"/>
      <c r="AI134" s="12"/>
      <c r="AJ134" s="12"/>
      <c r="AK134" s="12"/>
    </row>
    <row r="135" spans="1:37" ht="16.5" customHeight="1" x14ac:dyDescent="0.35">
      <c r="A135" s="13"/>
      <c r="B135" s="12"/>
      <c r="C135" s="12"/>
      <c r="D135" s="123"/>
      <c r="E135" s="123"/>
      <c r="F135" s="123"/>
      <c r="G135" s="123"/>
      <c r="H135" s="123"/>
      <c r="I135" s="123"/>
      <c r="J135" s="123"/>
      <c r="K135" s="123"/>
      <c r="L135" s="123"/>
      <c r="M135" s="123"/>
      <c r="N135" s="125"/>
      <c r="O135" s="125"/>
      <c r="P135" s="125"/>
      <c r="Q135" s="125"/>
      <c r="R135" s="125"/>
      <c r="S135" s="12"/>
      <c r="T135" s="12"/>
      <c r="U135" s="13"/>
      <c r="V135" s="12"/>
      <c r="W135" s="12"/>
      <c r="X135" s="12"/>
      <c r="Y135" s="12"/>
      <c r="Z135" s="12"/>
      <c r="AA135" s="12"/>
      <c r="AB135" s="12"/>
      <c r="AC135" s="12"/>
      <c r="AD135" s="12"/>
      <c r="AE135" s="12"/>
      <c r="AF135" s="12"/>
      <c r="AG135" s="12"/>
      <c r="AH135" s="12"/>
      <c r="AI135" s="12"/>
      <c r="AJ135" s="12"/>
      <c r="AK135" s="12"/>
    </row>
    <row r="136" spans="1:37" ht="16.5" customHeight="1" x14ac:dyDescent="0.35">
      <c r="A136" s="13"/>
      <c r="B136" s="12"/>
      <c r="C136" s="12"/>
      <c r="D136" s="123"/>
      <c r="E136" s="123"/>
      <c r="F136" s="123"/>
      <c r="G136" s="123"/>
      <c r="H136" s="123"/>
      <c r="I136" s="123"/>
      <c r="J136" s="123"/>
      <c r="K136" s="123"/>
      <c r="L136" s="123"/>
      <c r="M136" s="123"/>
      <c r="N136" s="125"/>
      <c r="O136" s="125"/>
      <c r="P136" s="125"/>
      <c r="Q136" s="125"/>
      <c r="R136" s="125"/>
      <c r="S136" s="12"/>
      <c r="T136" s="12"/>
      <c r="U136" s="13"/>
      <c r="V136" s="12"/>
      <c r="W136" s="12"/>
      <c r="X136" s="12"/>
      <c r="Y136" s="12"/>
      <c r="Z136" s="12"/>
      <c r="AA136" s="12"/>
      <c r="AB136" s="12"/>
      <c r="AC136" s="12"/>
      <c r="AD136" s="12"/>
      <c r="AE136" s="12"/>
      <c r="AF136" s="12"/>
      <c r="AG136" s="12"/>
      <c r="AH136" s="12"/>
      <c r="AI136" s="12"/>
      <c r="AJ136" s="12"/>
      <c r="AK136" s="12"/>
    </row>
    <row r="137" spans="1:37" ht="16.5" customHeight="1" x14ac:dyDescent="0.35">
      <c r="A137" s="13"/>
      <c r="B137" s="12"/>
      <c r="C137" s="12"/>
      <c r="D137" s="123"/>
      <c r="E137" s="123"/>
      <c r="F137" s="123"/>
      <c r="G137" s="123"/>
      <c r="H137" s="123"/>
      <c r="I137" s="123"/>
      <c r="J137" s="123"/>
      <c r="K137" s="123"/>
      <c r="L137" s="123"/>
      <c r="M137" s="123"/>
      <c r="N137" s="125"/>
      <c r="O137" s="125"/>
      <c r="P137" s="125"/>
      <c r="Q137" s="125"/>
      <c r="R137" s="125"/>
      <c r="S137" s="12"/>
      <c r="T137" s="12"/>
      <c r="U137" s="13"/>
      <c r="V137" s="12"/>
      <c r="W137" s="12"/>
      <c r="X137" s="12"/>
      <c r="Y137" s="12"/>
      <c r="Z137" s="12"/>
      <c r="AA137" s="12"/>
      <c r="AB137" s="12"/>
      <c r="AC137" s="12"/>
      <c r="AD137" s="12"/>
      <c r="AE137" s="12"/>
      <c r="AF137" s="12"/>
      <c r="AG137" s="12"/>
      <c r="AH137" s="12"/>
      <c r="AI137" s="12"/>
      <c r="AJ137" s="12"/>
      <c r="AK137" s="12"/>
    </row>
    <row r="138" spans="1:37" ht="16.5" customHeight="1" x14ac:dyDescent="0.35">
      <c r="A138" s="13"/>
      <c r="B138" s="12"/>
      <c r="C138" s="12"/>
      <c r="D138" s="123"/>
      <c r="E138" s="123"/>
      <c r="F138" s="123"/>
      <c r="G138" s="123"/>
      <c r="H138" s="123"/>
      <c r="I138" s="123"/>
      <c r="J138" s="123"/>
      <c r="K138" s="123"/>
      <c r="L138" s="123"/>
      <c r="M138" s="123"/>
      <c r="N138" s="125"/>
      <c r="O138" s="125"/>
      <c r="P138" s="125"/>
      <c r="Q138" s="125"/>
      <c r="R138" s="125"/>
      <c r="S138" s="12"/>
      <c r="T138" s="12"/>
      <c r="U138" s="13"/>
      <c r="V138" s="12"/>
      <c r="W138" s="12"/>
      <c r="X138" s="12"/>
      <c r="Y138" s="12"/>
      <c r="Z138" s="12"/>
      <c r="AA138" s="12"/>
      <c r="AB138" s="12"/>
      <c r="AC138" s="12"/>
      <c r="AD138" s="12"/>
      <c r="AE138" s="12"/>
      <c r="AF138" s="12"/>
      <c r="AG138" s="12"/>
      <c r="AH138" s="12"/>
      <c r="AI138" s="12"/>
      <c r="AJ138" s="12"/>
      <c r="AK138" s="12"/>
    </row>
    <row r="139" spans="1:37" ht="16.5" customHeight="1" x14ac:dyDescent="0.35">
      <c r="A139" s="13"/>
      <c r="B139" s="12"/>
      <c r="C139" s="12"/>
      <c r="D139" s="123"/>
      <c r="E139" s="123"/>
      <c r="F139" s="123"/>
      <c r="G139" s="123"/>
      <c r="H139" s="123"/>
      <c r="I139" s="123"/>
      <c r="J139" s="123"/>
      <c r="K139" s="123"/>
      <c r="L139" s="123"/>
      <c r="M139" s="123"/>
      <c r="N139" s="125"/>
      <c r="O139" s="125"/>
      <c r="P139" s="125"/>
      <c r="Q139" s="125"/>
      <c r="R139" s="125"/>
      <c r="S139" s="12"/>
      <c r="T139" s="12"/>
      <c r="U139" s="13"/>
      <c r="V139" s="12"/>
      <c r="W139" s="12"/>
      <c r="X139" s="12"/>
      <c r="Y139" s="12"/>
      <c r="Z139" s="12"/>
      <c r="AA139" s="12"/>
      <c r="AB139" s="12"/>
      <c r="AC139" s="12"/>
      <c r="AD139" s="12"/>
      <c r="AE139" s="12"/>
      <c r="AF139" s="12"/>
      <c r="AG139" s="12"/>
      <c r="AH139" s="12"/>
      <c r="AI139" s="12"/>
      <c r="AJ139" s="12"/>
      <c r="AK139" s="12"/>
    </row>
    <row r="140" spans="1:37" ht="16.5" customHeight="1" x14ac:dyDescent="0.35">
      <c r="A140" s="13"/>
      <c r="B140" s="12"/>
      <c r="C140" s="12"/>
      <c r="D140" s="123"/>
      <c r="E140" s="123"/>
      <c r="F140" s="123"/>
      <c r="G140" s="123"/>
      <c r="H140" s="123"/>
      <c r="I140" s="123"/>
      <c r="J140" s="123"/>
      <c r="K140" s="123"/>
      <c r="L140" s="123"/>
      <c r="M140" s="123"/>
      <c r="N140" s="125"/>
      <c r="O140" s="125"/>
      <c r="P140" s="125"/>
      <c r="Q140" s="125"/>
      <c r="R140" s="125"/>
      <c r="S140" s="12"/>
      <c r="T140" s="12"/>
      <c r="U140" s="13"/>
      <c r="V140" s="12"/>
      <c r="W140" s="12"/>
      <c r="X140" s="12"/>
      <c r="Y140" s="12"/>
      <c r="Z140" s="12"/>
      <c r="AA140" s="12"/>
      <c r="AB140" s="12"/>
      <c r="AC140" s="12"/>
      <c r="AD140" s="12"/>
      <c r="AE140" s="12"/>
      <c r="AF140" s="12"/>
      <c r="AG140" s="12"/>
      <c r="AH140" s="12"/>
      <c r="AI140" s="12"/>
      <c r="AJ140" s="12"/>
      <c r="AK140" s="12"/>
    </row>
    <row r="141" spans="1:37" ht="16.5" customHeight="1" x14ac:dyDescent="0.35">
      <c r="A141" s="13"/>
      <c r="B141" s="12"/>
      <c r="C141" s="12"/>
      <c r="D141" s="123"/>
      <c r="E141" s="123"/>
      <c r="F141" s="123"/>
      <c r="G141" s="123"/>
      <c r="H141" s="123"/>
      <c r="I141" s="123"/>
      <c r="J141" s="123"/>
      <c r="K141" s="123"/>
      <c r="L141" s="123"/>
      <c r="M141" s="123"/>
      <c r="N141" s="125"/>
      <c r="O141" s="125"/>
      <c r="P141" s="125"/>
      <c r="Q141" s="125"/>
      <c r="R141" s="125"/>
      <c r="S141" s="12"/>
      <c r="T141" s="12"/>
      <c r="U141" s="13"/>
      <c r="V141" s="12"/>
      <c r="W141" s="12"/>
      <c r="X141" s="12"/>
      <c r="Y141" s="12"/>
      <c r="Z141" s="12"/>
      <c r="AA141" s="12"/>
      <c r="AB141" s="12"/>
      <c r="AC141" s="12"/>
      <c r="AD141" s="12"/>
      <c r="AE141" s="12"/>
      <c r="AF141" s="12"/>
      <c r="AG141" s="12"/>
      <c r="AH141" s="12"/>
      <c r="AI141" s="12"/>
      <c r="AJ141" s="12"/>
      <c r="AK141" s="12"/>
    </row>
    <row r="142" spans="1:37" ht="16.5" customHeight="1" x14ac:dyDescent="0.35">
      <c r="A142" s="13"/>
      <c r="B142" s="12"/>
      <c r="C142" s="12"/>
      <c r="D142" s="123"/>
      <c r="E142" s="123"/>
      <c r="F142" s="123"/>
      <c r="G142" s="123"/>
      <c r="H142" s="123"/>
      <c r="I142" s="123"/>
      <c r="J142" s="123"/>
      <c r="K142" s="123"/>
      <c r="L142" s="123"/>
      <c r="M142" s="123"/>
      <c r="N142" s="125"/>
      <c r="O142" s="125"/>
      <c r="P142" s="125"/>
      <c r="Q142" s="125"/>
      <c r="R142" s="125"/>
      <c r="S142" s="12"/>
      <c r="T142" s="12"/>
      <c r="U142" s="13"/>
      <c r="V142" s="12"/>
      <c r="W142" s="12"/>
      <c r="X142" s="12"/>
      <c r="Y142" s="12"/>
      <c r="Z142" s="12"/>
      <c r="AA142" s="12"/>
      <c r="AB142" s="12"/>
      <c r="AC142" s="12"/>
      <c r="AD142" s="12"/>
      <c r="AE142" s="12"/>
      <c r="AF142" s="12"/>
      <c r="AG142" s="12"/>
      <c r="AH142" s="12"/>
      <c r="AI142" s="12"/>
      <c r="AJ142" s="12"/>
      <c r="AK142" s="12"/>
    </row>
    <row r="143" spans="1:37" ht="16.5" customHeight="1" x14ac:dyDescent="0.35">
      <c r="A143" s="13"/>
      <c r="B143" s="12"/>
      <c r="C143" s="12"/>
      <c r="D143" s="123"/>
      <c r="E143" s="123"/>
      <c r="F143" s="123"/>
      <c r="G143" s="123"/>
      <c r="H143" s="123"/>
      <c r="I143" s="123"/>
      <c r="J143" s="123"/>
      <c r="K143" s="123"/>
      <c r="L143" s="123"/>
      <c r="M143" s="123"/>
      <c r="N143" s="125"/>
      <c r="O143" s="125"/>
      <c r="P143" s="125"/>
      <c r="Q143" s="125"/>
      <c r="R143" s="125"/>
      <c r="S143" s="12"/>
      <c r="T143" s="12"/>
      <c r="U143" s="13"/>
      <c r="V143" s="12"/>
      <c r="W143" s="12"/>
      <c r="X143" s="12"/>
      <c r="Y143" s="12"/>
      <c r="Z143" s="12"/>
      <c r="AA143" s="12"/>
      <c r="AB143" s="12"/>
      <c r="AC143" s="12"/>
      <c r="AD143" s="12"/>
      <c r="AE143" s="12"/>
      <c r="AF143" s="12"/>
      <c r="AG143" s="12"/>
      <c r="AH143" s="12"/>
      <c r="AI143" s="12"/>
      <c r="AJ143" s="12"/>
      <c r="AK143" s="12"/>
    </row>
    <row r="144" spans="1:37" ht="16.5" customHeight="1" x14ac:dyDescent="0.35">
      <c r="A144" s="13"/>
      <c r="B144" s="12"/>
      <c r="C144" s="12"/>
      <c r="D144" s="123"/>
      <c r="E144" s="123"/>
      <c r="F144" s="123"/>
      <c r="G144" s="123"/>
      <c r="H144" s="123"/>
      <c r="I144" s="123"/>
      <c r="J144" s="123"/>
      <c r="K144" s="123"/>
      <c r="L144" s="123"/>
      <c r="M144" s="123"/>
      <c r="N144" s="125"/>
      <c r="O144" s="125"/>
      <c r="P144" s="125"/>
      <c r="Q144" s="125"/>
      <c r="R144" s="125"/>
      <c r="S144" s="12"/>
      <c r="T144" s="12"/>
      <c r="U144" s="13"/>
      <c r="V144" s="12"/>
      <c r="W144" s="12"/>
      <c r="X144" s="12"/>
      <c r="Y144" s="12"/>
      <c r="Z144" s="12"/>
      <c r="AA144" s="12"/>
      <c r="AB144" s="12"/>
      <c r="AC144" s="12"/>
      <c r="AD144" s="12"/>
      <c r="AE144" s="12"/>
      <c r="AF144" s="12"/>
      <c r="AG144" s="12"/>
      <c r="AH144" s="12"/>
      <c r="AI144" s="12"/>
      <c r="AJ144" s="12"/>
      <c r="AK144" s="12"/>
    </row>
    <row r="145" spans="1:37" ht="16.5" customHeight="1" x14ac:dyDescent="0.35">
      <c r="A145" s="13"/>
      <c r="B145" s="12"/>
      <c r="C145" s="12"/>
      <c r="D145" s="123"/>
      <c r="E145" s="123"/>
      <c r="F145" s="123"/>
      <c r="G145" s="123"/>
      <c r="H145" s="123"/>
      <c r="I145" s="123"/>
      <c r="J145" s="123"/>
      <c r="K145" s="123"/>
      <c r="L145" s="123"/>
      <c r="M145" s="123"/>
      <c r="N145" s="125"/>
      <c r="O145" s="125"/>
      <c r="P145" s="125"/>
      <c r="Q145" s="125"/>
      <c r="R145" s="125"/>
      <c r="S145" s="12"/>
      <c r="T145" s="12"/>
      <c r="U145" s="13"/>
      <c r="V145" s="12"/>
      <c r="W145" s="12"/>
      <c r="X145" s="12"/>
      <c r="Y145" s="12"/>
      <c r="Z145" s="12"/>
      <c r="AA145" s="12"/>
      <c r="AB145" s="12"/>
      <c r="AC145" s="12"/>
      <c r="AD145" s="12"/>
      <c r="AE145" s="12"/>
      <c r="AF145" s="12"/>
      <c r="AG145" s="12"/>
      <c r="AH145" s="12"/>
      <c r="AI145" s="12"/>
      <c r="AJ145" s="12"/>
      <c r="AK145" s="12"/>
    </row>
    <row r="146" spans="1:37" ht="16.5" customHeight="1" x14ac:dyDescent="0.35">
      <c r="A146" s="13"/>
      <c r="B146" s="12"/>
      <c r="C146" s="12"/>
      <c r="D146" s="123"/>
      <c r="E146" s="123"/>
      <c r="F146" s="123"/>
      <c r="G146" s="123"/>
      <c r="H146" s="123"/>
      <c r="I146" s="123"/>
      <c r="J146" s="123"/>
      <c r="K146" s="123"/>
      <c r="L146" s="123"/>
      <c r="M146" s="123"/>
      <c r="N146" s="125"/>
      <c r="O146" s="125"/>
      <c r="P146" s="125"/>
      <c r="Q146" s="125"/>
      <c r="R146" s="125"/>
      <c r="S146" s="12"/>
      <c r="T146" s="12"/>
      <c r="U146" s="13"/>
      <c r="V146" s="12"/>
      <c r="W146" s="12"/>
      <c r="X146" s="12"/>
      <c r="Y146" s="12"/>
      <c r="Z146" s="12"/>
      <c r="AA146" s="12"/>
      <c r="AB146" s="12"/>
      <c r="AC146" s="12"/>
      <c r="AD146" s="12"/>
      <c r="AE146" s="12"/>
      <c r="AF146" s="12"/>
      <c r="AG146" s="12"/>
      <c r="AH146" s="12"/>
      <c r="AI146" s="12"/>
      <c r="AJ146" s="12"/>
      <c r="AK146" s="12"/>
    </row>
    <row r="147" spans="1:37" ht="16.5" customHeight="1" x14ac:dyDescent="0.35">
      <c r="A147" s="13"/>
      <c r="B147" s="12"/>
      <c r="C147" s="12"/>
      <c r="D147" s="123"/>
      <c r="E147" s="123"/>
      <c r="F147" s="123"/>
      <c r="G147" s="123"/>
      <c r="H147" s="123"/>
      <c r="I147" s="123"/>
      <c r="J147" s="123"/>
      <c r="K147" s="123"/>
      <c r="L147" s="123"/>
      <c r="M147" s="123"/>
      <c r="N147" s="125"/>
      <c r="O147" s="125"/>
      <c r="P147" s="125"/>
      <c r="Q147" s="125"/>
      <c r="R147" s="125"/>
      <c r="S147" s="12"/>
      <c r="T147" s="12"/>
      <c r="U147" s="13"/>
      <c r="V147" s="12"/>
      <c r="W147" s="12"/>
      <c r="X147" s="12"/>
      <c r="Y147" s="12"/>
      <c r="Z147" s="12"/>
      <c r="AA147" s="12"/>
      <c r="AB147" s="12"/>
      <c r="AC147" s="12"/>
      <c r="AD147" s="12"/>
      <c r="AE147" s="12"/>
      <c r="AF147" s="12"/>
      <c r="AG147" s="12"/>
      <c r="AH147" s="12"/>
      <c r="AI147" s="12"/>
      <c r="AJ147" s="12"/>
      <c r="AK147" s="12"/>
    </row>
    <row r="148" spans="1:37" ht="16.5" customHeight="1" x14ac:dyDescent="0.35">
      <c r="A148" s="13"/>
      <c r="B148" s="12"/>
      <c r="C148" s="12"/>
      <c r="D148" s="123"/>
      <c r="E148" s="123"/>
      <c r="F148" s="123"/>
      <c r="G148" s="123"/>
      <c r="H148" s="123"/>
      <c r="I148" s="123"/>
      <c r="J148" s="123"/>
      <c r="K148" s="123"/>
      <c r="L148" s="123"/>
      <c r="M148" s="123"/>
      <c r="N148" s="125"/>
      <c r="O148" s="125"/>
      <c r="P148" s="125"/>
      <c r="Q148" s="125"/>
      <c r="R148" s="125"/>
      <c r="S148" s="12"/>
      <c r="T148" s="12"/>
      <c r="U148" s="13"/>
      <c r="V148" s="12"/>
      <c r="W148" s="12"/>
      <c r="X148" s="12"/>
      <c r="Y148" s="12"/>
      <c r="Z148" s="12"/>
      <c r="AA148" s="12"/>
      <c r="AB148" s="12"/>
      <c r="AC148" s="12"/>
      <c r="AD148" s="12"/>
      <c r="AE148" s="12"/>
      <c r="AF148" s="12"/>
      <c r="AG148" s="12"/>
      <c r="AH148" s="12"/>
      <c r="AI148" s="12"/>
      <c r="AJ148" s="12"/>
      <c r="AK148" s="12"/>
    </row>
    <row r="149" spans="1:37" ht="16.5" customHeight="1" x14ac:dyDescent="0.35">
      <c r="A149" s="13"/>
      <c r="B149" s="12"/>
      <c r="C149" s="12"/>
      <c r="D149" s="123"/>
      <c r="E149" s="123"/>
      <c r="F149" s="123"/>
      <c r="G149" s="123"/>
      <c r="H149" s="123"/>
      <c r="I149" s="123"/>
      <c r="J149" s="123"/>
      <c r="K149" s="123"/>
      <c r="L149" s="123"/>
      <c r="M149" s="123"/>
      <c r="N149" s="125"/>
      <c r="O149" s="125"/>
      <c r="P149" s="125"/>
      <c r="Q149" s="125"/>
      <c r="R149" s="125"/>
      <c r="S149" s="12"/>
      <c r="T149" s="12"/>
      <c r="U149" s="13"/>
      <c r="V149" s="12"/>
      <c r="W149" s="12"/>
      <c r="X149" s="12"/>
      <c r="Y149" s="12"/>
      <c r="Z149" s="12"/>
      <c r="AA149" s="12"/>
      <c r="AB149" s="12"/>
      <c r="AC149" s="12"/>
      <c r="AD149" s="12"/>
      <c r="AE149" s="12"/>
      <c r="AF149" s="12"/>
      <c r="AG149" s="12"/>
      <c r="AH149" s="12"/>
      <c r="AI149" s="12"/>
      <c r="AJ149" s="12"/>
      <c r="AK149" s="12"/>
    </row>
    <row r="150" spans="1:37" ht="16.5" customHeight="1" x14ac:dyDescent="0.35">
      <c r="A150" s="13"/>
      <c r="B150" s="12"/>
      <c r="C150" s="12"/>
      <c r="D150" s="123"/>
      <c r="E150" s="123"/>
      <c r="F150" s="123"/>
      <c r="G150" s="123"/>
      <c r="H150" s="123"/>
      <c r="I150" s="123"/>
      <c r="J150" s="123"/>
      <c r="K150" s="123"/>
      <c r="L150" s="123"/>
      <c r="M150" s="123"/>
      <c r="N150" s="125"/>
      <c r="O150" s="125"/>
      <c r="P150" s="125"/>
      <c r="Q150" s="125"/>
      <c r="R150" s="125"/>
      <c r="S150" s="12"/>
      <c r="T150" s="12"/>
      <c r="U150" s="13"/>
      <c r="V150" s="12"/>
      <c r="W150" s="12"/>
      <c r="X150" s="12"/>
      <c r="Y150" s="12"/>
      <c r="Z150" s="12"/>
      <c r="AA150" s="12"/>
      <c r="AB150" s="12"/>
      <c r="AC150" s="12"/>
      <c r="AD150" s="12"/>
      <c r="AE150" s="12"/>
      <c r="AF150" s="12"/>
      <c r="AG150" s="12"/>
      <c r="AH150" s="12"/>
      <c r="AI150" s="12"/>
      <c r="AJ150" s="12"/>
      <c r="AK150" s="12"/>
    </row>
    <row r="151" spans="1:37" ht="16.5" customHeight="1" x14ac:dyDescent="0.35">
      <c r="A151" s="13"/>
      <c r="B151" s="12"/>
      <c r="C151" s="12"/>
      <c r="D151" s="123"/>
      <c r="E151" s="123"/>
      <c r="F151" s="123"/>
      <c r="G151" s="123"/>
      <c r="H151" s="123"/>
      <c r="I151" s="123"/>
      <c r="J151" s="123"/>
      <c r="K151" s="123"/>
      <c r="L151" s="123"/>
      <c r="M151" s="123"/>
      <c r="N151" s="125"/>
      <c r="O151" s="125"/>
      <c r="P151" s="125"/>
      <c r="Q151" s="125"/>
      <c r="R151" s="125"/>
      <c r="S151" s="12"/>
      <c r="T151" s="12"/>
      <c r="U151" s="13"/>
      <c r="V151" s="12"/>
      <c r="W151" s="12"/>
      <c r="X151" s="12"/>
      <c r="Y151" s="12"/>
      <c r="Z151" s="12"/>
      <c r="AA151" s="12"/>
      <c r="AB151" s="12"/>
      <c r="AC151" s="12"/>
      <c r="AD151" s="12"/>
      <c r="AE151" s="12"/>
      <c r="AF151" s="12"/>
      <c r="AG151" s="12"/>
      <c r="AH151" s="12"/>
      <c r="AI151" s="12"/>
      <c r="AJ151" s="12"/>
      <c r="AK151" s="12"/>
    </row>
    <row r="152" spans="1:37" ht="16.5" customHeight="1" x14ac:dyDescent="0.35">
      <c r="A152" s="13"/>
      <c r="B152" s="12"/>
      <c r="C152" s="12"/>
      <c r="D152" s="123"/>
      <c r="E152" s="123"/>
      <c r="F152" s="123"/>
      <c r="G152" s="123"/>
      <c r="H152" s="123"/>
      <c r="I152" s="123"/>
      <c r="J152" s="123"/>
      <c r="K152" s="123"/>
      <c r="L152" s="123"/>
      <c r="M152" s="123"/>
      <c r="N152" s="125"/>
      <c r="O152" s="125"/>
      <c r="P152" s="125"/>
      <c r="Q152" s="125"/>
      <c r="R152" s="125"/>
      <c r="S152" s="12"/>
      <c r="T152" s="12"/>
      <c r="U152" s="13"/>
      <c r="V152" s="12"/>
      <c r="W152" s="12"/>
      <c r="X152" s="12"/>
      <c r="Y152" s="12"/>
      <c r="Z152" s="12"/>
      <c r="AA152" s="12"/>
      <c r="AB152" s="12"/>
      <c r="AC152" s="12"/>
      <c r="AD152" s="12"/>
      <c r="AE152" s="12"/>
      <c r="AF152" s="12"/>
      <c r="AG152" s="12"/>
      <c r="AH152" s="12"/>
      <c r="AI152" s="12"/>
      <c r="AJ152" s="12"/>
      <c r="AK152" s="12"/>
    </row>
    <row r="153" spans="1:37" ht="16.5" customHeight="1" x14ac:dyDescent="0.35">
      <c r="A153" s="13"/>
      <c r="B153" s="12"/>
      <c r="C153" s="12"/>
      <c r="D153" s="123"/>
      <c r="E153" s="123"/>
      <c r="F153" s="123"/>
      <c r="G153" s="123"/>
      <c r="H153" s="123"/>
      <c r="I153" s="123"/>
      <c r="J153" s="123"/>
      <c r="K153" s="123"/>
      <c r="L153" s="123"/>
      <c r="M153" s="123"/>
      <c r="N153" s="125"/>
      <c r="O153" s="125"/>
      <c r="P153" s="125"/>
      <c r="Q153" s="125"/>
      <c r="R153" s="125"/>
      <c r="S153" s="12"/>
      <c r="T153" s="12"/>
      <c r="U153" s="13"/>
      <c r="V153" s="12"/>
      <c r="W153" s="12"/>
      <c r="X153" s="12"/>
      <c r="Y153" s="12"/>
      <c r="Z153" s="12"/>
      <c r="AA153" s="12"/>
      <c r="AB153" s="12"/>
      <c r="AC153" s="12"/>
      <c r="AD153" s="12"/>
      <c r="AE153" s="12"/>
      <c r="AF153" s="12"/>
      <c r="AG153" s="12"/>
      <c r="AH153" s="12"/>
      <c r="AI153" s="12"/>
      <c r="AJ153" s="12"/>
      <c r="AK153" s="12"/>
    </row>
    <row r="154" spans="1:37" ht="16.5" customHeight="1" x14ac:dyDescent="0.35">
      <c r="A154" s="13"/>
      <c r="B154" s="12"/>
      <c r="C154" s="12"/>
      <c r="D154" s="123"/>
      <c r="E154" s="123"/>
      <c r="F154" s="123"/>
      <c r="G154" s="123"/>
      <c r="H154" s="123"/>
      <c r="I154" s="123"/>
      <c r="J154" s="123"/>
      <c r="K154" s="123"/>
      <c r="L154" s="123"/>
      <c r="M154" s="123"/>
      <c r="N154" s="125"/>
      <c r="O154" s="125"/>
      <c r="P154" s="125"/>
      <c r="Q154" s="125"/>
      <c r="R154" s="125"/>
      <c r="S154" s="12"/>
      <c r="T154" s="12"/>
      <c r="U154" s="13"/>
      <c r="V154" s="12"/>
      <c r="W154" s="12"/>
      <c r="X154" s="12"/>
      <c r="Y154" s="12"/>
      <c r="Z154" s="12"/>
      <c r="AA154" s="12"/>
      <c r="AB154" s="12"/>
      <c r="AC154" s="12"/>
      <c r="AD154" s="12"/>
      <c r="AE154" s="12"/>
      <c r="AF154" s="12"/>
      <c r="AG154" s="12"/>
      <c r="AH154" s="12"/>
      <c r="AI154" s="12"/>
      <c r="AJ154" s="12"/>
      <c r="AK154" s="12"/>
    </row>
    <row r="155" spans="1:37" ht="16.5" customHeight="1" x14ac:dyDescent="0.35">
      <c r="A155" s="13"/>
      <c r="B155" s="12"/>
      <c r="C155" s="12"/>
      <c r="D155" s="123"/>
      <c r="E155" s="123"/>
      <c r="F155" s="123"/>
      <c r="G155" s="123"/>
      <c r="H155" s="123"/>
      <c r="I155" s="123"/>
      <c r="J155" s="123"/>
      <c r="K155" s="123"/>
      <c r="L155" s="123"/>
      <c r="M155" s="123"/>
      <c r="N155" s="125"/>
      <c r="O155" s="125"/>
      <c r="P155" s="125"/>
      <c r="Q155" s="125"/>
      <c r="R155" s="125"/>
      <c r="S155" s="12"/>
      <c r="T155" s="12"/>
      <c r="U155" s="13"/>
      <c r="V155" s="12"/>
      <c r="W155" s="12"/>
      <c r="X155" s="12"/>
      <c r="Y155" s="12"/>
      <c r="Z155" s="12"/>
      <c r="AA155" s="12"/>
      <c r="AB155" s="12"/>
      <c r="AC155" s="12"/>
      <c r="AD155" s="12"/>
      <c r="AE155" s="12"/>
      <c r="AF155" s="12"/>
      <c r="AG155" s="12"/>
      <c r="AH155" s="12"/>
      <c r="AI155" s="12"/>
      <c r="AJ155" s="12"/>
      <c r="AK155" s="12"/>
    </row>
    <row r="156" spans="1:37" ht="16.5" customHeight="1" x14ac:dyDescent="0.35">
      <c r="A156" s="13"/>
      <c r="B156" s="12"/>
      <c r="C156" s="12"/>
      <c r="D156" s="123"/>
      <c r="E156" s="123"/>
      <c r="F156" s="123"/>
      <c r="G156" s="123"/>
      <c r="H156" s="123"/>
      <c r="I156" s="123"/>
      <c r="J156" s="123"/>
      <c r="K156" s="123"/>
      <c r="L156" s="123"/>
      <c r="M156" s="123"/>
      <c r="N156" s="125"/>
      <c r="O156" s="125"/>
      <c r="P156" s="125"/>
      <c r="Q156" s="125"/>
      <c r="R156" s="125"/>
      <c r="S156" s="12"/>
      <c r="T156" s="12"/>
      <c r="U156" s="13"/>
      <c r="V156" s="12"/>
      <c r="W156" s="12"/>
      <c r="X156" s="12"/>
      <c r="Y156" s="12"/>
      <c r="Z156" s="12"/>
      <c r="AA156" s="12"/>
      <c r="AB156" s="12"/>
      <c r="AC156" s="12"/>
      <c r="AD156" s="12"/>
      <c r="AE156" s="12"/>
      <c r="AF156" s="12"/>
      <c r="AG156" s="12"/>
      <c r="AH156" s="12"/>
      <c r="AI156" s="12"/>
      <c r="AJ156" s="12"/>
      <c r="AK156" s="12"/>
    </row>
    <row r="157" spans="1:37" ht="16.5" customHeight="1" x14ac:dyDescent="0.35">
      <c r="A157" s="13"/>
      <c r="B157" s="12"/>
      <c r="C157" s="12"/>
      <c r="D157" s="123"/>
      <c r="E157" s="123"/>
      <c r="F157" s="123"/>
      <c r="G157" s="123"/>
      <c r="H157" s="123"/>
      <c r="I157" s="123"/>
      <c r="J157" s="123"/>
      <c r="K157" s="123"/>
      <c r="L157" s="123"/>
      <c r="M157" s="123"/>
      <c r="N157" s="125"/>
      <c r="O157" s="125"/>
      <c r="P157" s="125"/>
      <c r="Q157" s="125"/>
      <c r="R157" s="125"/>
      <c r="S157" s="12"/>
      <c r="T157" s="12"/>
      <c r="U157" s="13"/>
      <c r="V157" s="12"/>
      <c r="W157" s="12"/>
      <c r="X157" s="12"/>
      <c r="Y157" s="12"/>
      <c r="Z157" s="12"/>
      <c r="AA157" s="12"/>
      <c r="AB157" s="12"/>
      <c r="AC157" s="12"/>
      <c r="AD157" s="12"/>
      <c r="AE157" s="12"/>
      <c r="AF157" s="12"/>
      <c r="AG157" s="12"/>
      <c r="AH157" s="12"/>
      <c r="AI157" s="12"/>
      <c r="AJ157" s="12"/>
      <c r="AK157" s="12"/>
    </row>
    <row r="158" spans="1:37" ht="16.5" customHeight="1" x14ac:dyDescent="0.35">
      <c r="A158" s="13"/>
      <c r="B158" s="12"/>
      <c r="C158" s="12"/>
      <c r="D158" s="123"/>
      <c r="E158" s="123"/>
      <c r="F158" s="123"/>
      <c r="G158" s="123"/>
      <c r="H158" s="123"/>
      <c r="I158" s="123"/>
      <c r="J158" s="123"/>
      <c r="K158" s="123"/>
      <c r="L158" s="123"/>
      <c r="M158" s="123"/>
      <c r="N158" s="125"/>
      <c r="O158" s="125"/>
      <c r="P158" s="125"/>
      <c r="Q158" s="125"/>
      <c r="R158" s="125"/>
      <c r="S158" s="12"/>
      <c r="T158" s="12"/>
      <c r="U158" s="13"/>
      <c r="V158" s="12"/>
      <c r="W158" s="12"/>
      <c r="X158" s="12"/>
      <c r="Y158" s="12"/>
      <c r="Z158" s="12"/>
      <c r="AA158" s="12"/>
      <c r="AB158" s="12"/>
      <c r="AC158" s="12"/>
      <c r="AD158" s="12"/>
      <c r="AE158" s="12"/>
      <c r="AF158" s="12"/>
      <c r="AG158" s="12"/>
      <c r="AH158" s="12"/>
      <c r="AI158" s="12"/>
      <c r="AJ158" s="12"/>
      <c r="AK158" s="12"/>
    </row>
    <row r="159" spans="1:37" ht="16.5" customHeight="1" x14ac:dyDescent="0.35">
      <c r="A159" s="13"/>
      <c r="B159" s="12"/>
      <c r="C159" s="12"/>
      <c r="D159" s="123"/>
      <c r="E159" s="123"/>
      <c r="F159" s="123"/>
      <c r="G159" s="123"/>
      <c r="H159" s="123"/>
      <c r="I159" s="123"/>
      <c r="J159" s="123"/>
      <c r="K159" s="123"/>
      <c r="L159" s="123"/>
      <c r="M159" s="123"/>
      <c r="N159" s="125"/>
      <c r="O159" s="125"/>
      <c r="P159" s="125"/>
      <c r="Q159" s="125"/>
      <c r="R159" s="125"/>
      <c r="S159" s="12"/>
      <c r="T159" s="12"/>
      <c r="U159" s="13"/>
      <c r="V159" s="12"/>
      <c r="W159" s="12"/>
      <c r="X159" s="12"/>
      <c r="Y159" s="12"/>
      <c r="Z159" s="12"/>
      <c r="AA159" s="12"/>
      <c r="AB159" s="12"/>
      <c r="AC159" s="12"/>
      <c r="AD159" s="12"/>
      <c r="AE159" s="12"/>
      <c r="AF159" s="12"/>
      <c r="AG159" s="12"/>
      <c r="AH159" s="12"/>
      <c r="AI159" s="12"/>
      <c r="AJ159" s="12"/>
      <c r="AK159" s="12"/>
    </row>
    <row r="160" spans="1:37" ht="16.5" customHeight="1" x14ac:dyDescent="0.35">
      <c r="A160" s="13"/>
      <c r="B160" s="12"/>
      <c r="C160" s="12"/>
      <c r="D160" s="123"/>
      <c r="E160" s="123"/>
      <c r="F160" s="123"/>
      <c r="G160" s="123"/>
      <c r="H160" s="123"/>
      <c r="I160" s="123"/>
      <c r="J160" s="123"/>
      <c r="K160" s="123"/>
      <c r="L160" s="123"/>
      <c r="M160" s="123"/>
      <c r="N160" s="125"/>
      <c r="O160" s="125"/>
      <c r="P160" s="125"/>
      <c r="Q160" s="125"/>
      <c r="R160" s="125"/>
      <c r="S160" s="12"/>
      <c r="T160" s="12"/>
      <c r="U160" s="13"/>
      <c r="V160" s="12"/>
      <c r="W160" s="12"/>
      <c r="X160" s="12"/>
      <c r="Y160" s="12"/>
      <c r="Z160" s="12"/>
      <c r="AA160" s="12"/>
      <c r="AB160" s="12"/>
      <c r="AC160" s="12"/>
      <c r="AD160" s="12"/>
      <c r="AE160" s="12"/>
      <c r="AF160" s="12"/>
      <c r="AG160" s="12"/>
      <c r="AH160" s="12"/>
      <c r="AI160" s="12"/>
      <c r="AJ160" s="12"/>
      <c r="AK160" s="12"/>
    </row>
    <row r="161" spans="1:37" ht="16.5" customHeight="1" x14ac:dyDescent="0.35">
      <c r="A161" s="13"/>
      <c r="B161" s="12"/>
      <c r="C161" s="12"/>
      <c r="D161" s="123"/>
      <c r="E161" s="123"/>
      <c r="F161" s="123"/>
      <c r="G161" s="123"/>
      <c r="H161" s="123"/>
      <c r="I161" s="123"/>
      <c r="J161" s="123"/>
      <c r="K161" s="123"/>
      <c r="L161" s="123"/>
      <c r="M161" s="123"/>
      <c r="N161" s="125"/>
      <c r="O161" s="125"/>
      <c r="P161" s="125"/>
      <c r="Q161" s="125"/>
      <c r="R161" s="125"/>
      <c r="S161" s="12"/>
      <c r="T161" s="12"/>
      <c r="U161" s="13"/>
      <c r="V161" s="12"/>
      <c r="W161" s="12"/>
      <c r="X161" s="12"/>
      <c r="Y161" s="12"/>
      <c r="Z161" s="12"/>
      <c r="AA161" s="12"/>
      <c r="AB161" s="12"/>
      <c r="AC161" s="12"/>
      <c r="AD161" s="12"/>
      <c r="AE161" s="12"/>
      <c r="AF161" s="12"/>
      <c r="AG161" s="12"/>
      <c r="AH161" s="12"/>
      <c r="AI161" s="12"/>
      <c r="AJ161" s="12"/>
      <c r="AK161" s="12"/>
    </row>
    <row r="162" spans="1:37" ht="16.5" customHeight="1" x14ac:dyDescent="0.35">
      <c r="A162" s="13"/>
      <c r="B162" s="12"/>
      <c r="C162" s="12"/>
      <c r="D162" s="123"/>
      <c r="E162" s="123"/>
      <c r="F162" s="123"/>
      <c r="G162" s="123"/>
      <c r="H162" s="123"/>
      <c r="I162" s="123"/>
      <c r="J162" s="123"/>
      <c r="K162" s="123"/>
      <c r="L162" s="123"/>
      <c r="M162" s="123"/>
      <c r="N162" s="125"/>
      <c r="O162" s="125"/>
      <c r="P162" s="125"/>
      <c r="Q162" s="125"/>
      <c r="R162" s="125"/>
      <c r="S162" s="12"/>
      <c r="T162" s="12"/>
      <c r="U162" s="13"/>
      <c r="V162" s="12"/>
      <c r="W162" s="12"/>
      <c r="X162" s="12"/>
      <c r="Y162" s="12"/>
      <c r="Z162" s="12"/>
      <c r="AA162" s="12"/>
      <c r="AB162" s="12"/>
      <c r="AC162" s="12"/>
      <c r="AD162" s="12"/>
      <c r="AE162" s="12"/>
      <c r="AF162" s="12"/>
      <c r="AG162" s="12"/>
      <c r="AH162" s="12"/>
      <c r="AI162" s="12"/>
      <c r="AJ162" s="12"/>
      <c r="AK162" s="12"/>
    </row>
    <row r="163" spans="1:37" ht="16.5" customHeight="1" x14ac:dyDescent="0.35">
      <c r="A163" s="13"/>
      <c r="B163" s="12"/>
      <c r="C163" s="12"/>
      <c r="D163" s="123"/>
      <c r="E163" s="123"/>
      <c r="F163" s="123"/>
      <c r="G163" s="123"/>
      <c r="H163" s="123"/>
      <c r="I163" s="123"/>
      <c r="J163" s="123"/>
      <c r="K163" s="123"/>
      <c r="L163" s="123"/>
      <c r="M163" s="123"/>
      <c r="N163" s="125"/>
      <c r="O163" s="125"/>
      <c r="P163" s="125"/>
      <c r="Q163" s="125"/>
      <c r="R163" s="125"/>
      <c r="S163" s="12"/>
      <c r="T163" s="12"/>
      <c r="U163" s="13"/>
      <c r="V163" s="12"/>
      <c r="W163" s="12"/>
      <c r="X163" s="12"/>
      <c r="Y163" s="12"/>
      <c r="Z163" s="12"/>
      <c r="AA163" s="12"/>
      <c r="AB163" s="12"/>
      <c r="AC163" s="12"/>
      <c r="AD163" s="12"/>
      <c r="AE163" s="12"/>
      <c r="AF163" s="12"/>
      <c r="AG163" s="12"/>
      <c r="AH163" s="12"/>
      <c r="AI163" s="12"/>
      <c r="AJ163" s="12"/>
      <c r="AK163" s="12"/>
    </row>
    <row r="164" spans="1:37" ht="16.5" customHeight="1" x14ac:dyDescent="0.35">
      <c r="A164" s="13"/>
      <c r="B164" s="12"/>
      <c r="C164" s="12"/>
      <c r="D164" s="123"/>
      <c r="E164" s="123"/>
      <c r="F164" s="123"/>
      <c r="G164" s="123"/>
      <c r="H164" s="123"/>
      <c r="I164" s="123"/>
      <c r="J164" s="123"/>
      <c r="K164" s="123"/>
      <c r="L164" s="123"/>
      <c r="M164" s="123"/>
      <c r="N164" s="125"/>
      <c r="O164" s="125"/>
      <c r="P164" s="125"/>
      <c r="Q164" s="125"/>
      <c r="R164" s="125"/>
      <c r="S164" s="12"/>
      <c r="T164" s="12"/>
      <c r="U164" s="13"/>
      <c r="V164" s="12"/>
      <c r="W164" s="12"/>
      <c r="X164" s="12"/>
      <c r="Y164" s="12"/>
      <c r="Z164" s="12"/>
      <c r="AA164" s="12"/>
      <c r="AB164" s="12"/>
      <c r="AC164" s="12"/>
      <c r="AD164" s="12"/>
      <c r="AE164" s="12"/>
      <c r="AF164" s="12"/>
      <c r="AG164" s="12"/>
      <c r="AH164" s="12"/>
      <c r="AI164" s="12"/>
      <c r="AJ164" s="12"/>
      <c r="AK164" s="12"/>
    </row>
    <row r="165" spans="1:37" ht="16.5" customHeight="1" x14ac:dyDescent="0.35">
      <c r="A165" s="13"/>
      <c r="B165" s="12"/>
      <c r="C165" s="12"/>
      <c r="D165" s="123"/>
      <c r="E165" s="123"/>
      <c r="F165" s="123"/>
      <c r="G165" s="123"/>
      <c r="H165" s="123"/>
      <c r="I165" s="123"/>
      <c r="J165" s="123"/>
      <c r="K165" s="123"/>
      <c r="L165" s="123"/>
      <c r="M165" s="123"/>
      <c r="N165" s="125"/>
      <c r="O165" s="125"/>
      <c r="P165" s="125"/>
      <c r="Q165" s="125"/>
      <c r="R165" s="125"/>
      <c r="S165" s="12"/>
      <c r="T165" s="12"/>
      <c r="U165" s="13"/>
      <c r="V165" s="12"/>
      <c r="W165" s="12"/>
      <c r="X165" s="12"/>
      <c r="Y165" s="12"/>
      <c r="Z165" s="12"/>
      <c r="AA165" s="12"/>
      <c r="AB165" s="12"/>
      <c r="AC165" s="12"/>
      <c r="AD165" s="12"/>
      <c r="AE165" s="12"/>
      <c r="AF165" s="12"/>
      <c r="AG165" s="12"/>
      <c r="AH165" s="12"/>
      <c r="AI165" s="12"/>
      <c r="AJ165" s="12"/>
      <c r="AK165" s="12"/>
    </row>
    <row r="166" spans="1:37" ht="16.5" customHeight="1" x14ac:dyDescent="0.35">
      <c r="A166" s="13"/>
      <c r="B166" s="12"/>
      <c r="C166" s="12"/>
      <c r="D166" s="123"/>
      <c r="E166" s="123"/>
      <c r="F166" s="123"/>
      <c r="G166" s="123"/>
      <c r="H166" s="123"/>
      <c r="I166" s="123"/>
      <c r="J166" s="123"/>
      <c r="K166" s="123"/>
      <c r="L166" s="123"/>
      <c r="M166" s="123"/>
      <c r="N166" s="125"/>
      <c r="O166" s="125"/>
      <c r="P166" s="125"/>
      <c r="Q166" s="125"/>
      <c r="R166" s="125"/>
      <c r="S166" s="12"/>
      <c r="T166" s="12"/>
      <c r="U166" s="13"/>
      <c r="V166" s="12"/>
      <c r="W166" s="12"/>
      <c r="X166" s="12"/>
      <c r="Y166" s="12"/>
      <c r="Z166" s="12"/>
      <c r="AA166" s="12"/>
      <c r="AB166" s="12"/>
      <c r="AC166" s="12"/>
      <c r="AD166" s="12"/>
      <c r="AE166" s="12"/>
      <c r="AF166" s="12"/>
      <c r="AG166" s="12"/>
      <c r="AH166" s="12"/>
      <c r="AI166" s="12"/>
      <c r="AJ166" s="12"/>
      <c r="AK166" s="12"/>
    </row>
    <row r="167" spans="1:37" ht="16.5" customHeight="1" x14ac:dyDescent="0.35">
      <c r="A167" s="13"/>
      <c r="B167" s="12"/>
      <c r="C167" s="12"/>
      <c r="D167" s="123"/>
      <c r="E167" s="123"/>
      <c r="F167" s="123"/>
      <c r="G167" s="123"/>
      <c r="H167" s="123"/>
      <c r="I167" s="123"/>
      <c r="J167" s="123"/>
      <c r="K167" s="123"/>
      <c r="L167" s="123"/>
      <c r="M167" s="123"/>
      <c r="N167" s="125"/>
      <c r="O167" s="125"/>
      <c r="P167" s="125"/>
      <c r="Q167" s="125"/>
      <c r="R167" s="125"/>
      <c r="S167" s="12"/>
      <c r="T167" s="12"/>
      <c r="U167" s="13"/>
      <c r="V167" s="12"/>
      <c r="W167" s="12"/>
      <c r="X167" s="12"/>
      <c r="Y167" s="12"/>
      <c r="Z167" s="12"/>
      <c r="AA167" s="12"/>
      <c r="AB167" s="12"/>
      <c r="AC167" s="12"/>
      <c r="AD167" s="12"/>
      <c r="AE167" s="12"/>
      <c r="AF167" s="12"/>
      <c r="AG167" s="12"/>
      <c r="AH167" s="12"/>
      <c r="AI167" s="12"/>
      <c r="AJ167" s="12"/>
      <c r="AK167" s="12"/>
    </row>
    <row r="168" spans="1:37" ht="16.5" customHeight="1" x14ac:dyDescent="0.35">
      <c r="A168" s="13"/>
      <c r="B168" s="12"/>
      <c r="C168" s="12"/>
      <c r="D168" s="123"/>
      <c r="E168" s="123"/>
      <c r="F168" s="123"/>
      <c r="G168" s="123"/>
      <c r="H168" s="123"/>
      <c r="I168" s="123"/>
      <c r="J168" s="123"/>
      <c r="K168" s="123"/>
      <c r="L168" s="123"/>
      <c r="M168" s="123"/>
      <c r="N168" s="125"/>
      <c r="O168" s="125"/>
      <c r="P168" s="125"/>
      <c r="Q168" s="125"/>
      <c r="R168" s="125"/>
      <c r="S168" s="12"/>
      <c r="T168" s="12"/>
      <c r="U168" s="13"/>
      <c r="V168" s="12"/>
      <c r="W168" s="12"/>
      <c r="X168" s="12"/>
      <c r="Y168" s="12"/>
      <c r="Z168" s="12"/>
      <c r="AA168" s="12"/>
      <c r="AB168" s="12"/>
      <c r="AC168" s="12"/>
      <c r="AD168" s="12"/>
      <c r="AE168" s="12"/>
      <c r="AF168" s="12"/>
      <c r="AG168" s="12"/>
      <c r="AH168" s="12"/>
      <c r="AI168" s="12"/>
      <c r="AJ168" s="12"/>
      <c r="AK168" s="12"/>
    </row>
    <row r="169" spans="1:37" ht="16.5" customHeight="1" x14ac:dyDescent="0.35">
      <c r="A169" s="13"/>
      <c r="B169" s="12"/>
      <c r="C169" s="12"/>
      <c r="D169" s="123"/>
      <c r="E169" s="123"/>
      <c r="F169" s="123"/>
      <c r="G169" s="123"/>
      <c r="H169" s="123"/>
      <c r="I169" s="123"/>
      <c r="J169" s="123"/>
      <c r="K169" s="123"/>
      <c r="L169" s="123"/>
      <c r="M169" s="123"/>
      <c r="N169" s="125"/>
      <c r="O169" s="125"/>
      <c r="P169" s="125"/>
      <c r="Q169" s="125"/>
      <c r="R169" s="125"/>
      <c r="S169" s="12"/>
      <c r="T169" s="12"/>
      <c r="U169" s="13"/>
      <c r="V169" s="12"/>
      <c r="W169" s="12"/>
      <c r="X169" s="12"/>
      <c r="Y169" s="12"/>
      <c r="Z169" s="12"/>
      <c r="AA169" s="12"/>
      <c r="AB169" s="12"/>
      <c r="AC169" s="12"/>
      <c r="AD169" s="12"/>
      <c r="AE169" s="12"/>
      <c r="AF169" s="12"/>
      <c r="AG169" s="12"/>
      <c r="AH169" s="12"/>
      <c r="AI169" s="12"/>
      <c r="AJ169" s="12"/>
      <c r="AK169" s="12"/>
    </row>
    <row r="170" spans="1:37" ht="16.5" customHeight="1" x14ac:dyDescent="0.35">
      <c r="A170" s="13"/>
      <c r="B170" s="12"/>
      <c r="C170" s="12"/>
      <c r="D170" s="123"/>
      <c r="E170" s="123"/>
      <c r="F170" s="123"/>
      <c r="G170" s="123"/>
      <c r="H170" s="123"/>
      <c r="I170" s="123"/>
      <c r="J170" s="123"/>
      <c r="K170" s="123"/>
      <c r="L170" s="123"/>
      <c r="M170" s="123"/>
      <c r="N170" s="125"/>
      <c r="O170" s="125"/>
      <c r="P170" s="125"/>
      <c r="Q170" s="125"/>
      <c r="R170" s="125"/>
      <c r="S170" s="12"/>
      <c r="T170" s="12"/>
      <c r="U170" s="13"/>
      <c r="V170" s="12"/>
      <c r="W170" s="12"/>
      <c r="X170" s="12"/>
      <c r="Y170" s="12"/>
      <c r="Z170" s="12"/>
      <c r="AA170" s="12"/>
      <c r="AB170" s="12"/>
      <c r="AC170" s="12"/>
      <c r="AD170" s="12"/>
      <c r="AE170" s="12"/>
      <c r="AF170" s="12"/>
      <c r="AG170" s="12"/>
      <c r="AH170" s="12"/>
      <c r="AI170" s="12"/>
      <c r="AJ170" s="12"/>
      <c r="AK170" s="12"/>
    </row>
    <row r="171" spans="1:37" ht="16.5" customHeight="1" x14ac:dyDescent="0.35">
      <c r="A171" s="13"/>
      <c r="B171" s="12"/>
      <c r="C171" s="12"/>
      <c r="D171" s="123"/>
      <c r="E171" s="123"/>
      <c r="F171" s="123"/>
      <c r="G171" s="123"/>
      <c r="H171" s="123"/>
      <c r="I171" s="123"/>
      <c r="J171" s="123"/>
      <c r="K171" s="123"/>
      <c r="L171" s="123"/>
      <c r="M171" s="123"/>
      <c r="N171" s="125"/>
      <c r="O171" s="125"/>
      <c r="P171" s="125"/>
      <c r="Q171" s="125"/>
      <c r="R171" s="125"/>
      <c r="S171" s="12"/>
      <c r="T171" s="12"/>
      <c r="U171" s="13"/>
      <c r="V171" s="12"/>
      <c r="W171" s="12"/>
      <c r="X171" s="12"/>
      <c r="Y171" s="12"/>
      <c r="Z171" s="12"/>
      <c r="AA171" s="12"/>
      <c r="AB171" s="12"/>
      <c r="AC171" s="12"/>
      <c r="AD171" s="12"/>
      <c r="AE171" s="12"/>
      <c r="AF171" s="12"/>
      <c r="AG171" s="12"/>
      <c r="AH171" s="12"/>
      <c r="AI171" s="12"/>
      <c r="AJ171" s="12"/>
      <c r="AK171" s="12"/>
    </row>
    <row r="172" spans="1:37" ht="16.5" customHeight="1" x14ac:dyDescent="0.35">
      <c r="A172" s="13"/>
      <c r="B172" s="12"/>
      <c r="C172" s="12"/>
      <c r="D172" s="123"/>
      <c r="E172" s="123"/>
      <c r="F172" s="123"/>
      <c r="G172" s="123"/>
      <c r="H172" s="123"/>
      <c r="I172" s="123"/>
      <c r="J172" s="123"/>
      <c r="K172" s="123"/>
      <c r="L172" s="123"/>
      <c r="M172" s="123"/>
      <c r="N172" s="125"/>
      <c r="O172" s="125"/>
      <c r="P172" s="125"/>
      <c r="Q172" s="125"/>
      <c r="R172" s="125"/>
      <c r="S172" s="12"/>
      <c r="T172" s="12"/>
      <c r="U172" s="13"/>
      <c r="V172" s="12"/>
      <c r="W172" s="12"/>
      <c r="X172" s="12"/>
      <c r="Y172" s="12"/>
      <c r="Z172" s="12"/>
      <c r="AA172" s="12"/>
      <c r="AB172" s="12"/>
      <c r="AC172" s="12"/>
      <c r="AD172" s="12"/>
      <c r="AE172" s="12"/>
      <c r="AF172" s="12"/>
      <c r="AG172" s="12"/>
      <c r="AH172" s="12"/>
      <c r="AI172" s="12"/>
      <c r="AJ172" s="12"/>
      <c r="AK172" s="12"/>
    </row>
    <row r="173" spans="1:37" ht="16.5" customHeight="1" x14ac:dyDescent="0.35">
      <c r="A173" s="13"/>
      <c r="B173" s="12"/>
      <c r="C173" s="12"/>
      <c r="D173" s="123"/>
      <c r="E173" s="123"/>
      <c r="F173" s="123"/>
      <c r="G173" s="123"/>
      <c r="H173" s="123"/>
      <c r="I173" s="123"/>
      <c r="J173" s="123"/>
      <c r="K173" s="123"/>
      <c r="L173" s="123"/>
      <c r="M173" s="123"/>
      <c r="N173" s="125"/>
      <c r="O173" s="125"/>
      <c r="P173" s="125"/>
      <c r="Q173" s="125"/>
      <c r="R173" s="125"/>
      <c r="S173" s="12"/>
      <c r="T173" s="12"/>
      <c r="U173" s="13"/>
      <c r="V173" s="12"/>
      <c r="W173" s="12"/>
      <c r="X173" s="12"/>
      <c r="Y173" s="12"/>
      <c r="Z173" s="12"/>
      <c r="AA173" s="12"/>
      <c r="AB173" s="12"/>
      <c r="AC173" s="12"/>
      <c r="AD173" s="12"/>
      <c r="AE173" s="12"/>
      <c r="AF173" s="12"/>
      <c r="AG173" s="12"/>
      <c r="AH173" s="12"/>
      <c r="AI173" s="12"/>
      <c r="AJ173" s="12"/>
      <c r="AK173" s="12"/>
    </row>
    <row r="174" spans="1:37" ht="16.5" customHeight="1" x14ac:dyDescent="0.35">
      <c r="A174" s="13"/>
      <c r="B174" s="12"/>
      <c r="C174" s="12"/>
      <c r="D174" s="123"/>
      <c r="E174" s="123"/>
      <c r="F174" s="123"/>
      <c r="G174" s="123"/>
      <c r="H174" s="123"/>
      <c r="I174" s="123"/>
      <c r="J174" s="123"/>
      <c r="K174" s="123"/>
      <c r="L174" s="123"/>
      <c r="M174" s="123"/>
      <c r="N174" s="125"/>
      <c r="O174" s="125"/>
      <c r="P174" s="125"/>
      <c r="Q174" s="125"/>
      <c r="R174" s="125"/>
      <c r="S174" s="12"/>
      <c r="T174" s="12"/>
      <c r="U174" s="13"/>
      <c r="V174" s="12"/>
      <c r="W174" s="12"/>
      <c r="X174" s="12"/>
      <c r="Y174" s="12"/>
      <c r="Z174" s="12"/>
      <c r="AA174" s="12"/>
      <c r="AB174" s="12"/>
      <c r="AC174" s="12"/>
      <c r="AD174" s="12"/>
      <c r="AE174" s="12"/>
      <c r="AF174" s="12"/>
      <c r="AG174" s="12"/>
      <c r="AH174" s="12"/>
      <c r="AI174" s="12"/>
      <c r="AJ174" s="12"/>
      <c r="AK174" s="12"/>
    </row>
    <row r="175" spans="1:37" ht="16.5" customHeight="1" x14ac:dyDescent="0.35">
      <c r="A175" s="13"/>
      <c r="B175" s="12"/>
      <c r="C175" s="12"/>
      <c r="D175" s="123"/>
      <c r="E175" s="123"/>
      <c r="F175" s="123"/>
      <c r="G175" s="123"/>
      <c r="H175" s="123"/>
      <c r="I175" s="123"/>
      <c r="J175" s="123"/>
      <c r="K175" s="123"/>
      <c r="L175" s="123"/>
      <c r="M175" s="123"/>
      <c r="N175" s="125"/>
      <c r="O175" s="125"/>
      <c r="P175" s="125"/>
      <c r="Q175" s="125"/>
      <c r="R175" s="125"/>
      <c r="S175" s="12"/>
      <c r="T175" s="12"/>
      <c r="U175" s="13"/>
      <c r="V175" s="12"/>
      <c r="W175" s="12"/>
      <c r="X175" s="12"/>
      <c r="Y175" s="12"/>
      <c r="Z175" s="12"/>
      <c r="AA175" s="12"/>
      <c r="AB175" s="12"/>
      <c r="AC175" s="12"/>
      <c r="AD175" s="12"/>
      <c r="AE175" s="12"/>
      <c r="AF175" s="12"/>
      <c r="AG175" s="12"/>
      <c r="AH175" s="12"/>
      <c r="AI175" s="12"/>
      <c r="AJ175" s="12"/>
      <c r="AK175" s="12"/>
    </row>
    <row r="176" spans="1:37" ht="16.5" customHeight="1" x14ac:dyDescent="0.35">
      <c r="A176" s="13"/>
      <c r="B176" s="12"/>
      <c r="C176" s="12"/>
      <c r="D176" s="123"/>
      <c r="E176" s="123"/>
      <c r="F176" s="123"/>
      <c r="G176" s="123"/>
      <c r="H176" s="123"/>
      <c r="I176" s="123"/>
      <c r="J176" s="123"/>
      <c r="K176" s="123"/>
      <c r="L176" s="123"/>
      <c r="M176" s="123"/>
      <c r="N176" s="125"/>
      <c r="O176" s="125"/>
      <c r="P176" s="125"/>
      <c r="Q176" s="125"/>
      <c r="R176" s="125"/>
      <c r="S176" s="12"/>
      <c r="T176" s="12"/>
      <c r="U176" s="13"/>
      <c r="V176" s="12"/>
      <c r="W176" s="12"/>
      <c r="X176" s="12"/>
      <c r="Y176" s="12"/>
      <c r="Z176" s="12"/>
      <c r="AA176" s="12"/>
      <c r="AB176" s="12"/>
      <c r="AC176" s="12"/>
      <c r="AD176" s="12"/>
      <c r="AE176" s="12"/>
      <c r="AF176" s="12"/>
      <c r="AG176" s="12"/>
      <c r="AH176" s="12"/>
      <c r="AI176" s="12"/>
      <c r="AJ176" s="12"/>
      <c r="AK176" s="12"/>
    </row>
    <row r="177" spans="1:37" ht="16.5" customHeight="1" x14ac:dyDescent="0.35">
      <c r="A177" s="13"/>
      <c r="B177" s="12"/>
      <c r="C177" s="12"/>
      <c r="D177" s="123"/>
      <c r="E177" s="123"/>
      <c r="F177" s="123"/>
      <c r="G177" s="123"/>
      <c r="H177" s="123"/>
      <c r="I177" s="123"/>
      <c r="J177" s="123"/>
      <c r="K177" s="123"/>
      <c r="L177" s="123"/>
      <c r="M177" s="123"/>
      <c r="N177" s="125"/>
      <c r="O177" s="125"/>
      <c r="P177" s="125"/>
      <c r="Q177" s="125"/>
      <c r="R177" s="125"/>
      <c r="S177" s="12"/>
      <c r="T177" s="12"/>
      <c r="U177" s="13"/>
      <c r="V177" s="12"/>
      <c r="W177" s="12"/>
      <c r="X177" s="12"/>
      <c r="Y177" s="12"/>
      <c r="Z177" s="12"/>
      <c r="AA177" s="12"/>
      <c r="AB177" s="12"/>
      <c r="AC177" s="12"/>
      <c r="AD177" s="12"/>
      <c r="AE177" s="12"/>
      <c r="AF177" s="12"/>
      <c r="AG177" s="12"/>
      <c r="AH177" s="12"/>
      <c r="AI177" s="12"/>
      <c r="AJ177" s="12"/>
      <c r="AK177" s="12"/>
    </row>
    <row r="178" spans="1:37" ht="16.5" customHeight="1" x14ac:dyDescent="0.35">
      <c r="A178" s="13"/>
      <c r="B178" s="12"/>
      <c r="C178" s="12"/>
      <c r="D178" s="123"/>
      <c r="E178" s="123"/>
      <c r="F178" s="123"/>
      <c r="G178" s="123"/>
      <c r="H178" s="123"/>
      <c r="I178" s="123"/>
      <c r="J178" s="123"/>
      <c r="K178" s="123"/>
      <c r="L178" s="123"/>
      <c r="M178" s="123"/>
      <c r="N178" s="125"/>
      <c r="O178" s="125"/>
      <c r="P178" s="125"/>
      <c r="Q178" s="125"/>
      <c r="R178" s="125"/>
      <c r="S178" s="12"/>
      <c r="T178" s="12"/>
      <c r="U178" s="13"/>
      <c r="V178" s="12"/>
      <c r="W178" s="12"/>
      <c r="X178" s="12"/>
      <c r="Y178" s="12"/>
      <c r="Z178" s="12"/>
      <c r="AA178" s="12"/>
      <c r="AB178" s="12"/>
      <c r="AC178" s="12"/>
      <c r="AD178" s="12"/>
      <c r="AE178" s="12"/>
      <c r="AF178" s="12"/>
      <c r="AG178" s="12"/>
      <c r="AH178" s="12"/>
      <c r="AI178" s="12"/>
      <c r="AJ178" s="12"/>
      <c r="AK178" s="12"/>
    </row>
    <row r="179" spans="1:37" ht="16.5" customHeight="1" x14ac:dyDescent="0.35">
      <c r="A179" s="13"/>
      <c r="B179" s="12"/>
      <c r="C179" s="12"/>
      <c r="D179" s="123"/>
      <c r="E179" s="123"/>
      <c r="F179" s="123"/>
      <c r="G179" s="123"/>
      <c r="H179" s="123"/>
      <c r="I179" s="123"/>
      <c r="J179" s="123"/>
      <c r="K179" s="123"/>
      <c r="L179" s="123"/>
      <c r="M179" s="123"/>
      <c r="N179" s="125"/>
      <c r="O179" s="125"/>
      <c r="P179" s="125"/>
      <c r="Q179" s="125"/>
      <c r="R179" s="125"/>
      <c r="S179" s="12"/>
      <c r="T179" s="12"/>
      <c r="U179" s="13"/>
      <c r="V179" s="12"/>
      <c r="W179" s="12"/>
      <c r="X179" s="12"/>
      <c r="Y179" s="12"/>
      <c r="Z179" s="12"/>
      <c r="AA179" s="12"/>
      <c r="AB179" s="12"/>
      <c r="AC179" s="12"/>
      <c r="AD179" s="12"/>
      <c r="AE179" s="12"/>
      <c r="AF179" s="12"/>
      <c r="AG179" s="12"/>
      <c r="AH179" s="12"/>
      <c r="AI179" s="12"/>
      <c r="AJ179" s="12"/>
      <c r="AK179" s="12"/>
    </row>
    <row r="180" spans="1:37" ht="16.5" customHeight="1" x14ac:dyDescent="0.35">
      <c r="A180" s="13"/>
      <c r="B180" s="12"/>
      <c r="C180" s="12"/>
      <c r="D180" s="123"/>
      <c r="E180" s="123"/>
      <c r="F180" s="123"/>
      <c r="G180" s="123"/>
      <c r="H180" s="123"/>
      <c r="I180" s="123"/>
      <c r="J180" s="123"/>
      <c r="K180" s="123"/>
      <c r="L180" s="123"/>
      <c r="M180" s="123"/>
      <c r="N180" s="125"/>
      <c r="O180" s="125"/>
      <c r="P180" s="125"/>
      <c r="Q180" s="125"/>
      <c r="R180" s="125"/>
      <c r="S180" s="12"/>
      <c r="T180" s="12"/>
      <c r="U180" s="13"/>
      <c r="V180" s="12"/>
      <c r="W180" s="12"/>
      <c r="X180" s="12"/>
      <c r="Y180" s="12"/>
      <c r="Z180" s="12"/>
      <c r="AA180" s="12"/>
      <c r="AB180" s="12"/>
      <c r="AC180" s="12"/>
      <c r="AD180" s="12"/>
      <c r="AE180" s="12"/>
      <c r="AF180" s="12"/>
      <c r="AG180" s="12"/>
      <c r="AH180" s="12"/>
      <c r="AI180" s="12"/>
      <c r="AJ180" s="12"/>
      <c r="AK180" s="12"/>
    </row>
    <row r="181" spans="1:37" ht="16.5" customHeight="1" x14ac:dyDescent="0.35">
      <c r="A181" s="13"/>
      <c r="B181" s="12"/>
      <c r="C181" s="12"/>
      <c r="D181" s="123"/>
      <c r="E181" s="123"/>
      <c r="F181" s="123"/>
      <c r="G181" s="123"/>
      <c r="H181" s="123"/>
      <c r="I181" s="123"/>
      <c r="J181" s="123"/>
      <c r="K181" s="123"/>
      <c r="L181" s="123"/>
      <c r="M181" s="123"/>
      <c r="N181" s="125"/>
      <c r="O181" s="125"/>
      <c r="P181" s="125"/>
      <c r="Q181" s="125"/>
      <c r="R181" s="125"/>
      <c r="S181" s="12"/>
      <c r="T181" s="12"/>
      <c r="U181" s="13"/>
      <c r="V181" s="12"/>
      <c r="W181" s="12"/>
      <c r="X181" s="12"/>
      <c r="Y181" s="12"/>
      <c r="Z181" s="12"/>
      <c r="AA181" s="12"/>
      <c r="AB181" s="12"/>
      <c r="AC181" s="12"/>
      <c r="AD181" s="12"/>
      <c r="AE181" s="12"/>
      <c r="AF181" s="12"/>
      <c r="AG181" s="12"/>
      <c r="AH181" s="12"/>
      <c r="AI181" s="12"/>
      <c r="AJ181" s="12"/>
      <c r="AK181" s="12"/>
    </row>
    <row r="182" spans="1:37" ht="16.5" customHeight="1" x14ac:dyDescent="0.35">
      <c r="A182" s="13"/>
      <c r="B182" s="12"/>
      <c r="C182" s="12"/>
      <c r="D182" s="123"/>
      <c r="E182" s="123"/>
      <c r="F182" s="123"/>
      <c r="G182" s="123"/>
      <c r="H182" s="123"/>
      <c r="I182" s="123"/>
      <c r="J182" s="123"/>
      <c r="K182" s="123"/>
      <c r="L182" s="123"/>
      <c r="M182" s="123"/>
      <c r="N182" s="125"/>
      <c r="O182" s="125"/>
      <c r="P182" s="125"/>
      <c r="Q182" s="125"/>
      <c r="R182" s="125"/>
      <c r="S182" s="12"/>
      <c r="T182" s="12"/>
      <c r="U182" s="13"/>
      <c r="V182" s="12"/>
      <c r="W182" s="12"/>
      <c r="X182" s="12"/>
      <c r="Y182" s="12"/>
      <c r="Z182" s="12"/>
      <c r="AA182" s="12"/>
      <c r="AB182" s="12"/>
      <c r="AC182" s="12"/>
      <c r="AD182" s="12"/>
      <c r="AE182" s="12"/>
      <c r="AF182" s="12"/>
      <c r="AG182" s="12"/>
      <c r="AH182" s="12"/>
      <c r="AI182" s="12"/>
      <c r="AJ182" s="12"/>
      <c r="AK182" s="12"/>
    </row>
    <row r="183" spans="1:37" ht="16.5" customHeight="1" x14ac:dyDescent="0.35">
      <c r="A183" s="13"/>
      <c r="B183" s="12"/>
      <c r="C183" s="12"/>
      <c r="D183" s="123"/>
      <c r="E183" s="123"/>
      <c r="F183" s="123"/>
      <c r="G183" s="123"/>
      <c r="H183" s="123"/>
      <c r="I183" s="123"/>
      <c r="J183" s="123"/>
      <c r="K183" s="123"/>
      <c r="L183" s="123"/>
      <c r="M183" s="123"/>
      <c r="N183" s="125"/>
      <c r="O183" s="125"/>
      <c r="P183" s="125"/>
      <c r="Q183" s="125"/>
      <c r="R183" s="125"/>
      <c r="S183" s="12"/>
      <c r="T183" s="12"/>
      <c r="U183" s="13"/>
      <c r="V183" s="12"/>
      <c r="W183" s="12"/>
      <c r="X183" s="12"/>
      <c r="Y183" s="12"/>
      <c r="Z183" s="12"/>
      <c r="AA183" s="12"/>
      <c r="AB183" s="12"/>
      <c r="AC183" s="12"/>
      <c r="AD183" s="12"/>
      <c r="AE183" s="12"/>
      <c r="AF183" s="12"/>
      <c r="AG183" s="12"/>
      <c r="AH183" s="12"/>
      <c r="AI183" s="12"/>
      <c r="AJ183" s="12"/>
      <c r="AK183" s="12"/>
    </row>
    <row r="184" spans="1:37" ht="16.5" customHeight="1" x14ac:dyDescent="0.35">
      <c r="A184" s="13"/>
      <c r="B184" s="12"/>
      <c r="C184" s="12"/>
      <c r="D184" s="123"/>
      <c r="E184" s="123"/>
      <c r="F184" s="123"/>
      <c r="G184" s="123"/>
      <c r="H184" s="123"/>
      <c r="I184" s="123"/>
      <c r="J184" s="123"/>
      <c r="K184" s="123"/>
      <c r="L184" s="123"/>
      <c r="M184" s="123"/>
      <c r="N184" s="125"/>
      <c r="O184" s="125"/>
      <c r="P184" s="125"/>
      <c r="Q184" s="125"/>
      <c r="R184" s="125"/>
      <c r="S184" s="12"/>
      <c r="T184" s="12"/>
      <c r="U184" s="13"/>
      <c r="V184" s="12"/>
      <c r="W184" s="12"/>
      <c r="X184" s="12"/>
      <c r="Y184" s="12"/>
      <c r="Z184" s="12"/>
      <c r="AA184" s="12"/>
      <c r="AB184" s="12"/>
      <c r="AC184" s="12"/>
      <c r="AD184" s="12"/>
      <c r="AE184" s="12"/>
      <c r="AF184" s="12"/>
      <c r="AG184" s="12"/>
      <c r="AH184" s="12"/>
      <c r="AI184" s="12"/>
      <c r="AJ184" s="12"/>
      <c r="AK184" s="12"/>
    </row>
    <row r="185" spans="1:37" ht="16.5" customHeight="1" x14ac:dyDescent="0.35">
      <c r="A185" s="13"/>
      <c r="B185" s="12"/>
      <c r="C185" s="12"/>
      <c r="D185" s="123"/>
      <c r="E185" s="123"/>
      <c r="F185" s="123"/>
      <c r="G185" s="123"/>
      <c r="H185" s="123"/>
      <c r="I185" s="123"/>
      <c r="J185" s="123"/>
      <c r="K185" s="123"/>
      <c r="L185" s="123"/>
      <c r="M185" s="123"/>
      <c r="N185" s="125"/>
      <c r="O185" s="125"/>
      <c r="P185" s="125"/>
      <c r="Q185" s="125"/>
      <c r="R185" s="125"/>
      <c r="S185" s="12"/>
      <c r="T185" s="12"/>
      <c r="U185" s="13"/>
      <c r="V185" s="12"/>
      <c r="W185" s="12"/>
      <c r="X185" s="12"/>
      <c r="Y185" s="12"/>
      <c r="Z185" s="12"/>
      <c r="AA185" s="12"/>
      <c r="AB185" s="12"/>
      <c r="AC185" s="12"/>
      <c r="AD185" s="12"/>
      <c r="AE185" s="12"/>
      <c r="AF185" s="12"/>
      <c r="AG185" s="12"/>
      <c r="AH185" s="12"/>
      <c r="AI185" s="12"/>
      <c r="AJ185" s="12"/>
      <c r="AK185" s="12"/>
    </row>
    <row r="186" spans="1:37" ht="16.5" customHeight="1" x14ac:dyDescent="0.35">
      <c r="A186" s="13"/>
      <c r="B186" s="12"/>
      <c r="C186" s="12"/>
      <c r="D186" s="123"/>
      <c r="E186" s="123"/>
      <c r="F186" s="123"/>
      <c r="G186" s="123"/>
      <c r="H186" s="123"/>
      <c r="I186" s="123"/>
      <c r="J186" s="123"/>
      <c r="K186" s="123"/>
      <c r="L186" s="123"/>
      <c r="M186" s="123"/>
      <c r="N186" s="125"/>
      <c r="O186" s="125"/>
      <c r="P186" s="125"/>
      <c r="Q186" s="125"/>
      <c r="R186" s="125"/>
      <c r="S186" s="12"/>
      <c r="T186" s="12"/>
      <c r="U186" s="13"/>
      <c r="V186" s="12"/>
      <c r="W186" s="12"/>
      <c r="X186" s="12"/>
      <c r="Y186" s="12"/>
      <c r="Z186" s="12"/>
      <c r="AA186" s="12"/>
      <c r="AB186" s="12"/>
      <c r="AC186" s="12"/>
      <c r="AD186" s="12"/>
      <c r="AE186" s="12"/>
      <c r="AF186" s="12"/>
      <c r="AG186" s="12"/>
      <c r="AH186" s="12"/>
      <c r="AI186" s="12"/>
      <c r="AJ186" s="12"/>
      <c r="AK186" s="12"/>
    </row>
    <row r="187" spans="1:37" ht="16.5" customHeight="1" x14ac:dyDescent="0.35">
      <c r="A187" s="13"/>
      <c r="B187" s="12"/>
      <c r="C187" s="12"/>
      <c r="D187" s="123"/>
      <c r="E187" s="123"/>
      <c r="F187" s="123"/>
      <c r="G187" s="123"/>
      <c r="H187" s="123"/>
      <c r="I187" s="123"/>
      <c r="J187" s="123"/>
      <c r="K187" s="123"/>
      <c r="L187" s="123"/>
      <c r="M187" s="123"/>
      <c r="N187" s="125"/>
      <c r="O187" s="125"/>
      <c r="P187" s="125"/>
      <c r="Q187" s="125"/>
      <c r="R187" s="125"/>
      <c r="S187" s="12"/>
      <c r="T187" s="12"/>
      <c r="U187" s="13"/>
      <c r="V187" s="12"/>
      <c r="W187" s="12"/>
      <c r="X187" s="12"/>
      <c r="Y187" s="12"/>
      <c r="Z187" s="12"/>
      <c r="AA187" s="12"/>
      <c r="AB187" s="12"/>
      <c r="AC187" s="12"/>
      <c r="AD187" s="12"/>
      <c r="AE187" s="12"/>
      <c r="AF187" s="12"/>
      <c r="AG187" s="12"/>
      <c r="AH187" s="12"/>
      <c r="AI187" s="12"/>
      <c r="AJ187" s="12"/>
      <c r="AK187" s="12"/>
    </row>
    <row r="188" spans="1:37" ht="16.5" customHeight="1" x14ac:dyDescent="0.35">
      <c r="A188" s="13"/>
      <c r="B188" s="12"/>
      <c r="C188" s="12"/>
      <c r="D188" s="123"/>
      <c r="E188" s="123"/>
      <c r="F188" s="123"/>
      <c r="G188" s="123"/>
      <c r="H188" s="123"/>
      <c r="I188" s="123"/>
      <c r="J188" s="123"/>
      <c r="K188" s="123"/>
      <c r="L188" s="123"/>
      <c r="M188" s="123"/>
      <c r="N188" s="125"/>
      <c r="O188" s="125"/>
      <c r="P188" s="125"/>
      <c r="Q188" s="125"/>
      <c r="R188" s="125"/>
      <c r="S188" s="12"/>
      <c r="T188" s="12"/>
      <c r="U188" s="13"/>
      <c r="V188" s="12"/>
      <c r="W188" s="12"/>
      <c r="X188" s="12"/>
      <c r="Y188" s="12"/>
      <c r="Z188" s="12"/>
      <c r="AA188" s="12"/>
      <c r="AB188" s="12"/>
      <c r="AC188" s="12"/>
      <c r="AD188" s="12"/>
      <c r="AE188" s="12"/>
      <c r="AF188" s="12"/>
      <c r="AG188" s="12"/>
      <c r="AH188" s="12"/>
      <c r="AI188" s="12"/>
      <c r="AJ188" s="12"/>
      <c r="AK188" s="12"/>
    </row>
    <row r="189" spans="1:37" ht="16.5" customHeight="1" x14ac:dyDescent="0.35">
      <c r="A189" s="13"/>
      <c r="B189" s="12"/>
      <c r="C189" s="12"/>
      <c r="D189" s="123"/>
      <c r="E189" s="123"/>
      <c r="F189" s="123"/>
      <c r="G189" s="123"/>
      <c r="H189" s="123"/>
      <c r="I189" s="123"/>
      <c r="J189" s="123"/>
      <c r="K189" s="123"/>
      <c r="L189" s="123"/>
      <c r="M189" s="123"/>
      <c r="N189" s="125"/>
      <c r="O189" s="125"/>
      <c r="P189" s="125"/>
      <c r="Q189" s="125"/>
      <c r="R189" s="125"/>
      <c r="S189" s="12"/>
      <c r="T189" s="12"/>
      <c r="U189" s="13"/>
      <c r="V189" s="12"/>
      <c r="W189" s="12"/>
      <c r="X189" s="12"/>
      <c r="Y189" s="12"/>
      <c r="Z189" s="12"/>
      <c r="AA189" s="12"/>
      <c r="AB189" s="12"/>
      <c r="AC189" s="12"/>
      <c r="AD189" s="12"/>
      <c r="AE189" s="12"/>
      <c r="AF189" s="12"/>
      <c r="AG189" s="12"/>
      <c r="AH189" s="12"/>
      <c r="AI189" s="12"/>
      <c r="AJ189" s="12"/>
      <c r="AK189" s="12"/>
    </row>
    <row r="190" spans="1:37" ht="16.5" customHeight="1" x14ac:dyDescent="0.35">
      <c r="A190" s="13"/>
      <c r="B190" s="12"/>
      <c r="C190" s="12"/>
      <c r="D190" s="123"/>
      <c r="E190" s="123"/>
      <c r="F190" s="123"/>
      <c r="G190" s="123"/>
      <c r="H190" s="123"/>
      <c r="I190" s="123"/>
      <c r="J190" s="123"/>
      <c r="K190" s="123"/>
      <c r="L190" s="123"/>
      <c r="M190" s="123"/>
      <c r="N190" s="125"/>
      <c r="O190" s="125"/>
      <c r="P190" s="125"/>
      <c r="Q190" s="125"/>
      <c r="R190" s="125"/>
      <c r="S190" s="12"/>
      <c r="T190" s="12"/>
      <c r="U190" s="13"/>
      <c r="V190" s="12"/>
      <c r="W190" s="12"/>
      <c r="X190" s="12"/>
      <c r="Y190" s="12"/>
      <c r="Z190" s="12"/>
      <c r="AA190" s="12"/>
      <c r="AB190" s="12"/>
      <c r="AC190" s="12"/>
      <c r="AD190" s="12"/>
      <c r="AE190" s="12"/>
      <c r="AF190" s="12"/>
      <c r="AG190" s="12"/>
      <c r="AH190" s="12"/>
      <c r="AI190" s="12"/>
      <c r="AJ190" s="12"/>
      <c r="AK190" s="12"/>
    </row>
    <row r="191" spans="1:37" ht="16.5" customHeight="1" x14ac:dyDescent="0.35">
      <c r="A191" s="13"/>
      <c r="B191" s="12"/>
      <c r="C191" s="12"/>
      <c r="D191" s="123"/>
      <c r="E191" s="123"/>
      <c r="F191" s="123"/>
      <c r="G191" s="123"/>
      <c r="H191" s="123"/>
      <c r="I191" s="123"/>
      <c r="J191" s="123"/>
      <c r="K191" s="123"/>
      <c r="L191" s="123"/>
      <c r="M191" s="123"/>
      <c r="N191" s="125"/>
      <c r="O191" s="125"/>
      <c r="P191" s="125"/>
      <c r="Q191" s="125"/>
      <c r="R191" s="125"/>
      <c r="S191" s="12"/>
      <c r="T191" s="12"/>
      <c r="U191" s="13"/>
      <c r="V191" s="12"/>
      <c r="W191" s="12"/>
      <c r="X191" s="12"/>
      <c r="Y191" s="12"/>
      <c r="Z191" s="12"/>
      <c r="AA191" s="12"/>
      <c r="AB191" s="12"/>
      <c r="AC191" s="12"/>
      <c r="AD191" s="12"/>
      <c r="AE191" s="12"/>
      <c r="AF191" s="12"/>
      <c r="AG191" s="12"/>
      <c r="AH191" s="12"/>
      <c r="AI191" s="12"/>
      <c r="AJ191" s="12"/>
      <c r="AK191" s="12"/>
    </row>
    <row r="192" spans="1:37" ht="16.5" customHeight="1" x14ac:dyDescent="0.35">
      <c r="A192" s="13"/>
      <c r="B192" s="12"/>
      <c r="C192" s="12"/>
      <c r="D192" s="123"/>
      <c r="E192" s="123"/>
      <c r="F192" s="123"/>
      <c r="G192" s="123"/>
      <c r="H192" s="123"/>
      <c r="I192" s="123"/>
      <c r="J192" s="123"/>
      <c r="K192" s="123"/>
      <c r="L192" s="123"/>
      <c r="M192" s="123"/>
      <c r="N192" s="125"/>
      <c r="O192" s="125"/>
      <c r="P192" s="125"/>
      <c r="Q192" s="125"/>
      <c r="R192" s="125"/>
      <c r="S192" s="12"/>
      <c r="T192" s="12"/>
      <c r="U192" s="13"/>
      <c r="V192" s="12"/>
      <c r="W192" s="12"/>
      <c r="X192" s="12"/>
      <c r="Y192" s="12"/>
      <c r="Z192" s="12"/>
      <c r="AA192" s="12"/>
      <c r="AB192" s="12"/>
      <c r="AC192" s="12"/>
      <c r="AD192" s="12"/>
      <c r="AE192" s="12"/>
      <c r="AF192" s="12"/>
      <c r="AG192" s="12"/>
      <c r="AH192" s="12"/>
      <c r="AI192" s="12"/>
      <c r="AJ192" s="12"/>
      <c r="AK192" s="12"/>
    </row>
    <row r="193" spans="1:37" ht="16.5" customHeight="1" x14ac:dyDescent="0.35">
      <c r="A193" s="13"/>
      <c r="B193" s="12"/>
      <c r="C193" s="12"/>
      <c r="D193" s="123"/>
      <c r="E193" s="123"/>
      <c r="F193" s="123"/>
      <c r="G193" s="123"/>
      <c r="H193" s="123"/>
      <c r="I193" s="123"/>
      <c r="J193" s="123"/>
      <c r="K193" s="123"/>
      <c r="L193" s="123"/>
      <c r="M193" s="123"/>
      <c r="N193" s="125"/>
      <c r="O193" s="125"/>
      <c r="P193" s="125"/>
      <c r="Q193" s="125"/>
      <c r="R193" s="125"/>
      <c r="S193" s="12"/>
      <c r="T193" s="12"/>
      <c r="U193" s="13"/>
      <c r="V193" s="12"/>
      <c r="W193" s="12"/>
      <c r="X193" s="12"/>
      <c r="Y193" s="12"/>
      <c r="Z193" s="12"/>
      <c r="AA193" s="12"/>
      <c r="AB193" s="12"/>
      <c r="AC193" s="12"/>
      <c r="AD193" s="12"/>
      <c r="AE193" s="12"/>
      <c r="AF193" s="12"/>
      <c r="AG193" s="12"/>
      <c r="AH193" s="12"/>
      <c r="AI193" s="12"/>
      <c r="AJ193" s="12"/>
      <c r="AK193" s="12"/>
    </row>
    <row r="194" spans="1:37" ht="16.5" customHeight="1" x14ac:dyDescent="0.35">
      <c r="A194" s="13"/>
      <c r="B194" s="12"/>
      <c r="C194" s="12"/>
      <c r="D194" s="123"/>
      <c r="E194" s="123"/>
      <c r="F194" s="123"/>
      <c r="G194" s="123"/>
      <c r="H194" s="123"/>
      <c r="I194" s="123"/>
      <c r="J194" s="123"/>
      <c r="K194" s="123"/>
      <c r="L194" s="123"/>
      <c r="M194" s="123"/>
      <c r="N194" s="125"/>
      <c r="O194" s="125"/>
      <c r="P194" s="125"/>
      <c r="Q194" s="125"/>
      <c r="R194" s="125"/>
      <c r="S194" s="12"/>
      <c r="T194" s="12"/>
      <c r="U194" s="13"/>
      <c r="V194" s="12"/>
      <c r="W194" s="12"/>
      <c r="X194" s="12"/>
      <c r="Y194" s="12"/>
      <c r="Z194" s="12"/>
      <c r="AA194" s="12"/>
      <c r="AB194" s="12"/>
      <c r="AC194" s="12"/>
      <c r="AD194" s="12"/>
      <c r="AE194" s="12"/>
      <c r="AF194" s="12"/>
      <c r="AG194" s="12"/>
      <c r="AH194" s="12"/>
      <c r="AI194" s="12"/>
      <c r="AJ194" s="12"/>
      <c r="AK194" s="12"/>
    </row>
    <row r="195" spans="1:37" ht="16.5" customHeight="1" x14ac:dyDescent="0.35">
      <c r="A195" s="13"/>
      <c r="B195" s="12"/>
      <c r="C195" s="12"/>
      <c r="D195" s="123"/>
      <c r="E195" s="123"/>
      <c r="F195" s="123"/>
      <c r="G195" s="123"/>
      <c r="H195" s="123"/>
      <c r="I195" s="123"/>
      <c r="J195" s="123"/>
      <c r="K195" s="123"/>
      <c r="L195" s="123"/>
      <c r="M195" s="123"/>
      <c r="N195" s="125"/>
      <c r="O195" s="125"/>
      <c r="P195" s="125"/>
      <c r="Q195" s="125"/>
      <c r="R195" s="125"/>
      <c r="S195" s="12"/>
      <c r="T195" s="12"/>
      <c r="U195" s="13"/>
      <c r="V195" s="12"/>
      <c r="W195" s="12"/>
      <c r="X195" s="12"/>
      <c r="Y195" s="12"/>
      <c r="Z195" s="12"/>
      <c r="AA195" s="12"/>
      <c r="AB195" s="12"/>
      <c r="AC195" s="12"/>
      <c r="AD195" s="12"/>
      <c r="AE195" s="12"/>
      <c r="AF195" s="12"/>
      <c r="AG195" s="12"/>
      <c r="AH195" s="12"/>
      <c r="AI195" s="12"/>
      <c r="AJ195" s="12"/>
      <c r="AK195" s="12"/>
    </row>
    <row r="196" spans="1:37" ht="16.5" customHeight="1" x14ac:dyDescent="0.35">
      <c r="A196" s="13"/>
      <c r="B196" s="12"/>
      <c r="C196" s="12"/>
      <c r="D196" s="123"/>
      <c r="E196" s="123"/>
      <c r="F196" s="123"/>
      <c r="G196" s="123"/>
      <c r="H196" s="123"/>
      <c r="I196" s="123"/>
      <c r="J196" s="123"/>
      <c r="K196" s="123"/>
      <c r="L196" s="123"/>
      <c r="M196" s="123"/>
      <c r="N196" s="125"/>
      <c r="O196" s="125"/>
      <c r="P196" s="125"/>
      <c r="Q196" s="125"/>
      <c r="R196" s="125"/>
      <c r="S196" s="12"/>
      <c r="T196" s="12"/>
      <c r="U196" s="13"/>
      <c r="V196" s="12"/>
      <c r="W196" s="12"/>
      <c r="X196" s="12"/>
      <c r="Y196" s="12"/>
      <c r="Z196" s="12"/>
      <c r="AA196" s="12"/>
      <c r="AB196" s="12"/>
      <c r="AC196" s="12"/>
      <c r="AD196" s="12"/>
      <c r="AE196" s="12"/>
      <c r="AF196" s="12"/>
      <c r="AG196" s="12"/>
      <c r="AH196" s="12"/>
      <c r="AI196" s="12"/>
      <c r="AJ196" s="12"/>
      <c r="AK196" s="12"/>
    </row>
    <row r="197" spans="1:37" ht="16.5" customHeight="1" x14ac:dyDescent="0.35">
      <c r="A197" s="13"/>
      <c r="B197" s="12"/>
      <c r="C197" s="12"/>
      <c r="D197" s="123"/>
      <c r="E197" s="123"/>
      <c r="F197" s="123"/>
      <c r="G197" s="123"/>
      <c r="H197" s="123"/>
      <c r="I197" s="123"/>
      <c r="J197" s="123"/>
      <c r="K197" s="123"/>
      <c r="L197" s="123"/>
      <c r="M197" s="123"/>
      <c r="N197" s="125"/>
      <c r="O197" s="125"/>
      <c r="P197" s="125"/>
      <c r="Q197" s="125"/>
      <c r="R197" s="125"/>
      <c r="S197" s="12"/>
      <c r="T197" s="12"/>
      <c r="U197" s="13"/>
      <c r="V197" s="12"/>
      <c r="W197" s="12"/>
      <c r="X197" s="12"/>
      <c r="Y197" s="12"/>
      <c r="Z197" s="12"/>
      <c r="AA197" s="12"/>
      <c r="AB197" s="12"/>
      <c r="AC197" s="12"/>
      <c r="AD197" s="12"/>
      <c r="AE197" s="12"/>
      <c r="AF197" s="12"/>
      <c r="AG197" s="12"/>
      <c r="AH197" s="12"/>
      <c r="AI197" s="12"/>
      <c r="AJ197" s="12"/>
      <c r="AK197" s="12"/>
    </row>
    <row r="198" spans="1:37" ht="16.5" customHeight="1" x14ac:dyDescent="0.35">
      <c r="A198" s="13"/>
      <c r="B198" s="12"/>
      <c r="C198" s="12"/>
      <c r="D198" s="123"/>
      <c r="E198" s="123"/>
      <c r="F198" s="123"/>
      <c r="G198" s="123"/>
      <c r="H198" s="123"/>
      <c r="I198" s="123"/>
      <c r="J198" s="123"/>
      <c r="K198" s="123"/>
      <c r="L198" s="123"/>
      <c r="M198" s="123"/>
      <c r="N198" s="125"/>
      <c r="O198" s="125"/>
      <c r="P198" s="125"/>
      <c r="Q198" s="125"/>
      <c r="R198" s="125"/>
      <c r="S198" s="12"/>
      <c r="T198" s="12"/>
      <c r="U198" s="13"/>
      <c r="V198" s="12"/>
      <c r="W198" s="12"/>
      <c r="X198" s="12"/>
      <c r="Y198" s="12"/>
      <c r="Z198" s="12"/>
      <c r="AA198" s="12"/>
      <c r="AB198" s="12"/>
      <c r="AC198" s="12"/>
      <c r="AD198" s="12"/>
      <c r="AE198" s="12"/>
      <c r="AF198" s="12"/>
      <c r="AG198" s="12"/>
      <c r="AH198" s="12"/>
      <c r="AI198" s="12"/>
      <c r="AJ198" s="12"/>
      <c r="AK198" s="12"/>
    </row>
    <row r="199" spans="1:37" ht="16.5" customHeight="1" x14ac:dyDescent="0.35">
      <c r="A199" s="13"/>
      <c r="B199" s="12"/>
      <c r="C199" s="12"/>
      <c r="D199" s="123"/>
      <c r="E199" s="123"/>
      <c r="F199" s="123"/>
      <c r="G199" s="123"/>
      <c r="H199" s="123"/>
      <c r="I199" s="123"/>
      <c r="J199" s="123"/>
      <c r="K199" s="123"/>
      <c r="L199" s="123"/>
      <c r="M199" s="123"/>
      <c r="N199" s="125"/>
      <c r="O199" s="125"/>
      <c r="P199" s="125"/>
      <c r="Q199" s="125"/>
      <c r="R199" s="125"/>
      <c r="S199" s="12"/>
      <c r="T199" s="12"/>
      <c r="U199" s="13"/>
      <c r="V199" s="12"/>
      <c r="W199" s="12"/>
      <c r="X199" s="12"/>
      <c r="Y199" s="12"/>
      <c r="Z199" s="12"/>
      <c r="AA199" s="12"/>
      <c r="AB199" s="12"/>
      <c r="AC199" s="12"/>
      <c r="AD199" s="12"/>
      <c r="AE199" s="12"/>
      <c r="AF199" s="12"/>
      <c r="AG199" s="12"/>
      <c r="AH199" s="12"/>
      <c r="AI199" s="12"/>
      <c r="AJ199" s="12"/>
      <c r="AK199" s="12"/>
    </row>
    <row r="200" spans="1:37" ht="16.5" customHeight="1" x14ac:dyDescent="0.35">
      <c r="A200" s="13"/>
      <c r="B200" s="12"/>
      <c r="C200" s="12"/>
      <c r="D200" s="123"/>
      <c r="E200" s="123"/>
      <c r="F200" s="123"/>
      <c r="G200" s="123"/>
      <c r="H200" s="123"/>
      <c r="I200" s="123"/>
      <c r="J200" s="123"/>
      <c r="K200" s="123"/>
      <c r="L200" s="123"/>
      <c r="M200" s="123"/>
      <c r="N200" s="125"/>
      <c r="O200" s="125"/>
      <c r="P200" s="125"/>
      <c r="Q200" s="125"/>
      <c r="R200" s="125"/>
      <c r="S200" s="12"/>
      <c r="T200" s="12"/>
      <c r="U200" s="13"/>
      <c r="V200" s="12"/>
      <c r="W200" s="12"/>
      <c r="X200" s="12"/>
      <c r="Y200" s="12"/>
      <c r="Z200" s="12"/>
      <c r="AA200" s="12"/>
      <c r="AB200" s="12"/>
      <c r="AC200" s="12"/>
      <c r="AD200" s="12"/>
      <c r="AE200" s="12"/>
      <c r="AF200" s="12"/>
      <c r="AG200" s="12"/>
      <c r="AH200" s="12"/>
      <c r="AI200" s="12"/>
      <c r="AJ200" s="12"/>
      <c r="AK200" s="12"/>
    </row>
    <row r="201" spans="1:37" ht="16.5" customHeight="1" x14ac:dyDescent="0.35">
      <c r="A201" s="13"/>
      <c r="B201" s="12"/>
      <c r="C201" s="12"/>
      <c r="D201" s="123"/>
      <c r="E201" s="123"/>
      <c r="F201" s="123"/>
      <c r="G201" s="123"/>
      <c r="H201" s="123"/>
      <c r="I201" s="123"/>
      <c r="J201" s="123"/>
      <c r="K201" s="123"/>
      <c r="L201" s="123"/>
      <c r="M201" s="123"/>
      <c r="N201" s="125"/>
      <c r="O201" s="125"/>
      <c r="P201" s="125"/>
      <c r="Q201" s="125"/>
      <c r="R201" s="125"/>
      <c r="S201" s="12"/>
      <c r="T201" s="12"/>
      <c r="U201" s="13"/>
      <c r="V201" s="12"/>
      <c r="W201" s="12"/>
      <c r="X201" s="12"/>
      <c r="Y201" s="12"/>
      <c r="Z201" s="12"/>
      <c r="AA201" s="12"/>
      <c r="AB201" s="12"/>
      <c r="AC201" s="12"/>
      <c r="AD201" s="12"/>
      <c r="AE201" s="12"/>
      <c r="AF201" s="12"/>
      <c r="AG201" s="12"/>
      <c r="AH201" s="12"/>
      <c r="AI201" s="12"/>
      <c r="AJ201" s="12"/>
      <c r="AK201" s="12"/>
    </row>
    <row r="202" spans="1:37" ht="16.5" customHeight="1" x14ac:dyDescent="0.35">
      <c r="A202" s="13"/>
      <c r="B202" s="12"/>
      <c r="C202" s="12"/>
      <c r="D202" s="123"/>
      <c r="E202" s="123"/>
      <c r="F202" s="123"/>
      <c r="G202" s="123"/>
      <c r="H202" s="123"/>
      <c r="I202" s="123"/>
      <c r="J202" s="123"/>
      <c r="K202" s="123"/>
      <c r="L202" s="123"/>
      <c r="M202" s="123"/>
      <c r="N202" s="125"/>
      <c r="O202" s="125"/>
      <c r="P202" s="125"/>
      <c r="Q202" s="125"/>
      <c r="R202" s="125"/>
      <c r="S202" s="12"/>
      <c r="T202" s="12"/>
      <c r="U202" s="13"/>
      <c r="V202" s="12"/>
      <c r="W202" s="12"/>
      <c r="X202" s="12"/>
      <c r="Y202" s="12"/>
      <c r="Z202" s="12"/>
      <c r="AA202" s="12"/>
      <c r="AB202" s="12"/>
      <c r="AC202" s="12"/>
      <c r="AD202" s="12"/>
      <c r="AE202" s="12"/>
      <c r="AF202" s="12"/>
      <c r="AG202" s="12"/>
      <c r="AH202" s="12"/>
      <c r="AI202" s="12"/>
      <c r="AJ202" s="12"/>
      <c r="AK202" s="12"/>
    </row>
    <row r="203" spans="1:37" ht="16.5" customHeight="1" x14ac:dyDescent="0.35">
      <c r="A203" s="13"/>
      <c r="B203" s="12"/>
      <c r="C203" s="12"/>
      <c r="D203" s="123"/>
      <c r="E203" s="123"/>
      <c r="F203" s="123"/>
      <c r="G203" s="123"/>
      <c r="H203" s="123"/>
      <c r="I203" s="123"/>
      <c r="J203" s="123"/>
      <c r="K203" s="123"/>
      <c r="L203" s="123"/>
      <c r="M203" s="123"/>
      <c r="N203" s="125"/>
      <c r="O203" s="125"/>
      <c r="P203" s="125"/>
      <c r="Q203" s="125"/>
      <c r="R203" s="125"/>
      <c r="S203" s="12"/>
      <c r="T203" s="12"/>
      <c r="U203" s="13"/>
      <c r="V203" s="12"/>
      <c r="W203" s="12"/>
      <c r="X203" s="12"/>
      <c r="Y203" s="12"/>
      <c r="Z203" s="12"/>
      <c r="AA203" s="12"/>
      <c r="AB203" s="12"/>
      <c r="AC203" s="12"/>
      <c r="AD203" s="12"/>
      <c r="AE203" s="12"/>
      <c r="AF203" s="12"/>
      <c r="AG203" s="12"/>
      <c r="AH203" s="12"/>
      <c r="AI203" s="12"/>
      <c r="AJ203" s="12"/>
      <c r="AK203" s="12"/>
    </row>
    <row r="204" spans="1:37" ht="16.5" customHeight="1" x14ac:dyDescent="0.35">
      <c r="A204" s="13"/>
      <c r="B204" s="12"/>
      <c r="C204" s="12"/>
      <c r="D204" s="123"/>
      <c r="E204" s="123"/>
      <c r="F204" s="123"/>
      <c r="G204" s="123"/>
      <c r="H204" s="123"/>
      <c r="I204" s="123"/>
      <c r="J204" s="123"/>
      <c r="K204" s="123"/>
      <c r="L204" s="123"/>
      <c r="M204" s="123"/>
      <c r="N204" s="125"/>
      <c r="O204" s="125"/>
      <c r="P204" s="125"/>
      <c r="Q204" s="125"/>
      <c r="R204" s="125"/>
      <c r="S204" s="12"/>
      <c r="T204" s="12"/>
      <c r="U204" s="13"/>
      <c r="V204" s="12"/>
      <c r="W204" s="12"/>
      <c r="X204" s="12"/>
      <c r="Y204" s="12"/>
      <c r="Z204" s="12"/>
      <c r="AA204" s="12"/>
      <c r="AB204" s="12"/>
      <c r="AC204" s="12"/>
      <c r="AD204" s="12"/>
      <c r="AE204" s="12"/>
      <c r="AF204" s="12"/>
      <c r="AG204" s="12"/>
      <c r="AH204" s="12"/>
      <c r="AI204" s="12"/>
      <c r="AJ204" s="12"/>
      <c r="AK204" s="12"/>
    </row>
    <row r="205" spans="1:37" ht="16.5" customHeight="1" x14ac:dyDescent="0.35">
      <c r="A205" s="13"/>
      <c r="B205" s="12"/>
      <c r="C205" s="12"/>
      <c r="D205" s="123"/>
      <c r="E205" s="123"/>
      <c r="F205" s="123"/>
      <c r="G205" s="123"/>
      <c r="H205" s="123"/>
      <c r="I205" s="123"/>
      <c r="J205" s="123"/>
      <c r="K205" s="123"/>
      <c r="L205" s="123"/>
      <c r="M205" s="123"/>
      <c r="N205" s="125"/>
      <c r="O205" s="125"/>
      <c r="P205" s="125"/>
      <c r="Q205" s="125"/>
      <c r="R205" s="125"/>
      <c r="S205" s="12"/>
      <c r="T205" s="12"/>
      <c r="U205" s="13"/>
      <c r="V205" s="12"/>
      <c r="W205" s="12"/>
      <c r="X205" s="12"/>
      <c r="Y205" s="12"/>
      <c r="Z205" s="12"/>
      <c r="AA205" s="12"/>
      <c r="AB205" s="12"/>
      <c r="AC205" s="12"/>
      <c r="AD205" s="12"/>
      <c r="AE205" s="12"/>
      <c r="AF205" s="12"/>
      <c r="AG205" s="12"/>
      <c r="AH205" s="12"/>
      <c r="AI205" s="12"/>
      <c r="AJ205" s="12"/>
      <c r="AK205" s="12"/>
    </row>
    <row r="206" spans="1:37" ht="16.5" customHeight="1" x14ac:dyDescent="0.35">
      <c r="A206" s="13"/>
      <c r="B206" s="12"/>
      <c r="C206" s="12"/>
      <c r="D206" s="123"/>
      <c r="E206" s="123"/>
      <c r="F206" s="123"/>
      <c r="G206" s="123"/>
      <c r="H206" s="123"/>
      <c r="I206" s="123"/>
      <c r="J206" s="123"/>
      <c r="K206" s="123"/>
      <c r="L206" s="123"/>
      <c r="M206" s="123"/>
      <c r="N206" s="125"/>
      <c r="O206" s="125"/>
      <c r="P206" s="125"/>
      <c r="Q206" s="125"/>
      <c r="R206" s="125"/>
      <c r="S206" s="12"/>
      <c r="T206" s="12"/>
      <c r="U206" s="13"/>
      <c r="V206" s="12"/>
      <c r="W206" s="12"/>
      <c r="X206" s="12"/>
      <c r="Y206" s="12"/>
      <c r="Z206" s="12"/>
      <c r="AA206" s="12"/>
      <c r="AB206" s="12"/>
      <c r="AC206" s="12"/>
      <c r="AD206" s="12"/>
      <c r="AE206" s="12"/>
      <c r="AF206" s="12"/>
      <c r="AG206" s="12"/>
      <c r="AH206" s="12"/>
      <c r="AI206" s="12"/>
      <c r="AJ206" s="12"/>
      <c r="AK206" s="12"/>
    </row>
    <row r="207" spans="1:37" ht="16.5" customHeight="1" x14ac:dyDescent="0.35">
      <c r="A207" s="13"/>
      <c r="B207" s="12"/>
      <c r="C207" s="12"/>
      <c r="D207" s="123"/>
      <c r="E207" s="123"/>
      <c r="F207" s="123"/>
      <c r="G207" s="123"/>
      <c r="H207" s="123"/>
      <c r="I207" s="123"/>
      <c r="J207" s="123"/>
      <c r="K207" s="123"/>
      <c r="L207" s="123"/>
      <c r="M207" s="123"/>
      <c r="N207" s="125"/>
      <c r="O207" s="125"/>
      <c r="P207" s="125"/>
      <c r="Q207" s="125"/>
      <c r="R207" s="125"/>
      <c r="S207" s="12"/>
      <c r="T207" s="12"/>
      <c r="U207" s="13"/>
      <c r="V207" s="12"/>
      <c r="W207" s="12"/>
      <c r="X207" s="12"/>
      <c r="Y207" s="12"/>
      <c r="Z207" s="12"/>
      <c r="AA207" s="12"/>
      <c r="AB207" s="12"/>
      <c r="AC207" s="12"/>
      <c r="AD207" s="12"/>
      <c r="AE207" s="12"/>
      <c r="AF207" s="12"/>
      <c r="AG207" s="12"/>
      <c r="AH207" s="12"/>
      <c r="AI207" s="12"/>
      <c r="AJ207" s="12"/>
      <c r="AK207" s="12"/>
    </row>
    <row r="208" spans="1:37" ht="16.5" customHeight="1" x14ac:dyDescent="0.35">
      <c r="A208" s="13"/>
      <c r="B208" s="12"/>
      <c r="C208" s="12"/>
      <c r="D208" s="123"/>
      <c r="E208" s="123"/>
      <c r="F208" s="123"/>
      <c r="G208" s="123"/>
      <c r="H208" s="123"/>
      <c r="I208" s="123"/>
      <c r="J208" s="123"/>
      <c r="K208" s="123"/>
      <c r="L208" s="123"/>
      <c r="M208" s="123"/>
      <c r="N208" s="125"/>
      <c r="O208" s="125"/>
      <c r="P208" s="125"/>
      <c r="Q208" s="125"/>
      <c r="R208" s="125"/>
      <c r="S208" s="12"/>
      <c r="T208" s="12"/>
      <c r="U208" s="13"/>
      <c r="V208" s="12"/>
      <c r="W208" s="12"/>
      <c r="X208" s="12"/>
      <c r="Y208" s="12"/>
      <c r="Z208" s="12"/>
      <c r="AA208" s="12"/>
      <c r="AB208" s="12"/>
      <c r="AC208" s="12"/>
      <c r="AD208" s="12"/>
      <c r="AE208" s="12"/>
      <c r="AF208" s="12"/>
      <c r="AG208" s="12"/>
      <c r="AH208" s="12"/>
      <c r="AI208" s="12"/>
      <c r="AJ208" s="12"/>
      <c r="AK208" s="12"/>
    </row>
    <row r="209" spans="1:37" ht="16.5" customHeight="1" x14ac:dyDescent="0.35">
      <c r="A209" s="13"/>
      <c r="B209" s="12"/>
      <c r="C209" s="12"/>
      <c r="D209" s="123"/>
      <c r="E209" s="123"/>
      <c r="F209" s="123"/>
      <c r="G209" s="123"/>
      <c r="H209" s="123"/>
      <c r="I209" s="123"/>
      <c r="J209" s="123"/>
      <c r="K209" s="123"/>
      <c r="L209" s="123"/>
      <c r="M209" s="123"/>
      <c r="N209" s="125"/>
      <c r="O209" s="125"/>
      <c r="P209" s="125"/>
      <c r="Q209" s="125"/>
      <c r="R209" s="125"/>
      <c r="S209" s="12"/>
      <c r="T209" s="12"/>
      <c r="U209" s="13"/>
      <c r="V209" s="12"/>
      <c r="W209" s="12"/>
      <c r="X209" s="12"/>
      <c r="Y209" s="12"/>
      <c r="Z209" s="12"/>
      <c r="AA209" s="12"/>
      <c r="AB209" s="12"/>
      <c r="AC209" s="12"/>
      <c r="AD209" s="12"/>
      <c r="AE209" s="12"/>
      <c r="AF209" s="12"/>
      <c r="AG209" s="12"/>
      <c r="AH209" s="12"/>
      <c r="AI209" s="12"/>
      <c r="AJ209" s="12"/>
      <c r="AK209" s="12"/>
    </row>
    <row r="210" spans="1:37" ht="16.5" customHeight="1" x14ac:dyDescent="0.35">
      <c r="A210" s="13"/>
      <c r="B210" s="12"/>
      <c r="C210" s="12"/>
      <c r="D210" s="123"/>
      <c r="E210" s="123"/>
      <c r="F210" s="123"/>
      <c r="G210" s="123"/>
      <c r="H210" s="123"/>
      <c r="I210" s="123"/>
      <c r="J210" s="123"/>
      <c r="K210" s="123"/>
      <c r="L210" s="123"/>
      <c r="M210" s="123"/>
      <c r="N210" s="125"/>
      <c r="O210" s="125"/>
      <c r="P210" s="125"/>
      <c r="Q210" s="125"/>
      <c r="R210" s="125"/>
      <c r="S210" s="12"/>
      <c r="T210" s="12"/>
      <c r="U210" s="13"/>
      <c r="V210" s="12"/>
      <c r="W210" s="12"/>
      <c r="X210" s="12"/>
      <c r="Y210" s="12"/>
      <c r="Z210" s="12"/>
      <c r="AA210" s="12"/>
      <c r="AB210" s="12"/>
      <c r="AC210" s="12"/>
      <c r="AD210" s="12"/>
      <c r="AE210" s="12"/>
      <c r="AF210" s="12"/>
      <c r="AG210" s="12"/>
      <c r="AH210" s="12"/>
      <c r="AI210" s="12"/>
      <c r="AJ210" s="12"/>
      <c r="AK210" s="12"/>
    </row>
    <row r="211" spans="1:37" ht="16.5" customHeight="1" x14ac:dyDescent="0.35">
      <c r="A211" s="13"/>
      <c r="B211" s="12"/>
      <c r="C211" s="12"/>
      <c r="D211" s="123"/>
      <c r="E211" s="123"/>
      <c r="F211" s="123"/>
      <c r="G211" s="123"/>
      <c r="H211" s="123"/>
      <c r="I211" s="123"/>
      <c r="J211" s="123"/>
      <c r="K211" s="123"/>
      <c r="L211" s="123"/>
      <c r="M211" s="123"/>
      <c r="N211" s="125"/>
      <c r="O211" s="125"/>
      <c r="P211" s="125"/>
      <c r="Q211" s="125"/>
      <c r="R211" s="125"/>
      <c r="S211" s="12"/>
      <c r="T211" s="12"/>
      <c r="U211" s="13"/>
      <c r="V211" s="12"/>
      <c r="W211" s="12"/>
      <c r="X211" s="12"/>
      <c r="Y211" s="12"/>
      <c r="Z211" s="12"/>
      <c r="AA211" s="12"/>
      <c r="AB211" s="12"/>
      <c r="AC211" s="12"/>
      <c r="AD211" s="12"/>
      <c r="AE211" s="12"/>
      <c r="AF211" s="12"/>
      <c r="AG211" s="12"/>
      <c r="AH211" s="12"/>
      <c r="AI211" s="12"/>
      <c r="AJ211" s="12"/>
      <c r="AK211" s="12"/>
    </row>
    <row r="212" spans="1:37" ht="16.5" customHeight="1" x14ac:dyDescent="0.35">
      <c r="A212" s="13"/>
      <c r="B212" s="12"/>
      <c r="C212" s="12"/>
      <c r="D212" s="123"/>
      <c r="E212" s="123"/>
      <c r="F212" s="123"/>
      <c r="G212" s="123"/>
      <c r="H212" s="123"/>
      <c r="I212" s="123"/>
      <c r="J212" s="123"/>
      <c r="K212" s="123"/>
      <c r="L212" s="123"/>
      <c r="M212" s="123"/>
      <c r="N212" s="125"/>
      <c r="O212" s="125"/>
      <c r="P212" s="125"/>
      <c r="Q212" s="125"/>
      <c r="R212" s="125"/>
      <c r="S212" s="12"/>
      <c r="T212" s="12"/>
      <c r="U212" s="13"/>
      <c r="V212" s="12"/>
      <c r="W212" s="12"/>
      <c r="X212" s="12"/>
      <c r="Y212" s="12"/>
      <c r="Z212" s="12"/>
      <c r="AA212" s="12"/>
      <c r="AB212" s="12"/>
      <c r="AC212" s="12"/>
      <c r="AD212" s="12"/>
      <c r="AE212" s="12"/>
      <c r="AF212" s="12"/>
      <c r="AG212" s="12"/>
      <c r="AH212" s="12"/>
      <c r="AI212" s="12"/>
      <c r="AJ212" s="12"/>
      <c r="AK212" s="12"/>
    </row>
    <row r="213" spans="1:37" ht="16.5" customHeight="1" x14ac:dyDescent="0.35">
      <c r="A213" s="13"/>
      <c r="B213" s="12"/>
      <c r="C213" s="12"/>
      <c r="D213" s="123"/>
      <c r="E213" s="123"/>
      <c r="F213" s="123"/>
      <c r="G213" s="123"/>
      <c r="H213" s="123"/>
      <c r="I213" s="123"/>
      <c r="J213" s="123"/>
      <c r="K213" s="123"/>
      <c r="L213" s="123"/>
      <c r="M213" s="123"/>
      <c r="N213" s="125"/>
      <c r="O213" s="125"/>
      <c r="P213" s="125"/>
      <c r="Q213" s="125"/>
      <c r="R213" s="125"/>
      <c r="S213" s="12"/>
      <c r="T213" s="12"/>
      <c r="U213" s="13"/>
      <c r="V213" s="12"/>
      <c r="W213" s="12"/>
      <c r="X213" s="12"/>
      <c r="Y213" s="12"/>
      <c r="Z213" s="12"/>
      <c r="AA213" s="12"/>
      <c r="AB213" s="12"/>
      <c r="AC213" s="12"/>
      <c r="AD213" s="12"/>
      <c r="AE213" s="12"/>
      <c r="AF213" s="12"/>
      <c r="AG213" s="12"/>
      <c r="AH213" s="12"/>
      <c r="AI213" s="12"/>
      <c r="AJ213" s="12"/>
      <c r="AK213" s="12"/>
    </row>
    <row r="214" spans="1:37" ht="16.5" customHeight="1" x14ac:dyDescent="0.35">
      <c r="A214" s="13"/>
      <c r="B214" s="12"/>
      <c r="C214" s="12"/>
      <c r="D214" s="123"/>
      <c r="E214" s="123"/>
      <c r="F214" s="123"/>
      <c r="G214" s="123"/>
      <c r="H214" s="123"/>
      <c r="I214" s="123"/>
      <c r="J214" s="123"/>
      <c r="K214" s="123"/>
      <c r="L214" s="123"/>
      <c r="M214" s="123"/>
      <c r="N214" s="125"/>
      <c r="O214" s="125"/>
      <c r="P214" s="125"/>
      <c r="Q214" s="125"/>
      <c r="R214" s="125"/>
      <c r="S214" s="12"/>
      <c r="T214" s="12"/>
      <c r="U214" s="13"/>
      <c r="V214" s="12"/>
      <c r="W214" s="12"/>
      <c r="X214" s="12"/>
      <c r="Y214" s="12"/>
      <c r="Z214" s="12"/>
      <c r="AA214" s="12"/>
      <c r="AB214" s="12"/>
      <c r="AC214" s="12"/>
      <c r="AD214" s="12"/>
      <c r="AE214" s="12"/>
      <c r="AF214" s="12"/>
      <c r="AG214" s="12"/>
      <c r="AH214" s="12"/>
      <c r="AI214" s="12"/>
      <c r="AJ214" s="12"/>
      <c r="AK214" s="12"/>
    </row>
    <row r="215" spans="1:37" ht="16.5" customHeight="1" x14ac:dyDescent="0.35">
      <c r="A215" s="13"/>
      <c r="B215" s="12"/>
      <c r="C215" s="12"/>
      <c r="D215" s="123"/>
      <c r="E215" s="123"/>
      <c r="F215" s="123"/>
      <c r="G215" s="123"/>
      <c r="H215" s="123"/>
      <c r="I215" s="123"/>
      <c r="J215" s="123"/>
      <c r="K215" s="123"/>
      <c r="L215" s="123"/>
      <c r="M215" s="123"/>
      <c r="N215" s="125"/>
      <c r="O215" s="125"/>
      <c r="P215" s="125"/>
      <c r="Q215" s="125"/>
      <c r="R215" s="125"/>
      <c r="S215" s="12"/>
      <c r="T215" s="12"/>
      <c r="U215" s="13"/>
      <c r="V215" s="12"/>
      <c r="W215" s="12"/>
      <c r="X215" s="12"/>
      <c r="Y215" s="12"/>
      <c r="Z215" s="12"/>
      <c r="AA215" s="12"/>
      <c r="AB215" s="12"/>
      <c r="AC215" s="12"/>
      <c r="AD215" s="12"/>
      <c r="AE215" s="12"/>
      <c r="AF215" s="12"/>
      <c r="AG215" s="12"/>
      <c r="AH215" s="12"/>
      <c r="AI215" s="12"/>
      <c r="AJ215" s="12"/>
      <c r="AK215" s="12"/>
    </row>
    <row r="216" spans="1:37" ht="16.5" customHeight="1" x14ac:dyDescent="0.35">
      <c r="A216" s="13"/>
      <c r="B216" s="12"/>
      <c r="C216" s="12"/>
      <c r="D216" s="123"/>
      <c r="E216" s="123"/>
      <c r="F216" s="123"/>
      <c r="G216" s="123"/>
      <c r="H216" s="123"/>
      <c r="I216" s="123"/>
      <c r="J216" s="123"/>
      <c r="K216" s="123"/>
      <c r="L216" s="123"/>
      <c r="M216" s="123"/>
      <c r="N216" s="125"/>
      <c r="O216" s="125"/>
      <c r="P216" s="125"/>
      <c r="Q216" s="125"/>
      <c r="R216" s="125"/>
      <c r="S216" s="12"/>
      <c r="T216" s="12"/>
      <c r="U216" s="13"/>
      <c r="V216" s="12"/>
      <c r="W216" s="12"/>
      <c r="X216" s="12"/>
      <c r="Y216" s="12"/>
      <c r="Z216" s="12"/>
      <c r="AA216" s="12"/>
      <c r="AB216" s="12"/>
      <c r="AC216" s="12"/>
      <c r="AD216" s="12"/>
      <c r="AE216" s="12"/>
      <c r="AF216" s="12"/>
      <c r="AG216" s="12"/>
      <c r="AH216" s="12"/>
      <c r="AI216" s="12"/>
      <c r="AJ216" s="12"/>
      <c r="AK216" s="12"/>
    </row>
    <row r="217" spans="1:37" ht="16.5" customHeight="1" x14ac:dyDescent="0.35">
      <c r="A217" s="13"/>
      <c r="B217" s="12"/>
      <c r="C217" s="12"/>
      <c r="D217" s="123"/>
      <c r="E217" s="123"/>
      <c r="F217" s="123"/>
      <c r="G217" s="123"/>
      <c r="H217" s="123"/>
      <c r="I217" s="123"/>
      <c r="J217" s="123"/>
      <c r="K217" s="123"/>
      <c r="L217" s="123"/>
      <c r="M217" s="123"/>
      <c r="N217" s="125"/>
      <c r="O217" s="125"/>
      <c r="P217" s="125"/>
      <c r="Q217" s="125"/>
      <c r="R217" s="125"/>
      <c r="S217" s="12"/>
      <c r="T217" s="12"/>
      <c r="U217" s="13"/>
      <c r="V217" s="12"/>
      <c r="W217" s="12"/>
      <c r="X217" s="12"/>
      <c r="Y217" s="12"/>
      <c r="Z217" s="12"/>
      <c r="AA217" s="12"/>
      <c r="AB217" s="12"/>
      <c r="AC217" s="12"/>
      <c r="AD217" s="12"/>
      <c r="AE217" s="12"/>
      <c r="AF217" s="12"/>
      <c r="AG217" s="12"/>
      <c r="AH217" s="12"/>
      <c r="AI217" s="12"/>
      <c r="AJ217" s="12"/>
      <c r="AK217" s="12"/>
    </row>
    <row r="218" spans="1:37" ht="16.5" customHeight="1" x14ac:dyDescent="0.35">
      <c r="A218" s="13"/>
      <c r="B218" s="12"/>
      <c r="C218" s="12"/>
      <c r="D218" s="123"/>
      <c r="E218" s="123"/>
      <c r="F218" s="123"/>
      <c r="G218" s="123"/>
      <c r="H218" s="123"/>
      <c r="I218" s="123"/>
      <c r="J218" s="123"/>
      <c r="K218" s="123"/>
      <c r="L218" s="123"/>
      <c r="M218" s="123"/>
      <c r="N218" s="125"/>
      <c r="O218" s="125"/>
      <c r="P218" s="125"/>
      <c r="Q218" s="125"/>
      <c r="R218" s="125"/>
      <c r="S218" s="12"/>
      <c r="T218" s="12"/>
      <c r="U218" s="13"/>
      <c r="V218" s="12"/>
      <c r="W218" s="12"/>
      <c r="X218" s="12"/>
      <c r="Y218" s="12"/>
      <c r="Z218" s="12"/>
      <c r="AA218" s="12"/>
      <c r="AB218" s="12"/>
      <c r="AC218" s="12"/>
      <c r="AD218" s="12"/>
      <c r="AE218" s="12"/>
      <c r="AF218" s="12"/>
      <c r="AG218" s="12"/>
      <c r="AH218" s="12"/>
      <c r="AI218" s="12"/>
      <c r="AJ218" s="12"/>
      <c r="AK218" s="12"/>
    </row>
    <row r="219" spans="1:37" ht="16.5" customHeight="1" x14ac:dyDescent="0.35">
      <c r="A219" s="13"/>
      <c r="B219" s="12"/>
      <c r="C219" s="12"/>
      <c r="D219" s="123"/>
      <c r="E219" s="123"/>
      <c r="F219" s="123"/>
      <c r="G219" s="123"/>
      <c r="H219" s="123"/>
      <c r="I219" s="123"/>
      <c r="J219" s="123"/>
      <c r="K219" s="123"/>
      <c r="L219" s="123"/>
      <c r="M219" s="123"/>
      <c r="N219" s="125"/>
      <c r="O219" s="125"/>
      <c r="P219" s="125"/>
      <c r="Q219" s="125"/>
      <c r="R219" s="125"/>
      <c r="S219" s="12"/>
      <c r="T219" s="12"/>
      <c r="U219" s="13"/>
      <c r="V219" s="12"/>
      <c r="W219" s="12"/>
      <c r="X219" s="12"/>
      <c r="Y219" s="12"/>
      <c r="Z219" s="12"/>
      <c r="AA219" s="12"/>
      <c r="AB219" s="12"/>
      <c r="AC219" s="12"/>
      <c r="AD219" s="12"/>
      <c r="AE219" s="12"/>
      <c r="AF219" s="12"/>
      <c r="AG219" s="12"/>
      <c r="AH219" s="12"/>
      <c r="AI219" s="12"/>
      <c r="AJ219" s="12"/>
      <c r="AK219" s="12"/>
    </row>
    <row r="220" spans="1:37" ht="16.5" customHeight="1" x14ac:dyDescent="0.35">
      <c r="A220" s="13"/>
      <c r="B220" s="12"/>
      <c r="C220" s="12"/>
      <c r="D220" s="123"/>
      <c r="E220" s="123"/>
      <c r="F220" s="123"/>
      <c r="G220" s="123"/>
      <c r="H220" s="123"/>
      <c r="I220" s="123"/>
      <c r="J220" s="123"/>
      <c r="K220" s="123"/>
      <c r="L220" s="123"/>
      <c r="M220" s="123"/>
      <c r="N220" s="125"/>
      <c r="O220" s="125"/>
      <c r="P220" s="125"/>
      <c r="Q220" s="125"/>
      <c r="R220" s="125"/>
      <c r="S220" s="12"/>
      <c r="T220" s="12"/>
      <c r="U220" s="13"/>
      <c r="V220" s="12"/>
      <c r="W220" s="12"/>
      <c r="X220" s="12"/>
      <c r="Y220" s="12"/>
      <c r="Z220" s="12"/>
      <c r="AA220" s="12"/>
      <c r="AB220" s="12"/>
      <c r="AC220" s="12"/>
      <c r="AD220" s="12"/>
      <c r="AE220" s="12"/>
      <c r="AF220" s="12"/>
      <c r="AG220" s="12"/>
      <c r="AH220" s="12"/>
      <c r="AI220" s="12"/>
      <c r="AJ220" s="12"/>
      <c r="AK220" s="12"/>
    </row>
    <row r="221" spans="1:37" ht="15.75"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row>
    <row r="222" spans="1:37" ht="15.75"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row>
    <row r="223" spans="1:37" ht="15.75"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row>
    <row r="224" spans="1:37" ht="15.75"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row>
    <row r="225" spans="1:37" ht="15.75"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row>
    <row r="226" spans="1:37" ht="15.75"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row>
    <row r="227" spans="1:37" ht="15.75"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row>
    <row r="228" spans="1:37" ht="15.75"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row>
    <row r="229" spans="1:37" ht="15.75"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row>
    <row r="230" spans="1:37" ht="15.75"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row>
    <row r="231" spans="1:37" ht="15.75"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row>
    <row r="232" spans="1:37" ht="15.75"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row>
    <row r="233" spans="1:37" ht="15.75"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row>
    <row r="234" spans="1:37" ht="15.75"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row>
    <row r="235" spans="1:37" ht="15.75"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row>
    <row r="236" spans="1:37" ht="15.7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row>
    <row r="237" spans="1:37" ht="15.7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row>
    <row r="238" spans="1:37" ht="15.7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row>
    <row r="239" spans="1:37" ht="15.7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row>
    <row r="240" spans="1:37" ht="15.7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row>
    <row r="241" spans="1:37" ht="15.7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row>
    <row r="242" spans="1:37" ht="15.7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row>
    <row r="243" spans="1:37" ht="15.7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row>
    <row r="244" spans="1:37" ht="15.7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row>
    <row r="245" spans="1:37" ht="15.7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row>
    <row r="246" spans="1:37" ht="15.7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row>
    <row r="247" spans="1:37" ht="15.7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row>
    <row r="248" spans="1:37" ht="15.7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row>
    <row r="249" spans="1:37" ht="15.7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row>
    <row r="250" spans="1:37" ht="15.7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row>
    <row r="251" spans="1:37" ht="15.7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row>
    <row r="252" spans="1:37" ht="15.7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row>
    <row r="253" spans="1:37" ht="15.7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row>
    <row r="254" spans="1:37" ht="15.7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row>
    <row r="255" spans="1:37" ht="15.7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row>
    <row r="256" spans="1:37" ht="15.7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row>
    <row r="257" spans="1:37" ht="15.7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row>
    <row r="258" spans="1:37" ht="15.7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row>
    <row r="259" spans="1:37" ht="15.7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row>
    <row r="260" spans="1:37" ht="15.7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row>
    <row r="261" spans="1:37" ht="15.7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row>
    <row r="262" spans="1:37" ht="15.7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row>
    <row r="263" spans="1:37" ht="15.7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row>
    <row r="264" spans="1:37" ht="15.7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row>
    <row r="265" spans="1:37" ht="15.7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row>
    <row r="266" spans="1:37" ht="15.7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row>
    <row r="267" spans="1:37" ht="15.7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row>
    <row r="268" spans="1:37" ht="15.7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row>
    <row r="269" spans="1:37" ht="15.7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row>
    <row r="270" spans="1:37" ht="15.7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row>
    <row r="271" spans="1:37" ht="15.7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row>
    <row r="272" spans="1:37" ht="15.7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row>
    <row r="273" spans="1:37" ht="15.7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row>
    <row r="274" spans="1:37" ht="15.7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row>
    <row r="275" spans="1:37" ht="15.7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row>
    <row r="276" spans="1:37" ht="15.7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row>
    <row r="277" spans="1:37" ht="15.7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row>
    <row r="278" spans="1:37" ht="15.7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row>
    <row r="279" spans="1:37" ht="15.7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row>
    <row r="280" spans="1:37" ht="15.7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row>
    <row r="281" spans="1:37" ht="15.7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row>
    <row r="282" spans="1:37" ht="15.7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row>
    <row r="283" spans="1:37" ht="15.7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row>
    <row r="284" spans="1:37" ht="15.7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row>
    <row r="285" spans="1:37" ht="15.7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row>
    <row r="286" spans="1:37" ht="15.7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row>
    <row r="287" spans="1:37" ht="15.7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row>
    <row r="288" spans="1:37" ht="15.7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row>
    <row r="289" spans="1:37" ht="15.7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row>
    <row r="290" spans="1:37" ht="15.7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row>
    <row r="291" spans="1:37" ht="15.7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row>
    <row r="292" spans="1:37" ht="15.7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row>
    <row r="293" spans="1:37" ht="15.7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row>
    <row r="294" spans="1:37" ht="15.7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row>
    <row r="295" spans="1:37" ht="15.7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row>
    <row r="296" spans="1:37" ht="15.7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row>
    <row r="297" spans="1:37" ht="15.7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row>
    <row r="298" spans="1:37" ht="15.7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row>
    <row r="299" spans="1:37" ht="15.7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row>
    <row r="300" spans="1:37" ht="15.7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row>
    <row r="301" spans="1:37" ht="15.7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row>
    <row r="302" spans="1:37" ht="15.7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row>
    <row r="303" spans="1:37" ht="15.7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row>
    <row r="304" spans="1:37" ht="15.7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row>
    <row r="305" spans="1:37" ht="15.7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row>
    <row r="306" spans="1:37" ht="15.7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row>
    <row r="307" spans="1:37" ht="15.7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row>
    <row r="308" spans="1:37" ht="15.7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row>
    <row r="309" spans="1:37" ht="15.7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row>
    <row r="310" spans="1:37" ht="15.7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row>
    <row r="311" spans="1:37" ht="15.7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row>
    <row r="312" spans="1:37" ht="15.7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row>
    <row r="313" spans="1:37" ht="15.7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row>
    <row r="314" spans="1:37" ht="15.7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row>
    <row r="315" spans="1:37" ht="15.7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row>
    <row r="316" spans="1:37" ht="15.7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row>
    <row r="317" spans="1:37" ht="15.7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row>
    <row r="318" spans="1:37" ht="15.7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row>
    <row r="319" spans="1:37" ht="15.7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row>
    <row r="320" spans="1:37" ht="15.7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row>
    <row r="321" spans="1:37" ht="15.7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row>
    <row r="322" spans="1:37" ht="15.7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row>
    <row r="323" spans="1:37" ht="15.7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row>
    <row r="324" spans="1:37" ht="15.7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row>
    <row r="325" spans="1:37" ht="15.7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row>
    <row r="326" spans="1:37" ht="15.7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row>
    <row r="327" spans="1:37" ht="15.7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row>
    <row r="328" spans="1:37" ht="15.7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row>
    <row r="329" spans="1:37" ht="15.7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row>
    <row r="330" spans="1:37" ht="15.7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row>
    <row r="331" spans="1:37" ht="15.7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row>
    <row r="332" spans="1:37" ht="15.7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row>
    <row r="333" spans="1:37" ht="15.7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row>
    <row r="334" spans="1:37" ht="15.7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row>
    <row r="335" spans="1:37" ht="15.7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row>
    <row r="336" spans="1:37" ht="15.7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row>
    <row r="337" spans="1:37" ht="15.7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row>
    <row r="338" spans="1:37" ht="15.7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row>
    <row r="339" spans="1:37" ht="15.7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row>
    <row r="340" spans="1:37" ht="15.7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row>
    <row r="341" spans="1:37" ht="15.7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row>
    <row r="342" spans="1:37" ht="15.7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row>
    <row r="343" spans="1:37" ht="15.7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row>
    <row r="344" spans="1:37" ht="15.7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row>
    <row r="345" spans="1:37" ht="15.7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row>
    <row r="346" spans="1:37" ht="15.7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row>
    <row r="347" spans="1:37" ht="15.7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row>
    <row r="348" spans="1:37" ht="15.7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row>
    <row r="349" spans="1:37" ht="15.7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row>
    <row r="350" spans="1:37" ht="15.7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row>
    <row r="351" spans="1:37" ht="15.7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row>
    <row r="352" spans="1:37" ht="15.7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row>
    <row r="353" spans="1:37" ht="15.7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row>
    <row r="354" spans="1:37" ht="15.7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row>
    <row r="355" spans="1:37" ht="15.7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row>
    <row r="356" spans="1:37" ht="15.7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row>
    <row r="357" spans="1:37" ht="15.7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row>
    <row r="358" spans="1:37" ht="15.7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row>
    <row r="359" spans="1:37" ht="15.7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row>
    <row r="360" spans="1:37" ht="15.7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row>
    <row r="361" spans="1:37" ht="15.7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row>
    <row r="362" spans="1:37" ht="15.7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row>
    <row r="363" spans="1:37" ht="15.7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row>
    <row r="364" spans="1:37" ht="15.7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row>
    <row r="365" spans="1:37" ht="15.7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row>
    <row r="366" spans="1:37" ht="15.7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row>
    <row r="367" spans="1:37" ht="15.7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row>
    <row r="368" spans="1:37" ht="15.7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row>
    <row r="369" spans="1:37" ht="15.7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row>
    <row r="370" spans="1:37" ht="15.7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row>
    <row r="371" spans="1:37" ht="15.7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row>
    <row r="372" spans="1:37" ht="15.7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row>
    <row r="373" spans="1:37" ht="15.7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row>
    <row r="374" spans="1:37" ht="15.7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row>
    <row r="375" spans="1:37" ht="15.7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row>
    <row r="376" spans="1:37" ht="15.7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row>
    <row r="377" spans="1:37" ht="15.7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row>
    <row r="378" spans="1:37" ht="15.7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row>
    <row r="379" spans="1:37" ht="15.7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row>
    <row r="380" spans="1:37" ht="15.7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row>
    <row r="381" spans="1:37" ht="15.7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row>
    <row r="382" spans="1:37" ht="15.7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row>
    <row r="383" spans="1:37" ht="15.7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row>
    <row r="384" spans="1:37" ht="15.7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row>
    <row r="385" spans="1:37" ht="15.7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row>
    <row r="386" spans="1:37" ht="15.7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row>
    <row r="387" spans="1:37" ht="15.7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row>
    <row r="388" spans="1:37" ht="15.7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row>
    <row r="389" spans="1:37" ht="15.7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row>
    <row r="390" spans="1:37" ht="15.7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row>
    <row r="391" spans="1:37" ht="15.7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row>
    <row r="392" spans="1:37" ht="15.7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row>
    <row r="393" spans="1:37" ht="15.7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row>
    <row r="394" spans="1:37" ht="15.7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row>
    <row r="395" spans="1:37" ht="15.7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row>
    <row r="396" spans="1:37" ht="15.7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row>
    <row r="397" spans="1:37" ht="15.7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row>
    <row r="398" spans="1:37" ht="15.7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row>
    <row r="399" spans="1:37" ht="15.7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row>
    <row r="400" spans="1:37" ht="15.7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row>
    <row r="401" spans="1:37" ht="15.7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row>
    <row r="402" spans="1:37" ht="15.7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row>
    <row r="403" spans="1:37" ht="15.7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row>
    <row r="404" spans="1:37" ht="15.7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row>
    <row r="405" spans="1:37" ht="15.7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row>
    <row r="406" spans="1:37" ht="15.7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row>
    <row r="407" spans="1:37" ht="15.7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row>
    <row r="408" spans="1:37" ht="15.7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row>
    <row r="409" spans="1:37" ht="15.7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row>
    <row r="410" spans="1:37" ht="15.7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row>
    <row r="411" spans="1:37" ht="15.7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row>
    <row r="412" spans="1:37" ht="15.7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row>
    <row r="413" spans="1:37" ht="15.7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row>
    <row r="414" spans="1:37" ht="15.7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row>
    <row r="415" spans="1:37" ht="15.7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row>
    <row r="416" spans="1:37" ht="15.7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row>
    <row r="417" spans="1:37" ht="15.7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row>
    <row r="418" spans="1:37" ht="15.7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row>
    <row r="419" spans="1:37" ht="15.7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row>
    <row r="420" spans="1:37" ht="15.7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row>
    <row r="421" spans="1:37" ht="15.7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row>
    <row r="422" spans="1:37" ht="15.7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row>
    <row r="423" spans="1:37" ht="15.7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row>
    <row r="424" spans="1:37" ht="15.7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row>
    <row r="425" spans="1:37" ht="15.7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row>
    <row r="426" spans="1:37" ht="15.7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row>
    <row r="427" spans="1:37" ht="15.7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row>
    <row r="428" spans="1:37" ht="15.7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row>
    <row r="429" spans="1:37" ht="15.7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row>
    <row r="430" spans="1:37" ht="15.7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row>
    <row r="431" spans="1:37" ht="15.7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row>
    <row r="432" spans="1:37" ht="15.7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row>
    <row r="433" spans="1:37" ht="15.7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row>
    <row r="434" spans="1:37" ht="15.7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row>
    <row r="435" spans="1:37" ht="15.7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row>
    <row r="436" spans="1:37" ht="15.7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row>
    <row r="437" spans="1:37" ht="15.7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row>
    <row r="438" spans="1:37" ht="15.7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row>
    <row r="439" spans="1:37" ht="15.7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row>
    <row r="440" spans="1:37" ht="15.7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row>
    <row r="441" spans="1:37" ht="15.7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row>
    <row r="442" spans="1:37" ht="15.7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row>
    <row r="443" spans="1:37" ht="15.7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row>
    <row r="444" spans="1:37" ht="15.7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row>
    <row r="445" spans="1:37" ht="15.7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row>
    <row r="446" spans="1:37" ht="15.7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row>
    <row r="447" spans="1:37" ht="15.7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row>
    <row r="448" spans="1:37" ht="15.7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row>
    <row r="449" spans="1:37" ht="15.7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row>
    <row r="450" spans="1:37" ht="15.7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row>
    <row r="451" spans="1:37" ht="15.7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row>
    <row r="452" spans="1:37" ht="15.7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row>
    <row r="453" spans="1:37" ht="15.7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row>
    <row r="454" spans="1:37" ht="15.7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row>
    <row r="455" spans="1:37" ht="15.7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row>
    <row r="456" spans="1:37" ht="15.7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row>
    <row r="457" spans="1:37" ht="15.7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row>
    <row r="458" spans="1:37" ht="15.7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row>
    <row r="459" spans="1:37" ht="15.7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row>
    <row r="460" spans="1:37" ht="15.7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row>
    <row r="461" spans="1:37" ht="15.7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row>
    <row r="462" spans="1:37" ht="15.7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row>
    <row r="463" spans="1:37" ht="15.7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row>
    <row r="464" spans="1:37" ht="15.7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row>
    <row r="465" spans="1:37" ht="15.7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row>
    <row r="466" spans="1:37" ht="15.7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row>
    <row r="467" spans="1:37" ht="15.7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row>
    <row r="468" spans="1:37" ht="15.7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row>
    <row r="469" spans="1:37" ht="15.7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row>
    <row r="470" spans="1:37" ht="15.7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row>
    <row r="471" spans="1:37" ht="15.7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row>
    <row r="472" spans="1:37" ht="15.7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row>
    <row r="473" spans="1:37" ht="15.7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row>
    <row r="474" spans="1:37" ht="15.7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row>
    <row r="475" spans="1:37" ht="15.7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row>
    <row r="476" spans="1:37" ht="15.7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row>
    <row r="477" spans="1:37" ht="15.7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row>
    <row r="478" spans="1:37" ht="15.7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row>
    <row r="479" spans="1:37" ht="15.7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row>
    <row r="480" spans="1:37" ht="15.7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row>
    <row r="481" spans="1:37" ht="15.7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row>
    <row r="482" spans="1:37" ht="15.7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row>
    <row r="483" spans="1:37" ht="15.7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row>
    <row r="484" spans="1:37" ht="15.7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row>
    <row r="485" spans="1:37" ht="15.7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row>
    <row r="486" spans="1:37" ht="15.7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row>
    <row r="487" spans="1:37" ht="15.7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row>
    <row r="488" spans="1:37" ht="15.7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row>
    <row r="489" spans="1:37" ht="15.7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row>
    <row r="490" spans="1:37" ht="15.7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row>
    <row r="491" spans="1:37" ht="15.7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row>
    <row r="492" spans="1:37" ht="15.7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row>
    <row r="493" spans="1:37" ht="15.7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row>
    <row r="494" spans="1:37" ht="15.7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row>
    <row r="495" spans="1:37" ht="15.7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row>
    <row r="496" spans="1:37" ht="15.7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row>
    <row r="497" spans="1:37" ht="15.7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row>
    <row r="498" spans="1:37" ht="15.7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row>
    <row r="499" spans="1:37" ht="15.7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row>
    <row r="500" spans="1:37" ht="15.7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row>
    <row r="501" spans="1:37" ht="15.7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row>
    <row r="502" spans="1:37" ht="15.7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row>
    <row r="503" spans="1:37" ht="15.7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row>
    <row r="504" spans="1:37" ht="15.7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row>
    <row r="505" spans="1:37" ht="15.7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row>
    <row r="506" spans="1:37" ht="15.7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row>
    <row r="507" spans="1:37" ht="15.7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row>
    <row r="508" spans="1:37" ht="15.7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row>
    <row r="509" spans="1:37" ht="15.7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row>
    <row r="510" spans="1:37" ht="15.7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row>
    <row r="511" spans="1:37" ht="15.7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row>
    <row r="512" spans="1:37" ht="15.7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row>
    <row r="513" spans="1:37" ht="15.7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row>
    <row r="514" spans="1:37" ht="15.7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row>
    <row r="515" spans="1:37" ht="15.7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row>
    <row r="516" spans="1:37" ht="15.7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row>
    <row r="517" spans="1:37" ht="15.7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row>
    <row r="518" spans="1:37" ht="15.7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row>
    <row r="519" spans="1:37" ht="15.7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row>
    <row r="520" spans="1:37" ht="15.7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row>
    <row r="521" spans="1:37" ht="15.7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row>
    <row r="522" spans="1:37" ht="15.7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row>
    <row r="523" spans="1:37" ht="15.7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row>
    <row r="524" spans="1:37" ht="15.7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row>
    <row r="525" spans="1:37" ht="15.7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row>
    <row r="526" spans="1:37" ht="15.7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row>
    <row r="527" spans="1:37" ht="15.7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row>
    <row r="528" spans="1:37" ht="15.7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row>
    <row r="529" spans="1:37" ht="15.7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row>
    <row r="530" spans="1:37" ht="15.7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row>
    <row r="531" spans="1:37" ht="15.7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row>
    <row r="532" spans="1:37" ht="15.7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row>
    <row r="533" spans="1:37" ht="15.7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row>
    <row r="534" spans="1:37" ht="15.7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row>
    <row r="535" spans="1:37" ht="15.7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row>
    <row r="536" spans="1:37" ht="15.7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row>
    <row r="537" spans="1:37" ht="15.7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row>
    <row r="538" spans="1:37" ht="15.7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row>
    <row r="539" spans="1:37" ht="15.7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row>
    <row r="540" spans="1:37" ht="15.7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row>
    <row r="541" spans="1:37" ht="15.7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row>
    <row r="542" spans="1:37" ht="15.7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row>
    <row r="543" spans="1:37" ht="15.7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row>
    <row r="544" spans="1:37" ht="15.7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row>
    <row r="545" spans="1:37" ht="15.7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row>
    <row r="546" spans="1:37" ht="15.7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row>
    <row r="547" spans="1:37" ht="15.7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row>
    <row r="548" spans="1:37" ht="15.7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row>
    <row r="549" spans="1:37" ht="15.7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row>
    <row r="550" spans="1:37" ht="15.7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row>
    <row r="551" spans="1:37" ht="15.7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row>
    <row r="552" spans="1:37" ht="15.7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row>
    <row r="553" spans="1:37" ht="15.7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row>
    <row r="554" spans="1:37" ht="15.7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row>
    <row r="555" spans="1:37" ht="15.7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row>
    <row r="556" spans="1:37" ht="15.7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row>
    <row r="557" spans="1:37" ht="15.7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row>
    <row r="558" spans="1:37" ht="15.7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row>
    <row r="559" spans="1:37" ht="15.7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row>
    <row r="560" spans="1:37" ht="15.7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row>
    <row r="561" spans="1:37" ht="15.7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row>
    <row r="562" spans="1:37" ht="15.7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row>
    <row r="563" spans="1:37" ht="15.7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row>
    <row r="564" spans="1:37" ht="15.7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row>
    <row r="565" spans="1:37" ht="15.7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row>
    <row r="566" spans="1:37" ht="15.7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row>
    <row r="567" spans="1:37" ht="15.7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row>
    <row r="568" spans="1:37" ht="15.7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row>
    <row r="569" spans="1:37" ht="15.7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row>
    <row r="570" spans="1:37" ht="15.7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row>
    <row r="571" spans="1:37" ht="15.7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row>
    <row r="572" spans="1:37" ht="15.7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row>
    <row r="573" spans="1:37" ht="15.7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row>
    <row r="574" spans="1:37" ht="15.7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row>
    <row r="575" spans="1:37" ht="15.7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row>
    <row r="576" spans="1:37" ht="15.7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row>
    <row r="577" spans="1:37" ht="15.7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row>
    <row r="578" spans="1:37" ht="15.7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row>
    <row r="579" spans="1:37" ht="15.7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row>
    <row r="580" spans="1:37" ht="15.7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row>
    <row r="581" spans="1:37" ht="15.7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row>
    <row r="582" spans="1:37" ht="15.7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row>
    <row r="583" spans="1:37" ht="15.7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row>
    <row r="584" spans="1:37" ht="15.7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row>
    <row r="585" spans="1:37" ht="15.7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row>
    <row r="586" spans="1:37" ht="15.7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row>
    <row r="587" spans="1:37" ht="15.7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row>
    <row r="588" spans="1:37" ht="15.7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row>
    <row r="589" spans="1:37" ht="15.7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row>
    <row r="590" spans="1:37" ht="15.7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row>
    <row r="591" spans="1:37" ht="15.7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row>
    <row r="592" spans="1:37" ht="15.7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row>
    <row r="593" spans="1:37" ht="15.7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row>
    <row r="594" spans="1:37" ht="15.7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row>
    <row r="595" spans="1:37" ht="15.7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row>
    <row r="596" spans="1:37" ht="15.7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row>
    <row r="597" spans="1:37" ht="15.7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row>
    <row r="598" spans="1:37" ht="15.7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row>
    <row r="599" spans="1:37" ht="15.7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row>
    <row r="600" spans="1:37" ht="15.7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row>
    <row r="601" spans="1:37" ht="15.7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row>
    <row r="602" spans="1:37" ht="15.7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row>
    <row r="603" spans="1:37" ht="15.7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row>
    <row r="604" spans="1:37" ht="15.7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row>
    <row r="605" spans="1:37" ht="15.7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row>
    <row r="606" spans="1:37" ht="15.7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row>
    <row r="607" spans="1:37" ht="15.7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row>
    <row r="608" spans="1:37" ht="15.7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row>
    <row r="609" spans="1:37" ht="15.7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row>
    <row r="610" spans="1:37" ht="15.7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row>
    <row r="611" spans="1:37" ht="15.7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row>
    <row r="612" spans="1:37" ht="15.7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row>
    <row r="613" spans="1:37" ht="15.7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row>
    <row r="614" spans="1:37" ht="15.7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row>
    <row r="615" spans="1:37" ht="15.7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row>
    <row r="616" spans="1:37" ht="15.7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row>
    <row r="617" spans="1:37" ht="15.7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row>
    <row r="618" spans="1:37" ht="15.7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row>
    <row r="619" spans="1:37" ht="15.7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row>
    <row r="620" spans="1:37" ht="15.7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row>
    <row r="621" spans="1:37" ht="15.7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row>
    <row r="622" spans="1:37" ht="15.7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row>
    <row r="623" spans="1:37" ht="15.7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row>
    <row r="624" spans="1:37" ht="15.7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row>
    <row r="625" spans="1:37" ht="15.7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row>
    <row r="626" spans="1:37" ht="15.7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row>
    <row r="627" spans="1:37" ht="15.7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row>
    <row r="628" spans="1:37" ht="15.7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row>
    <row r="629" spans="1:37" ht="15.7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row>
    <row r="630" spans="1:37" ht="15.7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row>
    <row r="631" spans="1:37" ht="15.7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row>
    <row r="632" spans="1:37" ht="15.7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row>
    <row r="633" spans="1:37" ht="15.7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row>
    <row r="634" spans="1:37" ht="15.7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row>
    <row r="635" spans="1:37" ht="15.7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row>
    <row r="636" spans="1:37" ht="15.7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row>
    <row r="637" spans="1:37" ht="15.7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row>
    <row r="638" spans="1:37" ht="15.7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row>
    <row r="639" spans="1:37" ht="15.7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row>
    <row r="640" spans="1:37" ht="15.7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row>
    <row r="641" spans="1:37" ht="15.7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row>
    <row r="642" spans="1:37" ht="15.7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row>
    <row r="643" spans="1:37" ht="15.7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row>
    <row r="644" spans="1:37" ht="15.7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row>
    <row r="645" spans="1:37" ht="15.7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row>
    <row r="646" spans="1:37" ht="15.7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row>
    <row r="647" spans="1:37" ht="15.7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row>
    <row r="648" spans="1:37" ht="15.7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row>
    <row r="649" spans="1:37" ht="15.7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row>
    <row r="650" spans="1:37" ht="15.7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row>
    <row r="651" spans="1:37" ht="15.7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row>
    <row r="652" spans="1:37" ht="15.7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row>
    <row r="653" spans="1:37" ht="15.7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row>
    <row r="654" spans="1:37" ht="15.7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row>
    <row r="655" spans="1:37" ht="15.7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row>
    <row r="656" spans="1:37" ht="15.7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row>
    <row r="657" spans="1:37" ht="15.7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row>
    <row r="658" spans="1:37" ht="15.7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row>
    <row r="659" spans="1:37" ht="15.7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row>
    <row r="660" spans="1:37" ht="15.7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row>
    <row r="661" spans="1:37" ht="15.7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row>
    <row r="662" spans="1:37" ht="15.7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row>
    <row r="663" spans="1:37" ht="15.7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row>
    <row r="664" spans="1:37" ht="15.7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row>
    <row r="665" spans="1:37" ht="15.7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row>
    <row r="666" spans="1:37" ht="15.7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row>
    <row r="667" spans="1:37" ht="15.7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row>
    <row r="668" spans="1:37" ht="15.7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row>
    <row r="669" spans="1:37" ht="15.7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row>
    <row r="670" spans="1:37" ht="15.7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row>
    <row r="671" spans="1:37" ht="15.7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row>
    <row r="672" spans="1:37" ht="15.7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row>
    <row r="673" spans="1:37" ht="15.7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row>
    <row r="674" spans="1:37" ht="15.7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row>
    <row r="675" spans="1:37" ht="15.7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row>
    <row r="676" spans="1:37" ht="15.7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row>
    <row r="677" spans="1:37" ht="15.7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row>
    <row r="678" spans="1:37" ht="15.7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row>
    <row r="679" spans="1:37" ht="15.7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row>
    <row r="680" spans="1:37" ht="15.7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row>
    <row r="681" spans="1:37" ht="15.7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row>
    <row r="682" spans="1:37" ht="15.7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row>
    <row r="683" spans="1:37" ht="15.7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row>
    <row r="684" spans="1:37" ht="15.7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row>
    <row r="685" spans="1:37" ht="15.7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row>
    <row r="686" spans="1:37" ht="15.7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row>
    <row r="687" spans="1:37" ht="15.7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row>
    <row r="688" spans="1:37" ht="15.7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row>
    <row r="689" spans="1:37" ht="15.7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row>
    <row r="690" spans="1:37" ht="15.7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row>
    <row r="691" spans="1:37" ht="15.7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row>
    <row r="692" spans="1:37" ht="15.7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row>
    <row r="693" spans="1:37" ht="15.7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row>
    <row r="694" spans="1:37" ht="15.7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row>
    <row r="695" spans="1:37" ht="15.7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row>
    <row r="696" spans="1:37" ht="15.7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row>
    <row r="697" spans="1:37" ht="15.7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row>
    <row r="698" spans="1:37" ht="15.7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row>
    <row r="699" spans="1:37" ht="15.7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row>
    <row r="700" spans="1:37" ht="15.7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row>
    <row r="701" spans="1:37" ht="15.7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row>
    <row r="702" spans="1:37" ht="15.7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row>
    <row r="703" spans="1:37" ht="15.7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row>
    <row r="704" spans="1:37" ht="15.7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row>
    <row r="705" spans="1:37" ht="15.7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row>
    <row r="706" spans="1:37" ht="15.7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row>
    <row r="707" spans="1:37" ht="15.7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row>
    <row r="708" spans="1:37" ht="15.7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row>
    <row r="709" spans="1:37" ht="15.7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row>
    <row r="710" spans="1:37" ht="15.7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row>
    <row r="711" spans="1:37" ht="15.7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row>
    <row r="712" spans="1:37" ht="15.7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row>
    <row r="713" spans="1:37" ht="15.7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row>
    <row r="714" spans="1:37" ht="15.7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row>
    <row r="715" spans="1:37" ht="15.7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row>
    <row r="716" spans="1:37" ht="15.7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row>
    <row r="717" spans="1:37" ht="15.7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row>
    <row r="718" spans="1:37" ht="15.7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row>
    <row r="719" spans="1:37" ht="15.7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row>
    <row r="720" spans="1:37" ht="15.7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row>
    <row r="721" spans="1:37" ht="15.7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row>
    <row r="722" spans="1:37" ht="15.7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row>
    <row r="723" spans="1:37" ht="15.7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row>
    <row r="724" spans="1:37" ht="15.7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row>
    <row r="725" spans="1:37" ht="15.7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row>
    <row r="726" spans="1:37" ht="15.7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row>
    <row r="727" spans="1:37" ht="15.7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row>
    <row r="728" spans="1:37" ht="15.7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row>
    <row r="729" spans="1:37" ht="15.7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row>
    <row r="730" spans="1:37" ht="15.7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row>
    <row r="731" spans="1:37" ht="15.7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row>
    <row r="732" spans="1:37" ht="15.7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row>
    <row r="733" spans="1:37" ht="15.7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row>
    <row r="734" spans="1:37" ht="15.7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row>
    <row r="735" spans="1:37" ht="15.7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row>
    <row r="736" spans="1:37" ht="15.7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row>
    <row r="737" spans="1:37" ht="15.7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row>
    <row r="738" spans="1:37" ht="15.7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row>
    <row r="739" spans="1:37" ht="15.7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row>
    <row r="740" spans="1:37" ht="15.7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row>
    <row r="741" spans="1:37" ht="15.7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row>
    <row r="742" spans="1:37" ht="15.7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row>
    <row r="743" spans="1:37" ht="15.7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row>
    <row r="744" spans="1:37" ht="15.7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row>
    <row r="745" spans="1:37" ht="15.7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row>
    <row r="746" spans="1:37" ht="15.7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row>
    <row r="747" spans="1:37" ht="15.7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row>
    <row r="748" spans="1:37" ht="15.7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row>
    <row r="749" spans="1:37" ht="15.7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row>
    <row r="750" spans="1:37" ht="15.7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row>
    <row r="751" spans="1:37" ht="15.7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row>
    <row r="752" spans="1:37" ht="15.7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row>
    <row r="753" spans="1:37" ht="15.7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row>
    <row r="754" spans="1:37" ht="15.7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row>
    <row r="755" spans="1:37" ht="15.7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row>
    <row r="756" spans="1:37" ht="15.7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row>
    <row r="757" spans="1:37" ht="15.7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row>
    <row r="758" spans="1:37" ht="15.7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row>
    <row r="759" spans="1:37" ht="15.7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row>
    <row r="760" spans="1:37" ht="15.7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row>
    <row r="761" spans="1:37" ht="15.7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row>
    <row r="762" spans="1:37" ht="15.7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row>
    <row r="763" spans="1:37" ht="15.7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row>
    <row r="764" spans="1:37" ht="15.7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row>
    <row r="765" spans="1:37" ht="15.7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row>
    <row r="766" spans="1:37" ht="15.7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row>
    <row r="767" spans="1:37" ht="15.7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row>
    <row r="768" spans="1:37" ht="15.7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row>
    <row r="769" spans="1:37" ht="15.7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row>
    <row r="770" spans="1:37" ht="15.7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row>
    <row r="771" spans="1:37" ht="15.7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row>
    <row r="772" spans="1:37" ht="15.7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row>
    <row r="773" spans="1:37" ht="15.7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row>
    <row r="774" spans="1:37" ht="15.7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row>
    <row r="775" spans="1:37" ht="15.7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row>
    <row r="776" spans="1:37" ht="15.7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row>
    <row r="777" spans="1:37" ht="15.7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row>
    <row r="778" spans="1:37" ht="15.7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row>
    <row r="779" spans="1:37" ht="15.7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row>
    <row r="780" spans="1:37" ht="15.7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row>
    <row r="781" spans="1:37" ht="15.7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row>
    <row r="782" spans="1:37" ht="15.7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row>
    <row r="783" spans="1:37" ht="15.7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row>
    <row r="784" spans="1:37" ht="15.7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row>
    <row r="785" spans="1:37" ht="15.7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row>
    <row r="786" spans="1:37" ht="15.7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row>
    <row r="787" spans="1:37" ht="15.7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row>
    <row r="788" spans="1:37" ht="15.7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row>
    <row r="789" spans="1:37" ht="15.7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row>
    <row r="790" spans="1:37" ht="15.7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row>
    <row r="791" spans="1:37" ht="15.7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row>
    <row r="792" spans="1:37" ht="15.7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row>
    <row r="793" spans="1:37" ht="15.7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row>
    <row r="794" spans="1:37" ht="15.7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row>
    <row r="795" spans="1:37" ht="15.7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row>
    <row r="796" spans="1:37" ht="15.7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row>
    <row r="797" spans="1:37" ht="15.7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row>
    <row r="798" spans="1:37" ht="15.7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row>
    <row r="799" spans="1:37" ht="15.7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row>
    <row r="800" spans="1:37" ht="15.7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row>
    <row r="801" spans="1:37" ht="15.7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row>
    <row r="802" spans="1:37" ht="15.7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row>
    <row r="803" spans="1:37" ht="15.7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row>
    <row r="804" spans="1:37" ht="15.7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row>
    <row r="805" spans="1:37" ht="15.7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row>
    <row r="806" spans="1:37" ht="15.7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row>
    <row r="807" spans="1:37" ht="15.7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row>
    <row r="808" spans="1:37" ht="15.7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row>
    <row r="809" spans="1:37" ht="15.7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row>
    <row r="810" spans="1:37" ht="15.7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row>
    <row r="811" spans="1:37" ht="15.7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row>
    <row r="812" spans="1:37" ht="15.7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row>
    <row r="813" spans="1:37" ht="15.7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row>
    <row r="814" spans="1:37" ht="15.7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row>
    <row r="815" spans="1:37" ht="15.7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row>
    <row r="816" spans="1:37" ht="15.7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row>
    <row r="817" spans="1:37" ht="15.7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row>
    <row r="818" spans="1:37" ht="15.7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row>
    <row r="819" spans="1:37" ht="15.7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row>
    <row r="820" spans="1:37" ht="15.7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row>
    <row r="821" spans="1:37" ht="15.7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row>
    <row r="822" spans="1:37" ht="15.7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row>
    <row r="823" spans="1:37" ht="15.7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row>
    <row r="824" spans="1:37" ht="15.7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row>
    <row r="825" spans="1:37" ht="15.7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row>
    <row r="826" spans="1:37" ht="15.7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row>
    <row r="827" spans="1:37" ht="15.7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row>
    <row r="828" spans="1:37" ht="15.7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row>
    <row r="829" spans="1:37" ht="15.7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row>
    <row r="830" spans="1:37" ht="15.7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row>
    <row r="831" spans="1:37" ht="15.7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row>
    <row r="832" spans="1:37" ht="15.7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row>
    <row r="833" spans="1:37" ht="15.7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row>
    <row r="834" spans="1:37" ht="15.7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row>
    <row r="835" spans="1:37" ht="15.7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row>
    <row r="836" spans="1:37" ht="15.7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row>
    <row r="837" spans="1:37" ht="15.7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row>
    <row r="838" spans="1:37" ht="15.7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row>
    <row r="839" spans="1:37" ht="15.7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row>
    <row r="840" spans="1:37" ht="15.7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row>
    <row r="841" spans="1:37" ht="15.7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row>
    <row r="842" spans="1:37" ht="15.7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row>
    <row r="843" spans="1:37" ht="15.7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row>
    <row r="844" spans="1:37" ht="15.7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row>
    <row r="845" spans="1:37" ht="15.7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row>
    <row r="846" spans="1:37" ht="15.7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row>
    <row r="847" spans="1:37" ht="15.7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row>
    <row r="848" spans="1:37" ht="15.7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row>
    <row r="849" spans="1:37" ht="15.7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row>
    <row r="850" spans="1:37" ht="15.7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row>
    <row r="851" spans="1:37" ht="15.7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row>
    <row r="852" spans="1:37" ht="15.7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row>
    <row r="853" spans="1:37" ht="15.7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row>
    <row r="854" spans="1:37" ht="15.7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row>
    <row r="855" spans="1:37" ht="15.7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row>
    <row r="856" spans="1:37" ht="15.7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row>
    <row r="857" spans="1:37" ht="15.7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row>
    <row r="858" spans="1:37" ht="15.7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row>
    <row r="859" spans="1:37" ht="15.7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row>
    <row r="860" spans="1:37" ht="15.7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row>
    <row r="861" spans="1:37" ht="15.7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row>
    <row r="862" spans="1:37" ht="15.7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row>
    <row r="863" spans="1:37" ht="15.7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row>
    <row r="864" spans="1:37" ht="15.7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row>
    <row r="865" spans="1:37" ht="15.7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row>
    <row r="866" spans="1:37" ht="15.7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row>
    <row r="867" spans="1:37" ht="15.7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row>
    <row r="868" spans="1:37" ht="15.7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row>
    <row r="869" spans="1:37" ht="15.7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row>
    <row r="870" spans="1:37" ht="15.7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row>
    <row r="871" spans="1:37" ht="15.7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row>
    <row r="872" spans="1:37" ht="15.7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row>
    <row r="873" spans="1:37" ht="15.7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row>
    <row r="874" spans="1:37" ht="15.7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row>
    <row r="875" spans="1:37" ht="15.7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row>
    <row r="876" spans="1:37" ht="15.7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row>
    <row r="877" spans="1:37" ht="15.7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row>
    <row r="878" spans="1:37" ht="15.7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row>
    <row r="879" spans="1:37" ht="15.7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row>
    <row r="880" spans="1:37" ht="15.7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row>
    <row r="881" spans="1:37" ht="15.7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row>
    <row r="882" spans="1:37" ht="15.7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row>
    <row r="883" spans="1:37" ht="15.7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row>
    <row r="884" spans="1:37" ht="15.7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row>
    <row r="885" spans="1:37" ht="15.7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row>
    <row r="886" spans="1:37" ht="15.7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row>
    <row r="887" spans="1:37" ht="15.7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row>
    <row r="888" spans="1:37" ht="15.7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row>
    <row r="889" spans="1:37" ht="15.7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row>
    <row r="890" spans="1:37" ht="15.7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row>
    <row r="891" spans="1:37" ht="15.7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row>
    <row r="892" spans="1:37" ht="15.7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row>
    <row r="893" spans="1:37" ht="15.7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row>
    <row r="894" spans="1:37" ht="15.7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row>
    <row r="895" spans="1:37" ht="15.7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row>
    <row r="896" spans="1:37" ht="15.7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row>
    <row r="897" spans="1:37" ht="15.7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row>
    <row r="898" spans="1:37" ht="15.7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row>
    <row r="899" spans="1:37" ht="15.7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row>
    <row r="900" spans="1:37" ht="15.7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row>
    <row r="901" spans="1:37" ht="15.7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row>
    <row r="902" spans="1:37" ht="15.7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row>
    <row r="903" spans="1:37" ht="15.7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row>
    <row r="904" spans="1:37" ht="15.7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row>
    <row r="905" spans="1:37" ht="15.7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row>
    <row r="906" spans="1:37" ht="15.7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row>
    <row r="907" spans="1:37" ht="15.7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row>
    <row r="908" spans="1:37" ht="15.7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row>
    <row r="909" spans="1:37" ht="15.7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row>
    <row r="910" spans="1:37" ht="15.7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row>
    <row r="911" spans="1:37" ht="15.7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row>
    <row r="912" spans="1:37" ht="15.7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row>
    <row r="913" spans="1:37" ht="15.7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row>
    <row r="914" spans="1:37" ht="15.7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row>
    <row r="915" spans="1:37" ht="15.7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row>
    <row r="916" spans="1:37" ht="15.7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row>
    <row r="917" spans="1:37" ht="15.7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row>
    <row r="918" spans="1:37" ht="15.7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row>
    <row r="919" spans="1:37" ht="15.7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row>
    <row r="920" spans="1:37" ht="15.7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row>
    <row r="921" spans="1:37" ht="15.7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row>
    <row r="922" spans="1:37" ht="15.7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row>
    <row r="923" spans="1:37" ht="15.7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row>
    <row r="924" spans="1:37" ht="15.7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row>
    <row r="925" spans="1:37" ht="15.7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row>
    <row r="926" spans="1:37" ht="15.7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row>
    <row r="927" spans="1:37" ht="15.7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row>
    <row r="928" spans="1:37" ht="15.7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row>
    <row r="929" spans="1:37" ht="15.7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row>
    <row r="930" spans="1:37" ht="15.7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row>
    <row r="931" spans="1:37" ht="15.7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row>
    <row r="932" spans="1:37" ht="15.7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row>
    <row r="933" spans="1:37" ht="15.7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row>
    <row r="934" spans="1:37" ht="15.7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row>
    <row r="935" spans="1:37" ht="15.7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row>
    <row r="936" spans="1:37" ht="15.7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row>
    <row r="937" spans="1:37" ht="15.7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row>
    <row r="938" spans="1:37" ht="15.7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row>
    <row r="939" spans="1:37" ht="15.7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row>
    <row r="940" spans="1:37" ht="15.7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row>
    <row r="941" spans="1:37" ht="15.7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row>
    <row r="942" spans="1:37" ht="15.7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row>
    <row r="943" spans="1:37" ht="15.7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row>
    <row r="944" spans="1:37" ht="15.7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row>
    <row r="945" spans="1:37" ht="15.7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row>
    <row r="946" spans="1:37" ht="15.7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row>
    <row r="947" spans="1:37" ht="15.7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row>
    <row r="948" spans="1:37" ht="15.7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row>
    <row r="949" spans="1:37" ht="15.7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row>
    <row r="950" spans="1:37" ht="15.7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row>
    <row r="951" spans="1:37" ht="15.7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row>
    <row r="952" spans="1:37" ht="15.7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row>
    <row r="953" spans="1:37" ht="15.7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row>
    <row r="954" spans="1:37" ht="15.7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row>
    <row r="955" spans="1:37" ht="15.7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row>
    <row r="956" spans="1:37" ht="15.7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row>
    <row r="957" spans="1:37" ht="15.7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row>
    <row r="958" spans="1:37" ht="15.7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row>
    <row r="959" spans="1:37" ht="15.7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row>
    <row r="960" spans="1:37" ht="15.7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row>
    <row r="961" spans="1:37" ht="15.7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row>
    <row r="962" spans="1:37" ht="15.7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row>
    <row r="963" spans="1:37" ht="15.7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row>
    <row r="964" spans="1:37" ht="15.7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row>
    <row r="965" spans="1:37" ht="15.7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row>
    <row r="966" spans="1:37" ht="15.7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row>
    <row r="967" spans="1:37" ht="15.7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row>
    <row r="968" spans="1:37" ht="15.7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row>
    <row r="969" spans="1:37" ht="15.7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row>
    <row r="970" spans="1:37" ht="15.7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row>
    <row r="971" spans="1:37" ht="15.7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row>
    <row r="972" spans="1:37" ht="15.7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row>
    <row r="973" spans="1:37" ht="15.7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row>
    <row r="974" spans="1:37" ht="15.7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row>
    <row r="975" spans="1:37" ht="15.7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row>
    <row r="976" spans="1:37" ht="15.7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row>
    <row r="977" spans="1:37" ht="15.7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row>
    <row r="978" spans="1:37" ht="15.7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row>
    <row r="979" spans="1:37" ht="15.7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row>
    <row r="980" spans="1:37" ht="15.7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row>
    <row r="981" spans="1:37" ht="15.7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row>
    <row r="982" spans="1:37" ht="15.7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row>
    <row r="983" spans="1:37" ht="15.7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row>
    <row r="984" spans="1:37" ht="15.7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row>
    <row r="985" spans="1:37" ht="15.7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row>
    <row r="986" spans="1:37" ht="15.7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row>
    <row r="987" spans="1:37" ht="15.7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row>
    <row r="988" spans="1:37" ht="15.7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row>
    <row r="989" spans="1:37" ht="15.7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row>
    <row r="990" spans="1:37" ht="15.75" customHeight="1"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row>
    <row r="991" spans="1:37" ht="15.75" customHeight="1"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row>
    <row r="992" spans="1:37" ht="15.75" customHeight="1"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row>
    <row r="993" spans="1:37" ht="15.75" customHeight="1"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row>
    <row r="994" spans="1:37" ht="15.75" customHeight="1"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row>
    <row r="995" spans="1:37" ht="15.75" customHeight="1"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row>
    <row r="996" spans="1:37" ht="15.75" customHeight="1"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row>
    <row r="997" spans="1:37" ht="15.75" customHeight="1"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row>
    <row r="998" spans="1:37" ht="15.75" customHeight="1"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row>
    <row r="999" spans="1:37" ht="15.75" customHeight="1"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row>
    <row r="1000" spans="1:37" ht="15.75" customHeight="1"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row>
  </sheetData>
  <mergeCells count="38">
    <mergeCell ref="F1:AH3"/>
    <mergeCell ref="R6:R7"/>
    <mergeCell ref="S6:S7"/>
    <mergeCell ref="T6:T7"/>
    <mergeCell ref="AC6:AC7"/>
    <mergeCell ref="AD6:AD7"/>
    <mergeCell ref="AE6:AE7"/>
    <mergeCell ref="AF6:AF7"/>
    <mergeCell ref="AG6:AG7"/>
    <mergeCell ref="AH6:AH7"/>
    <mergeCell ref="AI6:AI7"/>
    <mergeCell ref="A1:E3"/>
    <mergeCell ref="A4:AK4"/>
    <mergeCell ref="A5:K6"/>
    <mergeCell ref="L5:P6"/>
    <mergeCell ref="R5:AB5"/>
    <mergeCell ref="U6:AB6"/>
    <mergeCell ref="AJ6:AJ7"/>
    <mergeCell ref="AC5:AH5"/>
    <mergeCell ref="AI5:AJ5"/>
    <mergeCell ref="A8:A10"/>
    <mergeCell ref="B8:B10"/>
    <mergeCell ref="C8:C10"/>
    <mergeCell ref="D8:D10"/>
    <mergeCell ref="E8:E10"/>
    <mergeCell ref="F8:F10"/>
    <mergeCell ref="G8:G10"/>
    <mergeCell ref="P8:P10"/>
    <mergeCell ref="Q8:Q10"/>
    <mergeCell ref="H8:H10"/>
    <mergeCell ref="I8:I10"/>
    <mergeCell ref="K8:K10"/>
    <mergeCell ref="L8:L10"/>
    <mergeCell ref="M8:M10"/>
    <mergeCell ref="N8:N10"/>
    <mergeCell ref="O8:O10"/>
    <mergeCell ref="AI8:AI10"/>
    <mergeCell ref="AJ8:AJ10"/>
  </mergeCells>
  <conditionalFormatting sqref="P11">
    <cfRule type="cellIs" dxfId="15" priority="1" operator="equal">
      <formula>"Extrema"</formula>
    </cfRule>
    <cfRule type="cellIs" dxfId="14" priority="2" operator="equal">
      <formula>"Alta"</formula>
    </cfRule>
    <cfRule type="cellIs" dxfId="13" priority="3" operator="equal">
      <formula>"Moderada"</formula>
    </cfRule>
    <cfRule type="cellIs" dxfId="12" priority="4" operator="equal">
      <formula>"Baja"</formula>
    </cfRule>
  </conditionalFormatting>
  <conditionalFormatting sqref="P8:R8 R10">
    <cfRule type="cellIs" dxfId="11" priority="5" operator="equal">
      <formula>"Extrema"</formula>
    </cfRule>
    <cfRule type="cellIs" dxfId="10" priority="6" operator="equal">
      <formula>"Alta"</formula>
    </cfRule>
    <cfRule type="cellIs" dxfId="9" priority="7" operator="equal">
      <formula>"Moderada"</formula>
    </cfRule>
    <cfRule type="cellIs" dxfId="8" priority="8" operator="equal">
      <formula>"Baja"</formula>
    </cfRule>
  </conditionalFormatting>
  <conditionalFormatting sqref="Q11:R13">
    <cfRule type="cellIs" dxfId="7" priority="9" operator="equal">
      <formula>"Extrema"</formula>
    </cfRule>
    <cfRule type="cellIs" dxfId="6" priority="10" operator="equal">
      <formula>"Alta"</formula>
    </cfRule>
    <cfRule type="cellIs" dxfId="5" priority="11" operator="equal">
      <formula>"Moderada"</formula>
    </cfRule>
    <cfRule type="cellIs" dxfId="4" priority="12" operator="equal">
      <formula>"Baja"</formula>
    </cfRule>
  </conditionalFormatting>
  <conditionalFormatting sqref="AG8:AG13">
    <cfRule type="cellIs" dxfId="3" priority="13" operator="equal">
      <formula>"Extrema"</formula>
    </cfRule>
    <cfRule type="cellIs" dxfId="2" priority="14" operator="equal">
      <formula>"Alta"</formula>
    </cfRule>
    <cfRule type="cellIs" dxfId="1" priority="15" operator="equal">
      <formula>"Moderada"</formula>
    </cfRule>
    <cfRule type="cellIs" dxfId="0" priority="16" operator="equal">
      <formula>"Baja"</formula>
    </cfRule>
  </conditionalFormatting>
  <printOptions horizontalCentered="1"/>
  <pageMargins left="0.39370078740157483" right="0.39370078740157483" top="0.39370078740157483" bottom="0.39370078740157483" header="0" footer="0"/>
  <pageSetup paperSize="5" scale="24" pageOrder="overThenDown" orientation="landscape" r:id="rId1"/>
  <headerFooter>
    <oddFooter>&amp;CPág.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1000"/>
  <sheetViews>
    <sheetView showGridLines="0" workbookViewId="0"/>
  </sheetViews>
  <sheetFormatPr baseColWidth="10" defaultColWidth="14.453125" defaultRowHeight="15" customHeight="1" x14ac:dyDescent="0.35"/>
  <cols>
    <col min="1" max="5" width="3.7265625" customWidth="1"/>
    <col min="6" max="6" width="1.26953125" customWidth="1"/>
    <col min="7" max="36" width="3.7265625" customWidth="1"/>
    <col min="37" max="48" width="9.26953125" customWidth="1"/>
  </cols>
  <sheetData>
    <row r="1" spans="1:48" ht="18" customHeight="1" x14ac:dyDescent="0.3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48" ht="16.5" customHeight="1" x14ac:dyDescent="0.3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48" ht="16.5" customHeight="1" x14ac:dyDescent="0.3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row>
    <row r="4" spans="1:48" ht="51" customHeight="1" x14ac:dyDescent="0.35">
      <c r="A4" s="12"/>
      <c r="B4" s="12"/>
      <c r="C4" s="137"/>
      <c r="D4" s="137"/>
      <c r="E4" s="282" t="s">
        <v>784</v>
      </c>
      <c r="F4" s="137"/>
      <c r="G4" s="277" t="s">
        <v>785</v>
      </c>
      <c r="H4" s="173"/>
      <c r="I4" s="173"/>
      <c r="J4" s="173"/>
      <c r="K4" s="173"/>
      <c r="L4" s="174"/>
      <c r="M4" s="276">
        <v>5</v>
      </c>
      <c r="N4" s="173"/>
      <c r="O4" s="173"/>
      <c r="P4" s="174"/>
      <c r="Q4" s="276">
        <v>10</v>
      </c>
      <c r="R4" s="173"/>
      <c r="S4" s="173"/>
      <c r="T4" s="174"/>
      <c r="U4" s="278">
        <v>15</v>
      </c>
      <c r="V4" s="173"/>
      <c r="W4" s="173"/>
      <c r="X4" s="174"/>
      <c r="Y4" s="278">
        <v>20</v>
      </c>
      <c r="Z4" s="173"/>
      <c r="AA4" s="173"/>
      <c r="AB4" s="174"/>
      <c r="AC4" s="278">
        <v>25</v>
      </c>
      <c r="AD4" s="173"/>
      <c r="AE4" s="173"/>
      <c r="AF4" s="174"/>
      <c r="AG4" s="137"/>
      <c r="AH4" s="137"/>
      <c r="AI4" s="137"/>
      <c r="AJ4" s="12"/>
      <c r="AK4" s="12"/>
      <c r="AL4" s="12"/>
      <c r="AM4" s="12"/>
      <c r="AN4" s="12"/>
      <c r="AO4" s="12"/>
      <c r="AP4" s="12"/>
      <c r="AQ4" s="12"/>
      <c r="AR4" s="12"/>
      <c r="AS4" s="12"/>
      <c r="AT4" s="12"/>
      <c r="AU4" s="12"/>
      <c r="AV4" s="12"/>
    </row>
    <row r="5" spans="1:48" ht="51" customHeight="1" x14ac:dyDescent="0.35">
      <c r="A5" s="12"/>
      <c r="B5" s="12"/>
      <c r="C5" s="137"/>
      <c r="D5" s="137"/>
      <c r="E5" s="264"/>
      <c r="F5" s="137"/>
      <c r="G5" s="277" t="s">
        <v>786</v>
      </c>
      <c r="H5" s="173"/>
      <c r="I5" s="173"/>
      <c r="J5" s="173"/>
      <c r="K5" s="173"/>
      <c r="L5" s="174"/>
      <c r="M5" s="280">
        <v>4</v>
      </c>
      <c r="N5" s="173"/>
      <c r="O5" s="173"/>
      <c r="P5" s="174"/>
      <c r="Q5" s="276">
        <v>8</v>
      </c>
      <c r="R5" s="173"/>
      <c r="S5" s="173"/>
      <c r="T5" s="174"/>
      <c r="U5" s="276">
        <v>12</v>
      </c>
      <c r="V5" s="173"/>
      <c r="W5" s="173"/>
      <c r="X5" s="174"/>
      <c r="Y5" s="278">
        <v>16</v>
      </c>
      <c r="Z5" s="173"/>
      <c r="AA5" s="173"/>
      <c r="AB5" s="174"/>
      <c r="AC5" s="278">
        <v>20</v>
      </c>
      <c r="AD5" s="173"/>
      <c r="AE5" s="173"/>
      <c r="AF5" s="174"/>
      <c r="AG5" s="137"/>
      <c r="AH5" s="137"/>
      <c r="AI5" s="137"/>
      <c r="AJ5" s="12"/>
      <c r="AK5" s="12"/>
      <c r="AL5" s="12"/>
      <c r="AM5" s="12"/>
      <c r="AN5" s="12"/>
      <c r="AO5" s="12"/>
      <c r="AP5" s="12"/>
      <c r="AQ5" s="12"/>
      <c r="AR5" s="12"/>
      <c r="AS5" s="12"/>
      <c r="AT5" s="12"/>
      <c r="AU5" s="12"/>
      <c r="AV5" s="12"/>
    </row>
    <row r="6" spans="1:48" ht="51" customHeight="1" x14ac:dyDescent="0.35">
      <c r="A6" s="12"/>
      <c r="B6" s="12"/>
      <c r="C6" s="137"/>
      <c r="D6" s="137"/>
      <c r="E6" s="264"/>
      <c r="F6" s="137"/>
      <c r="G6" s="277" t="s">
        <v>787</v>
      </c>
      <c r="H6" s="173"/>
      <c r="I6" s="173"/>
      <c r="J6" s="173"/>
      <c r="K6" s="173"/>
      <c r="L6" s="174"/>
      <c r="M6" s="279">
        <v>3</v>
      </c>
      <c r="N6" s="173"/>
      <c r="O6" s="173"/>
      <c r="P6" s="174"/>
      <c r="Q6" s="280">
        <v>6</v>
      </c>
      <c r="R6" s="173"/>
      <c r="S6" s="173"/>
      <c r="T6" s="174"/>
      <c r="U6" s="276">
        <v>9</v>
      </c>
      <c r="V6" s="173"/>
      <c r="W6" s="173"/>
      <c r="X6" s="174"/>
      <c r="Y6" s="278">
        <v>12</v>
      </c>
      <c r="Z6" s="173"/>
      <c r="AA6" s="173"/>
      <c r="AB6" s="174"/>
      <c r="AC6" s="278">
        <v>15</v>
      </c>
      <c r="AD6" s="173"/>
      <c r="AE6" s="173"/>
      <c r="AF6" s="174"/>
      <c r="AG6" s="137"/>
      <c r="AH6" s="137"/>
      <c r="AI6" s="137"/>
      <c r="AJ6" s="138"/>
      <c r="AK6" s="12"/>
      <c r="AL6" s="12"/>
      <c r="AM6" s="12"/>
      <c r="AN6" s="12"/>
      <c r="AO6" s="12"/>
      <c r="AP6" s="12"/>
      <c r="AQ6" s="12"/>
      <c r="AR6" s="12"/>
      <c r="AS6" s="12"/>
      <c r="AT6" s="12"/>
      <c r="AU6" s="12"/>
      <c r="AV6" s="12"/>
    </row>
    <row r="7" spans="1:48" ht="51" customHeight="1" x14ac:dyDescent="0.35">
      <c r="A7" s="12"/>
      <c r="B7" s="12"/>
      <c r="C7" s="137"/>
      <c r="D7" s="137"/>
      <c r="E7" s="264"/>
      <c r="F7" s="137"/>
      <c r="G7" s="277" t="s">
        <v>788</v>
      </c>
      <c r="H7" s="173"/>
      <c r="I7" s="173"/>
      <c r="J7" s="173"/>
      <c r="K7" s="173"/>
      <c r="L7" s="174"/>
      <c r="M7" s="279">
        <v>2</v>
      </c>
      <c r="N7" s="173"/>
      <c r="O7" s="173"/>
      <c r="P7" s="174"/>
      <c r="Q7" s="279">
        <v>4</v>
      </c>
      <c r="R7" s="173"/>
      <c r="S7" s="173"/>
      <c r="T7" s="174"/>
      <c r="U7" s="280">
        <v>6</v>
      </c>
      <c r="V7" s="173"/>
      <c r="W7" s="173"/>
      <c r="X7" s="174"/>
      <c r="Y7" s="276">
        <v>8</v>
      </c>
      <c r="Z7" s="173"/>
      <c r="AA7" s="173"/>
      <c r="AB7" s="174"/>
      <c r="AC7" s="278">
        <v>10</v>
      </c>
      <c r="AD7" s="173"/>
      <c r="AE7" s="173"/>
      <c r="AF7" s="174"/>
      <c r="AG7" s="137"/>
      <c r="AH7" s="137"/>
      <c r="AI7" s="137"/>
      <c r="AJ7" s="138" t="s">
        <v>789</v>
      </c>
      <c r="AK7" s="12"/>
      <c r="AL7" s="12"/>
      <c r="AM7" s="12"/>
      <c r="AN7" s="12"/>
      <c r="AO7" s="12"/>
      <c r="AP7" s="12"/>
      <c r="AQ7" s="12"/>
      <c r="AR7" s="12"/>
      <c r="AS7" s="12"/>
      <c r="AT7" s="12"/>
      <c r="AU7" s="12"/>
      <c r="AV7" s="12"/>
    </row>
    <row r="8" spans="1:48" ht="51" customHeight="1" x14ac:dyDescent="0.35">
      <c r="A8" s="12"/>
      <c r="B8" s="12"/>
      <c r="C8" s="137"/>
      <c r="D8" s="137"/>
      <c r="E8" s="264"/>
      <c r="F8" s="137"/>
      <c r="G8" s="277" t="s">
        <v>790</v>
      </c>
      <c r="H8" s="173"/>
      <c r="I8" s="173"/>
      <c r="J8" s="173"/>
      <c r="K8" s="173"/>
      <c r="L8" s="174"/>
      <c r="M8" s="279">
        <v>1</v>
      </c>
      <c r="N8" s="173"/>
      <c r="O8" s="173"/>
      <c r="P8" s="174"/>
      <c r="Q8" s="279">
        <v>2</v>
      </c>
      <c r="R8" s="173"/>
      <c r="S8" s="173"/>
      <c r="T8" s="174"/>
      <c r="U8" s="280">
        <v>3</v>
      </c>
      <c r="V8" s="173"/>
      <c r="W8" s="173"/>
      <c r="X8" s="174"/>
      <c r="Y8" s="276">
        <v>4</v>
      </c>
      <c r="Z8" s="173"/>
      <c r="AA8" s="173"/>
      <c r="AB8" s="174"/>
      <c r="AC8" s="276">
        <v>5</v>
      </c>
      <c r="AD8" s="173"/>
      <c r="AE8" s="173"/>
      <c r="AF8" s="174"/>
      <c r="AG8" s="137"/>
      <c r="AH8" s="137"/>
      <c r="AI8" s="137"/>
      <c r="AJ8" s="12"/>
      <c r="AK8" s="12"/>
      <c r="AL8" s="12"/>
      <c r="AM8" s="12"/>
      <c r="AN8" s="12"/>
      <c r="AO8" s="12"/>
      <c r="AP8" s="12"/>
      <c r="AQ8" s="12"/>
      <c r="AR8" s="12"/>
      <c r="AS8" s="12"/>
      <c r="AT8" s="12"/>
      <c r="AU8" s="12"/>
      <c r="AV8" s="12"/>
    </row>
    <row r="9" spans="1:48" ht="45" customHeight="1" x14ac:dyDescent="0.35">
      <c r="A9" s="12"/>
      <c r="B9" s="12"/>
      <c r="C9" s="137"/>
      <c r="D9" s="137"/>
      <c r="E9" s="265"/>
      <c r="F9" s="137"/>
      <c r="G9" s="281"/>
      <c r="H9" s="173"/>
      <c r="I9" s="173"/>
      <c r="J9" s="173"/>
      <c r="K9" s="173"/>
      <c r="L9" s="174"/>
      <c r="M9" s="277" t="s">
        <v>791</v>
      </c>
      <c r="N9" s="173"/>
      <c r="O9" s="173"/>
      <c r="P9" s="174"/>
      <c r="Q9" s="277" t="s">
        <v>792</v>
      </c>
      <c r="R9" s="173"/>
      <c r="S9" s="173"/>
      <c r="T9" s="174"/>
      <c r="U9" s="277" t="s">
        <v>793</v>
      </c>
      <c r="V9" s="173"/>
      <c r="W9" s="173"/>
      <c r="X9" s="174"/>
      <c r="Y9" s="277" t="s">
        <v>794</v>
      </c>
      <c r="Z9" s="173"/>
      <c r="AA9" s="173"/>
      <c r="AB9" s="174"/>
      <c r="AC9" s="277" t="s">
        <v>795</v>
      </c>
      <c r="AD9" s="173"/>
      <c r="AE9" s="173"/>
      <c r="AF9" s="174"/>
      <c r="AG9" s="137"/>
      <c r="AH9" s="137"/>
      <c r="AI9" s="137"/>
      <c r="AJ9" s="138" t="s">
        <v>728</v>
      </c>
      <c r="AK9" s="12"/>
      <c r="AL9" s="12"/>
      <c r="AM9" s="12"/>
      <c r="AN9" s="12"/>
      <c r="AO9" s="12"/>
      <c r="AP9" s="12"/>
      <c r="AQ9" s="12"/>
      <c r="AR9" s="12"/>
      <c r="AS9" s="12"/>
      <c r="AT9" s="12"/>
      <c r="AU9" s="12"/>
      <c r="AV9" s="12"/>
    </row>
    <row r="10" spans="1:48" ht="11.25" customHeight="1" x14ac:dyDescent="0.35">
      <c r="A10" s="12"/>
      <c r="B10" s="12"/>
      <c r="C10" s="137"/>
      <c r="D10" s="137"/>
      <c r="E10" s="137"/>
      <c r="F10" s="137"/>
      <c r="G10" s="139"/>
      <c r="H10" s="139"/>
      <c r="I10" s="139"/>
      <c r="J10" s="139"/>
      <c r="K10" s="139"/>
      <c r="L10" s="139"/>
      <c r="M10" s="140"/>
      <c r="N10" s="140"/>
      <c r="O10" s="140"/>
      <c r="P10" s="140"/>
      <c r="Q10" s="140"/>
      <c r="R10" s="140"/>
      <c r="S10" s="140"/>
      <c r="T10" s="140"/>
      <c r="U10" s="140"/>
      <c r="V10" s="140"/>
      <c r="W10" s="140"/>
      <c r="X10" s="140"/>
      <c r="Y10" s="140"/>
      <c r="Z10" s="140"/>
      <c r="AA10" s="140"/>
      <c r="AB10" s="140"/>
      <c r="AC10" s="140"/>
      <c r="AD10" s="140"/>
      <c r="AE10" s="140"/>
      <c r="AF10" s="140"/>
      <c r="AG10" s="137"/>
      <c r="AH10" s="137"/>
      <c r="AI10" s="137"/>
      <c r="AJ10" s="138"/>
      <c r="AK10" s="12"/>
      <c r="AL10" s="12"/>
      <c r="AM10" s="12"/>
      <c r="AN10" s="12"/>
      <c r="AO10" s="12"/>
      <c r="AP10" s="12"/>
      <c r="AQ10" s="12"/>
      <c r="AR10" s="12"/>
      <c r="AS10" s="12"/>
      <c r="AT10" s="12"/>
      <c r="AU10" s="12"/>
      <c r="AV10" s="12"/>
    </row>
    <row r="11" spans="1:48" ht="20.25" customHeight="1" x14ac:dyDescent="0.35">
      <c r="A11" s="12"/>
      <c r="B11" s="12"/>
      <c r="C11" s="137"/>
      <c r="D11" s="137"/>
      <c r="E11" s="137"/>
      <c r="F11" s="137"/>
      <c r="G11" s="271" t="s">
        <v>30</v>
      </c>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3"/>
      <c r="AG11" s="137"/>
      <c r="AH11" s="137"/>
      <c r="AI11" s="137"/>
      <c r="AJ11" s="12"/>
      <c r="AK11" s="12"/>
      <c r="AL11" s="12"/>
      <c r="AM11" s="12"/>
      <c r="AN11" s="12"/>
      <c r="AO11" s="12"/>
      <c r="AP11" s="12"/>
      <c r="AQ11" s="12"/>
      <c r="AR11" s="12"/>
      <c r="AS11" s="12"/>
      <c r="AT11" s="12"/>
      <c r="AU11" s="12"/>
      <c r="AV11" s="12"/>
    </row>
    <row r="12" spans="1:48" ht="16.5" customHeight="1" x14ac:dyDescent="0.35">
      <c r="A12" s="12"/>
      <c r="B12" s="12"/>
      <c r="C12" s="137"/>
      <c r="D12" s="137"/>
      <c r="E12" s="137"/>
      <c r="F12" s="137"/>
      <c r="G12" s="137"/>
      <c r="H12" s="137"/>
      <c r="I12" s="141"/>
      <c r="J12" s="142"/>
      <c r="K12" s="143"/>
      <c r="L12" s="144"/>
      <c r="M12" s="144"/>
      <c r="N12" s="143"/>
      <c r="O12" s="144"/>
      <c r="P12" s="144"/>
      <c r="Q12" s="143"/>
      <c r="R12" s="144"/>
      <c r="S12" s="144"/>
      <c r="T12" s="143"/>
      <c r="U12" s="144"/>
      <c r="V12" s="144"/>
      <c r="W12" s="144"/>
      <c r="X12" s="137"/>
      <c r="Y12" s="137"/>
      <c r="Z12" s="137"/>
      <c r="AA12" s="137"/>
      <c r="AB12" s="137"/>
      <c r="AC12" s="137"/>
      <c r="AD12" s="137"/>
      <c r="AE12" s="137"/>
      <c r="AF12" s="137"/>
      <c r="AG12" s="137"/>
      <c r="AH12" s="137"/>
      <c r="AI12" s="137"/>
      <c r="AJ12" s="137"/>
      <c r="AK12" s="12"/>
      <c r="AL12" s="12"/>
      <c r="AM12" s="12"/>
      <c r="AN12" s="12"/>
      <c r="AO12" s="12"/>
      <c r="AP12" s="12"/>
      <c r="AQ12" s="12"/>
      <c r="AR12" s="12"/>
      <c r="AS12" s="12"/>
      <c r="AT12" s="12"/>
      <c r="AU12" s="12"/>
      <c r="AV12" s="12"/>
    </row>
    <row r="13" spans="1:48" ht="16.5" customHeight="1" x14ac:dyDescent="0.35">
      <c r="A13" s="12"/>
      <c r="B13" s="12"/>
      <c r="C13" s="137"/>
      <c r="D13" s="137"/>
      <c r="E13" s="137"/>
      <c r="F13" s="137"/>
      <c r="G13" s="137"/>
      <c r="H13" s="137"/>
      <c r="I13" s="145"/>
      <c r="J13" s="137"/>
      <c r="K13" s="137"/>
      <c r="L13" s="137"/>
      <c r="M13" s="146" t="s">
        <v>796</v>
      </c>
      <c r="N13" s="147" t="s">
        <v>797</v>
      </c>
      <c r="O13" s="148"/>
      <c r="P13" s="149"/>
      <c r="Q13" s="150" t="s">
        <v>798</v>
      </c>
      <c r="R13" s="147" t="s">
        <v>799</v>
      </c>
      <c r="S13" s="148"/>
      <c r="T13" s="149"/>
      <c r="U13" s="151" t="s">
        <v>800</v>
      </c>
      <c r="V13" s="147" t="s">
        <v>801</v>
      </c>
      <c r="W13" s="152"/>
      <c r="X13" s="149"/>
      <c r="Y13" s="153" t="s">
        <v>802</v>
      </c>
      <c r="Z13" s="147" t="s">
        <v>803</v>
      </c>
      <c r="AA13" s="149"/>
      <c r="AB13" s="137"/>
      <c r="AC13" s="137"/>
      <c r="AD13" s="137"/>
      <c r="AE13" s="137"/>
      <c r="AF13" s="137"/>
      <c r="AG13" s="137"/>
      <c r="AH13" s="137"/>
      <c r="AI13" s="137"/>
      <c r="AJ13" s="137"/>
      <c r="AK13" s="12"/>
      <c r="AL13" s="12"/>
      <c r="AM13" s="12"/>
      <c r="AN13" s="12"/>
      <c r="AO13" s="12"/>
      <c r="AP13" s="12"/>
      <c r="AQ13" s="12"/>
      <c r="AR13" s="12"/>
      <c r="AS13" s="12"/>
      <c r="AT13" s="12"/>
      <c r="AU13" s="12"/>
      <c r="AV13" s="12"/>
    </row>
    <row r="14" spans="1:48" ht="16.5" customHeight="1" x14ac:dyDescent="0.35">
      <c r="A14" s="12"/>
      <c r="B14" s="12"/>
      <c r="C14" s="137"/>
      <c r="D14" s="137"/>
      <c r="E14" s="137"/>
      <c r="F14" s="137"/>
      <c r="G14" s="137"/>
      <c r="H14" s="137"/>
      <c r="I14" s="154"/>
      <c r="J14" s="143"/>
      <c r="K14" s="142"/>
      <c r="L14" s="155"/>
      <c r="M14" s="154"/>
      <c r="N14" s="143"/>
      <c r="O14" s="154"/>
      <c r="P14" s="154"/>
      <c r="Q14" s="143"/>
      <c r="R14" s="154"/>
      <c r="S14" s="154"/>
      <c r="T14" s="143"/>
      <c r="U14" s="154"/>
      <c r="V14" s="154"/>
      <c r="W14" s="154"/>
      <c r="X14" s="137"/>
      <c r="Y14" s="137"/>
      <c r="Z14" s="137"/>
      <c r="AA14" s="137"/>
      <c r="AB14" s="137"/>
      <c r="AC14" s="137"/>
      <c r="AD14" s="137"/>
      <c r="AE14" s="137"/>
      <c r="AF14" s="137"/>
      <c r="AG14" s="137"/>
      <c r="AH14" s="137"/>
      <c r="AI14" s="137"/>
      <c r="AJ14" s="137"/>
      <c r="AK14" s="12"/>
      <c r="AL14" s="12"/>
      <c r="AM14" s="12"/>
      <c r="AN14" s="12"/>
      <c r="AO14" s="12"/>
      <c r="AP14" s="12"/>
      <c r="AQ14" s="12"/>
      <c r="AR14" s="12"/>
      <c r="AS14" s="12"/>
      <c r="AT14" s="12"/>
      <c r="AU14" s="12"/>
      <c r="AV14" s="12"/>
    </row>
    <row r="15" spans="1:48" ht="16.5" customHeight="1" x14ac:dyDescent="0.35">
      <c r="A15" s="12"/>
      <c r="B15" s="12"/>
      <c r="C15" s="274" t="s">
        <v>804</v>
      </c>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2"/>
      <c r="AL15" s="12"/>
      <c r="AM15" s="12"/>
      <c r="AN15" s="12"/>
      <c r="AO15" s="12"/>
      <c r="AP15" s="12"/>
      <c r="AQ15" s="12"/>
      <c r="AR15" s="12"/>
      <c r="AS15" s="12"/>
      <c r="AT15" s="12"/>
      <c r="AU15" s="12"/>
      <c r="AV15" s="12"/>
    </row>
    <row r="16" spans="1:48" ht="16.5" customHeight="1" x14ac:dyDescent="0.35">
      <c r="A16" s="12"/>
      <c r="B16" s="12"/>
      <c r="C16" s="137"/>
      <c r="D16" s="137"/>
      <c r="E16" s="137"/>
      <c r="F16" s="137"/>
      <c r="G16" s="137"/>
      <c r="H16" s="137"/>
      <c r="I16" s="137"/>
      <c r="J16" s="137"/>
      <c r="K16" s="156"/>
      <c r="L16" s="156"/>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2"/>
      <c r="AL16" s="12"/>
      <c r="AM16" s="12"/>
      <c r="AN16" s="12"/>
      <c r="AO16" s="12"/>
      <c r="AP16" s="12"/>
      <c r="AQ16" s="12"/>
      <c r="AR16" s="12"/>
      <c r="AS16" s="12"/>
      <c r="AT16" s="12"/>
      <c r="AU16" s="12"/>
      <c r="AV16" s="12"/>
    </row>
    <row r="17" spans="1:48" ht="16.5" customHeight="1" x14ac:dyDescent="0.35">
      <c r="A17" s="12"/>
      <c r="B17" s="12"/>
      <c r="C17" s="137"/>
      <c r="D17" s="137"/>
      <c r="E17" s="137"/>
      <c r="F17" s="137"/>
      <c r="G17" s="137"/>
      <c r="H17" s="137"/>
      <c r="I17" s="154"/>
      <c r="J17" s="143"/>
      <c r="K17" s="142"/>
      <c r="L17" s="142"/>
      <c r="M17" s="143"/>
      <c r="N17" s="143"/>
      <c r="O17" s="143"/>
      <c r="P17" s="143"/>
      <c r="Q17" s="143"/>
      <c r="R17" s="143"/>
      <c r="S17" s="143"/>
      <c r="T17" s="143"/>
      <c r="U17" s="143"/>
      <c r="V17" s="143"/>
      <c r="W17" s="143"/>
      <c r="X17" s="137"/>
      <c r="Y17" s="137"/>
      <c r="Z17" s="137"/>
      <c r="AA17" s="137"/>
      <c r="AB17" s="137"/>
      <c r="AC17" s="137"/>
      <c r="AD17" s="137"/>
      <c r="AE17" s="137"/>
      <c r="AF17" s="137"/>
      <c r="AG17" s="137"/>
      <c r="AH17" s="137"/>
      <c r="AI17" s="137"/>
      <c r="AJ17" s="137"/>
      <c r="AK17" s="12"/>
      <c r="AL17" s="12"/>
      <c r="AM17" s="12"/>
      <c r="AN17" s="12"/>
      <c r="AO17" s="12"/>
      <c r="AP17" s="12"/>
      <c r="AQ17" s="12"/>
      <c r="AR17" s="12"/>
      <c r="AS17" s="12"/>
      <c r="AT17" s="12"/>
      <c r="AU17" s="12"/>
      <c r="AV17" s="12"/>
    </row>
    <row r="18" spans="1:48" ht="32.25" customHeight="1" x14ac:dyDescent="0.35">
      <c r="A18" s="12"/>
      <c r="B18" s="12"/>
      <c r="C18" s="275" t="s">
        <v>805</v>
      </c>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2"/>
      <c r="AL18" s="12"/>
      <c r="AM18" s="12"/>
      <c r="AN18" s="12"/>
      <c r="AO18" s="12"/>
      <c r="AP18" s="12"/>
      <c r="AQ18" s="12"/>
      <c r="AR18" s="12"/>
      <c r="AS18" s="12"/>
      <c r="AT18" s="12"/>
      <c r="AU18" s="12"/>
      <c r="AV18" s="12"/>
    </row>
    <row r="19" spans="1:48" ht="16.5" customHeight="1" x14ac:dyDescent="0.35">
      <c r="A19" s="12"/>
      <c r="B19" s="12"/>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2"/>
      <c r="AL19" s="12"/>
      <c r="AM19" s="12"/>
      <c r="AN19" s="12"/>
      <c r="AO19" s="12"/>
      <c r="AP19" s="12"/>
      <c r="AQ19" s="12"/>
      <c r="AR19" s="12"/>
      <c r="AS19" s="12"/>
      <c r="AT19" s="12"/>
      <c r="AU19" s="12"/>
      <c r="AV19" s="12"/>
    </row>
    <row r="20" spans="1:48" ht="16.5" customHeight="1" x14ac:dyDescent="0.35">
      <c r="A20" s="12"/>
      <c r="B20" s="12"/>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2"/>
      <c r="AL20" s="12"/>
      <c r="AM20" s="12"/>
      <c r="AN20" s="12"/>
      <c r="AO20" s="12"/>
      <c r="AP20" s="12"/>
      <c r="AQ20" s="12"/>
      <c r="AR20" s="12"/>
      <c r="AS20" s="12"/>
      <c r="AT20" s="12"/>
      <c r="AU20" s="12"/>
      <c r="AV20" s="12"/>
    </row>
    <row r="21" spans="1:48" ht="16.5" customHeight="1" x14ac:dyDescent="0.3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row>
    <row r="22" spans="1:48" ht="16.5" customHeight="1" x14ac:dyDescent="0.3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row>
    <row r="23" spans="1:48" ht="16.5" customHeight="1" x14ac:dyDescent="0.3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row>
    <row r="24" spans="1:48" ht="16.5" customHeight="1" x14ac:dyDescent="0.3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row>
    <row r="25" spans="1:48" ht="16.5" customHeight="1" x14ac:dyDescent="0.3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row>
    <row r="26" spans="1:48" ht="16.5" customHeight="1" x14ac:dyDescent="0.3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row>
    <row r="27" spans="1:48" ht="16.5" customHeight="1" x14ac:dyDescent="0.3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row>
    <row r="28" spans="1:48" ht="16.5" customHeight="1" x14ac:dyDescent="0.3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row>
    <row r="29" spans="1:48" ht="16.5" customHeight="1" x14ac:dyDescent="0.3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row>
    <row r="30" spans="1:48" ht="16.5" customHeight="1" x14ac:dyDescent="0.3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row>
    <row r="31" spans="1:48" ht="16.5" customHeight="1" x14ac:dyDescent="0.3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row>
    <row r="32" spans="1:48" ht="16.5" customHeight="1" x14ac:dyDescent="0.3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row>
    <row r="33" spans="1:48" ht="16.5" customHeight="1" x14ac:dyDescent="0.3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row>
    <row r="34" spans="1:48" ht="16.5" customHeight="1" x14ac:dyDescent="0.3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row>
    <row r="35" spans="1:48" ht="16.5" customHeight="1" x14ac:dyDescent="0.3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row>
    <row r="36" spans="1:48" ht="16.5" customHeight="1" x14ac:dyDescent="0.3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row>
    <row r="37" spans="1:48" ht="16.5" customHeight="1" x14ac:dyDescent="0.3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row>
    <row r="38" spans="1:48" ht="16.5" customHeight="1" x14ac:dyDescent="0.3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row>
    <row r="39" spans="1:48" ht="16.5" customHeight="1" x14ac:dyDescent="0.3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row>
    <row r="40" spans="1:48" ht="16.5" customHeight="1" x14ac:dyDescent="0.3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row>
    <row r="41" spans="1:48" ht="16.5" customHeight="1" x14ac:dyDescent="0.3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row>
    <row r="42" spans="1:48" ht="16.5" customHeight="1" x14ac:dyDescent="0.3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row>
    <row r="43" spans="1:48" ht="16.5" customHeight="1" x14ac:dyDescent="0.3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row>
    <row r="44" spans="1:48" ht="16.5" customHeight="1" x14ac:dyDescent="0.3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row>
    <row r="45" spans="1:48" ht="16.5" customHeight="1" x14ac:dyDescent="0.3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row>
    <row r="46" spans="1:48" ht="16.5" customHeight="1" x14ac:dyDescent="0.3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row>
    <row r="47" spans="1:48" ht="16.5" customHeight="1" x14ac:dyDescent="0.3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row>
    <row r="48" spans="1:48" ht="16.5" customHeight="1" x14ac:dyDescent="0.3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row>
    <row r="49" spans="1:48" ht="16.5" customHeight="1" x14ac:dyDescent="0.3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row>
    <row r="50" spans="1:48" ht="16.5" customHeight="1" x14ac:dyDescent="0.3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row>
    <row r="51" spans="1:48" ht="16.5" customHeight="1" x14ac:dyDescent="0.3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row>
    <row r="52" spans="1:48" ht="16.5" customHeight="1" x14ac:dyDescent="0.3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row>
    <row r="53" spans="1:48" ht="16.5" customHeight="1" x14ac:dyDescent="0.3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row>
    <row r="54" spans="1:48" ht="16.5" customHeight="1" x14ac:dyDescent="0.3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row>
    <row r="55" spans="1:48" ht="16.5" customHeight="1" x14ac:dyDescent="0.3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row>
    <row r="56" spans="1:48" ht="16.5" customHeight="1" x14ac:dyDescent="0.3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row>
    <row r="57" spans="1:48" ht="16.5" customHeight="1" x14ac:dyDescent="0.3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48" ht="16.5" customHeight="1" x14ac:dyDescent="0.3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48" ht="16.5" customHeight="1" x14ac:dyDescent="0.3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row>
    <row r="60" spans="1:48" ht="16.5" customHeight="1" x14ac:dyDescent="0.3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row>
    <row r="61" spans="1:48" ht="16.5" customHeight="1" x14ac:dyDescent="0.3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row>
    <row r="62" spans="1:48" ht="16.5" customHeight="1" x14ac:dyDescent="0.3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row>
    <row r="63" spans="1:48" ht="16.5" customHeight="1" x14ac:dyDescent="0.3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row>
    <row r="64" spans="1:48" ht="16.5" customHeight="1" x14ac:dyDescent="0.3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row>
    <row r="65" spans="1:48" ht="16.5" customHeight="1" x14ac:dyDescent="0.3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row>
    <row r="66" spans="1:48" ht="16.5" customHeight="1" x14ac:dyDescent="0.3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row>
    <row r="67" spans="1:48" ht="16.5" customHeight="1" x14ac:dyDescent="0.3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row>
    <row r="68" spans="1:48" ht="16.5" customHeight="1" x14ac:dyDescent="0.3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row>
    <row r="69" spans="1:48" ht="16.5" customHeight="1" x14ac:dyDescent="0.3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row>
    <row r="70" spans="1:48" ht="16.5" customHeight="1" x14ac:dyDescent="0.3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row>
    <row r="71" spans="1:48" ht="16.5" customHeight="1" x14ac:dyDescent="0.3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row>
    <row r="72" spans="1:48" ht="16.5" customHeight="1" x14ac:dyDescent="0.3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row>
    <row r="73" spans="1:48" ht="16.5" customHeight="1" x14ac:dyDescent="0.3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row>
    <row r="74" spans="1:48" ht="16.5" customHeight="1" x14ac:dyDescent="0.3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row>
    <row r="75" spans="1:48" ht="16.5" customHeight="1" x14ac:dyDescent="0.3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row>
    <row r="76" spans="1:48" ht="16.5" customHeight="1" x14ac:dyDescent="0.3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row>
    <row r="77" spans="1:48" ht="16.5" customHeight="1" x14ac:dyDescent="0.3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row>
    <row r="78" spans="1:48" ht="16.5" customHeight="1" x14ac:dyDescent="0.3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row>
    <row r="79" spans="1:48" ht="16.5" customHeight="1" x14ac:dyDescent="0.3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row>
    <row r="80" spans="1:48" ht="16.5" customHeight="1" x14ac:dyDescent="0.3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row>
    <row r="81" spans="1:48" ht="16.5" customHeight="1" x14ac:dyDescent="0.3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row>
    <row r="82" spans="1:48" ht="16.5" customHeight="1" x14ac:dyDescent="0.3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row>
    <row r="83" spans="1:48" ht="16.5" customHeight="1" x14ac:dyDescent="0.3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row>
    <row r="84" spans="1:48" ht="16.5" customHeight="1" x14ac:dyDescent="0.3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row>
    <row r="85" spans="1:48" ht="16.5" customHeight="1" x14ac:dyDescent="0.3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row>
    <row r="86" spans="1:48" ht="16.5" customHeight="1" x14ac:dyDescent="0.3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row>
    <row r="87" spans="1:48" ht="16.5" customHeight="1" x14ac:dyDescent="0.3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row>
    <row r="88" spans="1:48" ht="16.5" customHeight="1" x14ac:dyDescent="0.3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row>
    <row r="89" spans="1:48" ht="16.5" customHeight="1" x14ac:dyDescent="0.3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row>
    <row r="90" spans="1:48" ht="16.5" customHeight="1" x14ac:dyDescent="0.3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row>
    <row r="91" spans="1:48" ht="16.5" customHeight="1" x14ac:dyDescent="0.3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row>
    <row r="92" spans="1:48" ht="16.5" customHeight="1" x14ac:dyDescent="0.3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row>
    <row r="93" spans="1:48" ht="16.5" customHeight="1" x14ac:dyDescent="0.3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row>
    <row r="94" spans="1:48" ht="16.5" customHeight="1" x14ac:dyDescent="0.3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row>
    <row r="95" spans="1:48" ht="16.5" customHeight="1" x14ac:dyDescent="0.3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row>
    <row r="96" spans="1:48" ht="16.5" customHeight="1" x14ac:dyDescent="0.3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row>
    <row r="97" spans="1:48" ht="16.5" customHeight="1" x14ac:dyDescent="0.3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row>
    <row r="98" spans="1:48" ht="16.5" customHeight="1" x14ac:dyDescent="0.3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row>
    <row r="99" spans="1:48" ht="16.5" customHeight="1" x14ac:dyDescent="0.3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row>
    <row r="100" spans="1:48" ht="16.5" customHeight="1" x14ac:dyDescent="0.3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48" ht="16.5" customHeight="1" x14ac:dyDescent="0.3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48" ht="16.5" customHeight="1" x14ac:dyDescent="0.3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48" ht="16.5" customHeight="1" x14ac:dyDescent="0.3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48" ht="16.5" customHeight="1" x14ac:dyDescent="0.3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48" ht="16.5" customHeight="1" x14ac:dyDescent="0.3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48" ht="16.5" customHeight="1" x14ac:dyDescent="0.3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48" ht="16.5" customHeight="1" x14ac:dyDescent="0.3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row>
    <row r="108" spans="1:48" ht="16.5" customHeight="1" x14ac:dyDescent="0.3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row>
    <row r="109" spans="1:48" ht="16.5" customHeight="1" x14ac:dyDescent="0.3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row>
    <row r="110" spans="1:48" ht="16.5" customHeight="1" x14ac:dyDescent="0.3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row>
    <row r="111" spans="1:48" ht="16.5" customHeight="1" x14ac:dyDescent="0.3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row>
    <row r="112" spans="1:48" ht="16.5" customHeight="1" x14ac:dyDescent="0.3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row>
    <row r="113" spans="1:48" ht="16.5" customHeight="1" x14ac:dyDescent="0.3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row>
    <row r="114" spans="1:48" ht="16.5" customHeight="1" x14ac:dyDescent="0.3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row>
    <row r="115" spans="1:48" ht="16.5" customHeight="1" x14ac:dyDescent="0.3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row>
    <row r="116" spans="1:48" ht="16.5" customHeight="1" x14ac:dyDescent="0.3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row>
    <row r="117" spans="1:48" ht="16.5" customHeight="1" x14ac:dyDescent="0.3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row>
    <row r="118" spans="1:48" ht="16.5" customHeight="1" x14ac:dyDescent="0.3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row>
    <row r="119" spans="1:48" ht="16.5" customHeight="1" x14ac:dyDescent="0.3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row>
    <row r="120" spans="1:48" ht="16.5" customHeight="1" x14ac:dyDescent="0.3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row>
    <row r="121" spans="1:48" ht="16.5" customHeight="1" x14ac:dyDescent="0.3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row>
    <row r="122" spans="1:48" ht="16.5" customHeight="1" x14ac:dyDescent="0.3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row>
    <row r="123" spans="1:48" ht="16.5" customHeight="1" x14ac:dyDescent="0.3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row>
    <row r="124" spans="1:48" ht="16.5" customHeight="1" x14ac:dyDescent="0.3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row>
    <row r="125" spans="1:48" ht="16.5" customHeight="1" x14ac:dyDescent="0.3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row>
    <row r="126" spans="1:48" ht="16.5" customHeight="1" x14ac:dyDescent="0.3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row>
    <row r="127" spans="1:48" ht="16.5" customHeight="1" x14ac:dyDescent="0.3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row>
    <row r="128" spans="1:48" ht="16.5" customHeight="1" x14ac:dyDescent="0.3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row>
    <row r="129" spans="1:48" ht="16.5" customHeight="1" x14ac:dyDescent="0.3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row>
    <row r="130" spans="1:48" ht="16.5" customHeight="1" x14ac:dyDescent="0.3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row>
    <row r="131" spans="1:48" ht="16.5" customHeight="1" x14ac:dyDescent="0.3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row>
    <row r="132" spans="1:48" ht="16.5" customHeight="1" x14ac:dyDescent="0.3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row>
    <row r="133" spans="1:48" ht="16.5" customHeight="1" x14ac:dyDescent="0.3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row>
    <row r="134" spans="1:48" ht="16.5" customHeight="1" x14ac:dyDescent="0.3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row>
    <row r="135" spans="1:48" ht="16.5" customHeight="1" x14ac:dyDescent="0.3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row>
    <row r="136" spans="1:48" ht="16.5" customHeight="1" x14ac:dyDescent="0.3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row>
    <row r="137" spans="1:48" ht="16.5" customHeight="1" x14ac:dyDescent="0.3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row>
    <row r="138" spans="1:48" ht="16.5" customHeight="1" x14ac:dyDescent="0.3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row>
    <row r="139" spans="1:48" ht="16.5" customHeight="1" x14ac:dyDescent="0.3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row>
    <row r="140" spans="1:48" ht="16.5" customHeight="1" x14ac:dyDescent="0.3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row>
    <row r="141" spans="1:48" ht="16.5" customHeight="1" x14ac:dyDescent="0.3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row>
    <row r="142" spans="1:48" ht="16.5" customHeight="1" x14ac:dyDescent="0.3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row>
    <row r="143" spans="1:48" ht="16.5" customHeight="1" x14ac:dyDescent="0.3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row>
    <row r="144" spans="1:48" ht="16.5" customHeight="1" x14ac:dyDescent="0.3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row>
    <row r="145" spans="1:48" ht="16.5" customHeight="1" x14ac:dyDescent="0.3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row>
    <row r="146" spans="1:48" ht="16.5" customHeight="1" x14ac:dyDescent="0.3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row>
    <row r="147" spans="1:48" ht="16.5" customHeight="1" x14ac:dyDescent="0.3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row>
    <row r="148" spans="1:48" ht="16.5" customHeight="1" x14ac:dyDescent="0.3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row>
    <row r="149" spans="1:48" ht="16.5" customHeight="1" x14ac:dyDescent="0.3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row>
    <row r="150" spans="1:48" ht="16.5" customHeight="1" x14ac:dyDescent="0.3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row>
    <row r="151" spans="1:48" ht="16.5" customHeight="1" x14ac:dyDescent="0.3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row>
    <row r="152" spans="1:48" ht="16.5" customHeight="1" x14ac:dyDescent="0.3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row>
    <row r="153" spans="1:48" ht="16.5" customHeight="1" x14ac:dyDescent="0.3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row>
    <row r="154" spans="1:48" ht="16.5" customHeight="1" x14ac:dyDescent="0.3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row>
    <row r="155" spans="1:48" ht="16.5" customHeight="1" x14ac:dyDescent="0.3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row>
    <row r="156" spans="1:48" ht="16.5" customHeight="1" x14ac:dyDescent="0.3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row>
    <row r="157" spans="1:48" ht="16.5" customHeight="1" x14ac:dyDescent="0.3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row>
    <row r="158" spans="1:48" ht="16.5" customHeight="1" x14ac:dyDescent="0.3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row>
    <row r="159" spans="1:48" ht="16.5" customHeight="1" x14ac:dyDescent="0.3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row>
    <row r="160" spans="1:48" ht="16.5" customHeight="1" x14ac:dyDescent="0.3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row>
    <row r="161" spans="1:48" ht="16.5" customHeight="1" x14ac:dyDescent="0.3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row>
    <row r="162" spans="1:48" ht="16.5" customHeight="1" x14ac:dyDescent="0.3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row>
    <row r="163" spans="1:48" ht="16.5" customHeight="1" x14ac:dyDescent="0.3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row>
    <row r="164" spans="1:48" ht="16.5" customHeight="1" x14ac:dyDescent="0.3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row>
    <row r="165" spans="1:48" ht="16.5" customHeight="1" x14ac:dyDescent="0.3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row>
    <row r="166" spans="1:48" ht="16.5" customHeight="1" x14ac:dyDescent="0.3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row>
    <row r="167" spans="1:48" ht="16.5" customHeight="1" x14ac:dyDescent="0.3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row>
    <row r="168" spans="1:48" ht="16.5" customHeight="1" x14ac:dyDescent="0.3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row>
    <row r="169" spans="1:48" ht="16.5" customHeight="1" x14ac:dyDescent="0.3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row>
    <row r="170" spans="1:48" ht="16.5" customHeight="1" x14ac:dyDescent="0.3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row>
    <row r="171" spans="1:48" ht="16.5" customHeight="1" x14ac:dyDescent="0.3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row>
    <row r="172" spans="1:48" ht="16.5" customHeight="1" x14ac:dyDescent="0.3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row>
    <row r="173" spans="1:48" ht="16.5" customHeight="1" x14ac:dyDescent="0.3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row>
    <row r="174" spans="1:48" ht="16.5" customHeight="1" x14ac:dyDescent="0.3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row>
    <row r="175" spans="1:48" ht="16.5" customHeight="1" x14ac:dyDescent="0.3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row>
    <row r="176" spans="1:48" ht="16.5" customHeight="1" x14ac:dyDescent="0.3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row>
    <row r="177" spans="1:48" ht="16.5" customHeight="1" x14ac:dyDescent="0.3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row>
    <row r="178" spans="1:48" ht="16.5" customHeight="1" x14ac:dyDescent="0.3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row>
    <row r="179" spans="1:48" ht="16.5" customHeight="1" x14ac:dyDescent="0.3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row>
    <row r="180" spans="1:48" ht="16.5" customHeight="1" x14ac:dyDescent="0.3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row>
    <row r="181" spans="1:48" ht="16.5" customHeight="1" x14ac:dyDescent="0.3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row>
    <row r="182" spans="1:48" ht="16.5" customHeight="1" x14ac:dyDescent="0.3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row>
    <row r="183" spans="1:48" ht="16.5" customHeight="1" x14ac:dyDescent="0.3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row>
    <row r="184" spans="1:48" ht="16.5" customHeight="1" x14ac:dyDescent="0.3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row>
    <row r="185" spans="1:48" ht="16.5" customHeight="1" x14ac:dyDescent="0.3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row>
    <row r="186" spans="1:48" ht="16.5" customHeight="1" x14ac:dyDescent="0.3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row>
    <row r="187" spans="1:48" ht="16.5" customHeight="1" x14ac:dyDescent="0.3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row>
    <row r="188" spans="1:48" ht="16.5" customHeight="1" x14ac:dyDescent="0.3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row>
    <row r="189" spans="1:48" ht="16.5" customHeight="1" x14ac:dyDescent="0.3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row>
    <row r="190" spans="1:48" ht="16.5" customHeight="1" x14ac:dyDescent="0.3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row>
    <row r="191" spans="1:48" ht="16.5" customHeight="1" x14ac:dyDescent="0.3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row>
    <row r="192" spans="1:48" ht="16.5" customHeight="1" x14ac:dyDescent="0.3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row>
    <row r="193" spans="1:48" ht="16.5" customHeight="1" x14ac:dyDescent="0.3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row>
    <row r="194" spans="1:48" ht="16.5" customHeight="1" x14ac:dyDescent="0.3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row>
    <row r="195" spans="1:48" ht="16.5" customHeight="1" x14ac:dyDescent="0.3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row>
    <row r="196" spans="1:48" ht="16.5" customHeight="1" x14ac:dyDescent="0.3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row>
    <row r="197" spans="1:48" ht="16.5" customHeight="1" x14ac:dyDescent="0.3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row>
    <row r="198" spans="1:48" ht="16.5" customHeight="1" x14ac:dyDescent="0.3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row>
    <row r="199" spans="1:48" ht="16.5" customHeight="1" x14ac:dyDescent="0.3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row>
    <row r="200" spans="1:48" ht="16.5" customHeight="1" x14ac:dyDescent="0.3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row>
    <row r="201" spans="1:48" ht="16.5" customHeight="1" x14ac:dyDescent="0.3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row>
    <row r="202" spans="1:48" ht="16.5" customHeight="1" x14ac:dyDescent="0.3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row>
    <row r="203" spans="1:48" ht="16.5" customHeight="1" x14ac:dyDescent="0.3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row>
    <row r="204" spans="1:48" ht="16.5" customHeight="1" x14ac:dyDescent="0.3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row>
    <row r="205" spans="1:48" ht="16.5" customHeight="1" x14ac:dyDescent="0.3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row>
    <row r="206" spans="1:48" ht="16.5" customHeight="1" x14ac:dyDescent="0.3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row>
    <row r="207" spans="1:48" ht="16.5" customHeight="1" x14ac:dyDescent="0.3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row>
    <row r="208" spans="1:48" ht="16.5" customHeight="1" x14ac:dyDescent="0.3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row>
    <row r="209" spans="1:48" ht="16.5" customHeight="1" x14ac:dyDescent="0.3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row>
    <row r="210" spans="1:48" ht="16.5" customHeight="1" x14ac:dyDescent="0.3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row>
    <row r="211" spans="1:48" ht="16.5" customHeight="1" x14ac:dyDescent="0.3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row>
    <row r="212" spans="1:48" ht="16.5" customHeight="1" x14ac:dyDescent="0.3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row>
    <row r="213" spans="1:48" ht="16.5" customHeight="1" x14ac:dyDescent="0.3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row>
    <row r="214" spans="1:48" ht="16.5" customHeight="1" x14ac:dyDescent="0.3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row>
    <row r="215" spans="1:48" ht="16.5" customHeight="1" x14ac:dyDescent="0.3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row>
    <row r="216" spans="1:48" ht="16.5" customHeight="1" x14ac:dyDescent="0.3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row>
    <row r="217" spans="1:48" ht="16.5" customHeight="1" x14ac:dyDescent="0.3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row>
    <row r="218" spans="1:48" ht="16.5" customHeight="1" x14ac:dyDescent="0.3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row>
    <row r="219" spans="1:48" ht="16.5" customHeight="1" x14ac:dyDescent="0.3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row>
    <row r="220" spans="1:48" ht="16.5" customHeight="1" x14ac:dyDescent="0.3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row>
    <row r="221" spans="1:48" ht="16.5" customHeight="1" x14ac:dyDescent="0.3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row>
    <row r="222" spans="1:48" ht="16.5" customHeight="1" x14ac:dyDescent="0.3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row>
    <row r="223" spans="1:48" ht="16.5" customHeight="1" x14ac:dyDescent="0.3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row>
    <row r="224" spans="1:48" ht="16.5" customHeight="1" x14ac:dyDescent="0.3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row>
    <row r="225" spans="1:48" ht="16.5" customHeight="1" x14ac:dyDescent="0.3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row>
    <row r="226" spans="1:48" ht="16.5" customHeight="1" x14ac:dyDescent="0.3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row>
    <row r="227" spans="1:48" ht="16.5" customHeight="1" x14ac:dyDescent="0.3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row>
    <row r="228" spans="1:48" ht="16.5" customHeight="1" x14ac:dyDescent="0.3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row>
    <row r="229" spans="1:48" ht="16.5" customHeight="1" x14ac:dyDescent="0.3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row>
    <row r="230" spans="1:48" ht="16.5" customHeight="1" x14ac:dyDescent="0.3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row>
    <row r="231" spans="1:48" ht="16.5" customHeight="1" x14ac:dyDescent="0.3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row>
    <row r="232" spans="1:48" ht="16.5" customHeight="1" x14ac:dyDescent="0.3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row>
    <row r="233" spans="1:48" ht="16.5" customHeight="1" x14ac:dyDescent="0.3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row>
    <row r="234" spans="1:48" ht="16.5" customHeight="1" x14ac:dyDescent="0.3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row>
    <row r="235" spans="1:48" ht="16.5" customHeight="1" x14ac:dyDescent="0.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row>
    <row r="236" spans="1:48" ht="16.5" customHeight="1" x14ac:dyDescent="0.3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row>
    <row r="237" spans="1:48" ht="16.5" customHeight="1" x14ac:dyDescent="0.3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row>
    <row r="238" spans="1:48" ht="16.5" customHeight="1" x14ac:dyDescent="0.3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row>
    <row r="239" spans="1:48" ht="16.5" customHeight="1" x14ac:dyDescent="0.3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row>
    <row r="240" spans="1:48" ht="16.5" customHeight="1" x14ac:dyDescent="0.3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row>
    <row r="241" spans="1:48" ht="16.5" customHeight="1" x14ac:dyDescent="0.3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row>
    <row r="242" spans="1:48" ht="16.5" customHeight="1" x14ac:dyDescent="0.3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row>
    <row r="243" spans="1:48" ht="16.5" customHeight="1" x14ac:dyDescent="0.3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row>
    <row r="244" spans="1:48" ht="16.5" customHeight="1" x14ac:dyDescent="0.3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row>
    <row r="245" spans="1:48" ht="16.5" customHeight="1" x14ac:dyDescent="0.3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row>
    <row r="246" spans="1:48" ht="16.5" customHeight="1" x14ac:dyDescent="0.3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row>
    <row r="247" spans="1:48" ht="16.5" customHeight="1" x14ac:dyDescent="0.3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row>
    <row r="248" spans="1:48" ht="16.5" customHeight="1" x14ac:dyDescent="0.3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row>
    <row r="249" spans="1:48" ht="16.5" customHeight="1" x14ac:dyDescent="0.3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row>
    <row r="250" spans="1:48" ht="16.5" customHeight="1" x14ac:dyDescent="0.3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row>
    <row r="251" spans="1:48" ht="16.5" customHeight="1" x14ac:dyDescent="0.3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row>
    <row r="252" spans="1:48" ht="16.5" customHeight="1" x14ac:dyDescent="0.3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row>
    <row r="253" spans="1:48" ht="16.5" customHeight="1" x14ac:dyDescent="0.3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row>
    <row r="254" spans="1:48" ht="16.5" customHeight="1" x14ac:dyDescent="0.3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row>
    <row r="255" spans="1:48" ht="16.5" customHeight="1" x14ac:dyDescent="0.3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row>
    <row r="256" spans="1:48" ht="16.5" customHeight="1" x14ac:dyDescent="0.3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row>
    <row r="257" spans="1:48" ht="16.5" customHeight="1" x14ac:dyDescent="0.3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row>
    <row r="258" spans="1:48" ht="16.5" customHeight="1" x14ac:dyDescent="0.3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row>
    <row r="259" spans="1:48" ht="16.5" customHeight="1" x14ac:dyDescent="0.3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row>
    <row r="260" spans="1:48" ht="16.5" customHeight="1" x14ac:dyDescent="0.3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row>
    <row r="261" spans="1:48" ht="16.5" customHeight="1" x14ac:dyDescent="0.3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row>
    <row r="262" spans="1:48" ht="16.5" customHeight="1" x14ac:dyDescent="0.3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row>
    <row r="263" spans="1:48" ht="16.5" customHeight="1" x14ac:dyDescent="0.3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row>
    <row r="264" spans="1:48" ht="16.5" customHeight="1" x14ac:dyDescent="0.3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row>
    <row r="265" spans="1:48" ht="16.5" customHeight="1" x14ac:dyDescent="0.3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row>
    <row r="266" spans="1:48" ht="16.5" customHeight="1" x14ac:dyDescent="0.3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row>
    <row r="267" spans="1:48" ht="16.5" customHeight="1" x14ac:dyDescent="0.3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row>
    <row r="268" spans="1:48" ht="16.5" customHeight="1" x14ac:dyDescent="0.3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row>
    <row r="269" spans="1:48" ht="16.5" customHeight="1" x14ac:dyDescent="0.3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row>
    <row r="270" spans="1:48" ht="16.5" customHeight="1" x14ac:dyDescent="0.3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row>
    <row r="271" spans="1:48" ht="16.5" customHeight="1" x14ac:dyDescent="0.3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row>
    <row r="272" spans="1:48" ht="16.5" customHeight="1" x14ac:dyDescent="0.3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row>
    <row r="273" spans="1:48" ht="16.5" customHeight="1" x14ac:dyDescent="0.3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row>
    <row r="274" spans="1:48" ht="16.5" customHeight="1" x14ac:dyDescent="0.3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row>
    <row r="275" spans="1:48" ht="16.5" customHeight="1" x14ac:dyDescent="0.3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row>
    <row r="276" spans="1:48" ht="16.5" customHeight="1" x14ac:dyDescent="0.3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row>
    <row r="277" spans="1:48" ht="16.5" customHeight="1" x14ac:dyDescent="0.3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row>
    <row r="278" spans="1:48" ht="16.5" customHeight="1" x14ac:dyDescent="0.3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row>
    <row r="279" spans="1:48" ht="16.5" customHeight="1" x14ac:dyDescent="0.3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row>
    <row r="280" spans="1:48" ht="16.5" customHeight="1" x14ac:dyDescent="0.3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row>
    <row r="281" spans="1:48" ht="16.5" customHeight="1" x14ac:dyDescent="0.3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row>
    <row r="282" spans="1:48" ht="16.5" customHeight="1" x14ac:dyDescent="0.3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row>
    <row r="283" spans="1:48" ht="16.5" customHeight="1" x14ac:dyDescent="0.3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row>
    <row r="284" spans="1:48" ht="16.5" customHeight="1" x14ac:dyDescent="0.3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row>
    <row r="285" spans="1:48" ht="16.5" customHeight="1" x14ac:dyDescent="0.3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row>
    <row r="286" spans="1:48" ht="16.5" customHeight="1" x14ac:dyDescent="0.3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row>
    <row r="287" spans="1:48" ht="16.5" customHeight="1" x14ac:dyDescent="0.3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row>
    <row r="288" spans="1:48" ht="16.5" customHeight="1" x14ac:dyDescent="0.3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row>
    <row r="289" spans="1:48" ht="16.5" customHeight="1" x14ac:dyDescent="0.3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row>
    <row r="290" spans="1:48" ht="16.5" customHeight="1" x14ac:dyDescent="0.3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row>
    <row r="291" spans="1:48" ht="16.5" customHeight="1" x14ac:dyDescent="0.3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row>
    <row r="292" spans="1:48" ht="16.5" customHeight="1" x14ac:dyDescent="0.3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row>
    <row r="293" spans="1:48" ht="16.5" customHeight="1" x14ac:dyDescent="0.3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row>
    <row r="294" spans="1:48" ht="16.5" customHeight="1" x14ac:dyDescent="0.3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row>
    <row r="295" spans="1:48" ht="16.5" customHeight="1" x14ac:dyDescent="0.3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row>
    <row r="296" spans="1:48" ht="16.5" customHeight="1" x14ac:dyDescent="0.3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row>
    <row r="297" spans="1:48" ht="16.5" customHeight="1" x14ac:dyDescent="0.3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row>
    <row r="298" spans="1:48" ht="16.5" customHeight="1" x14ac:dyDescent="0.3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row>
    <row r="299" spans="1:48" ht="16.5" customHeight="1" x14ac:dyDescent="0.3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row>
    <row r="300" spans="1:48" ht="16.5" customHeight="1" x14ac:dyDescent="0.3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row>
    <row r="301" spans="1:48" ht="16.5" customHeight="1" x14ac:dyDescent="0.3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row>
    <row r="302" spans="1:48" ht="16.5" customHeight="1" x14ac:dyDescent="0.3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row>
    <row r="303" spans="1:48" ht="16.5" customHeight="1" x14ac:dyDescent="0.3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row>
    <row r="304" spans="1:48" ht="16.5" customHeight="1" x14ac:dyDescent="0.3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row>
    <row r="305" spans="1:48" ht="16.5" customHeight="1" x14ac:dyDescent="0.3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row>
    <row r="306" spans="1:48" ht="16.5" customHeight="1" x14ac:dyDescent="0.3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row>
    <row r="307" spans="1:48" ht="16.5" customHeight="1" x14ac:dyDescent="0.3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row>
    <row r="308" spans="1:48" ht="16.5" customHeight="1" x14ac:dyDescent="0.3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row>
    <row r="309" spans="1:48" ht="16.5" customHeight="1" x14ac:dyDescent="0.3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row>
    <row r="310" spans="1:48" ht="16.5" customHeight="1" x14ac:dyDescent="0.3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row>
    <row r="311" spans="1:48" ht="16.5" customHeight="1" x14ac:dyDescent="0.3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row>
    <row r="312" spans="1:48" ht="16.5" customHeight="1" x14ac:dyDescent="0.3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row>
    <row r="313" spans="1:48" ht="16.5" customHeight="1" x14ac:dyDescent="0.3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row>
    <row r="314" spans="1:48" ht="16.5" customHeight="1" x14ac:dyDescent="0.3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row>
    <row r="315" spans="1:48" ht="16.5" customHeight="1" x14ac:dyDescent="0.3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row>
    <row r="316" spans="1:48" ht="16.5" customHeight="1" x14ac:dyDescent="0.3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row>
    <row r="317" spans="1:48" ht="16.5" customHeight="1" x14ac:dyDescent="0.3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row>
    <row r="318" spans="1:48" ht="16.5" customHeight="1" x14ac:dyDescent="0.3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row>
    <row r="319" spans="1:48" ht="16.5" customHeight="1" x14ac:dyDescent="0.3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row>
    <row r="320" spans="1:48" ht="16.5" customHeight="1" x14ac:dyDescent="0.3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row>
    <row r="321" spans="1:48" ht="16.5" customHeight="1" x14ac:dyDescent="0.3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row>
    <row r="322" spans="1:48" ht="16.5" customHeight="1" x14ac:dyDescent="0.3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row>
    <row r="323" spans="1:48" ht="16.5" customHeight="1" x14ac:dyDescent="0.3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row>
    <row r="324" spans="1:48" ht="16.5" customHeight="1" x14ac:dyDescent="0.3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row>
    <row r="325" spans="1:48" ht="16.5" customHeight="1" x14ac:dyDescent="0.3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row>
    <row r="326" spans="1:48" ht="16.5" customHeight="1" x14ac:dyDescent="0.3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row>
    <row r="327" spans="1:48" ht="16.5" customHeight="1" x14ac:dyDescent="0.3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row>
    <row r="328" spans="1:48" ht="16.5" customHeight="1" x14ac:dyDescent="0.3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row>
    <row r="329" spans="1:48" ht="16.5" customHeight="1" x14ac:dyDescent="0.3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row>
    <row r="330" spans="1:48" ht="16.5" customHeight="1" x14ac:dyDescent="0.3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row>
    <row r="331" spans="1:48" ht="16.5" customHeight="1" x14ac:dyDescent="0.3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row>
    <row r="332" spans="1:48" ht="16.5" customHeight="1" x14ac:dyDescent="0.3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row>
    <row r="333" spans="1:48" ht="16.5" customHeight="1" x14ac:dyDescent="0.3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row>
    <row r="334" spans="1:48" ht="16.5" customHeight="1" x14ac:dyDescent="0.3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row>
    <row r="335" spans="1:48" ht="16.5" customHeight="1" x14ac:dyDescent="0.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row>
    <row r="336" spans="1:48" ht="16.5" customHeight="1" x14ac:dyDescent="0.3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row>
    <row r="337" spans="1:48" ht="16.5" customHeight="1" x14ac:dyDescent="0.3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row>
    <row r="338" spans="1:48" ht="16.5" customHeight="1" x14ac:dyDescent="0.3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row>
    <row r="339" spans="1:48" ht="16.5" customHeight="1" x14ac:dyDescent="0.3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row>
    <row r="340" spans="1:48" ht="16.5" customHeight="1" x14ac:dyDescent="0.3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row>
    <row r="341" spans="1:48" ht="16.5" customHeight="1" x14ac:dyDescent="0.3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row>
    <row r="342" spans="1:48" ht="16.5" customHeight="1" x14ac:dyDescent="0.3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row>
    <row r="343" spans="1:48" ht="16.5" customHeight="1" x14ac:dyDescent="0.3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row>
    <row r="344" spans="1:48" ht="16.5" customHeight="1" x14ac:dyDescent="0.3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row>
    <row r="345" spans="1:48" ht="16.5" customHeight="1" x14ac:dyDescent="0.3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row>
    <row r="346" spans="1:48" ht="16.5" customHeight="1" x14ac:dyDescent="0.3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row>
    <row r="347" spans="1:48" ht="16.5" customHeight="1" x14ac:dyDescent="0.3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row>
    <row r="348" spans="1:48" ht="16.5" customHeight="1" x14ac:dyDescent="0.3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row>
    <row r="349" spans="1:48" ht="16.5" customHeight="1" x14ac:dyDescent="0.3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row>
    <row r="350" spans="1:48" ht="16.5" customHeight="1" x14ac:dyDescent="0.3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row>
    <row r="351" spans="1:48" ht="16.5" customHeight="1" x14ac:dyDescent="0.3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row>
    <row r="352" spans="1:48" ht="16.5" customHeight="1" x14ac:dyDescent="0.3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row>
    <row r="353" spans="1:48" ht="16.5" customHeight="1" x14ac:dyDescent="0.3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row>
    <row r="354" spans="1:48" ht="16.5" customHeight="1" x14ac:dyDescent="0.3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row>
    <row r="355" spans="1:48" ht="16.5" customHeight="1" x14ac:dyDescent="0.3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row>
    <row r="356" spans="1:48" ht="16.5" customHeight="1" x14ac:dyDescent="0.3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row>
    <row r="357" spans="1:48" ht="16.5" customHeight="1" x14ac:dyDescent="0.3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row>
    <row r="358" spans="1:48" ht="16.5" customHeight="1" x14ac:dyDescent="0.3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row>
    <row r="359" spans="1:48" ht="16.5" customHeight="1" x14ac:dyDescent="0.3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row>
    <row r="360" spans="1:48" ht="16.5" customHeight="1" x14ac:dyDescent="0.3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row>
    <row r="361" spans="1:48" ht="16.5" customHeight="1" x14ac:dyDescent="0.3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row>
    <row r="362" spans="1:48" ht="16.5" customHeight="1" x14ac:dyDescent="0.3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row>
    <row r="363" spans="1:48" ht="16.5" customHeight="1" x14ac:dyDescent="0.3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row>
    <row r="364" spans="1:48" ht="16.5" customHeight="1" x14ac:dyDescent="0.3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row>
    <row r="365" spans="1:48" ht="16.5" customHeight="1" x14ac:dyDescent="0.3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row>
    <row r="366" spans="1:48" ht="16.5" customHeight="1" x14ac:dyDescent="0.3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row>
    <row r="367" spans="1:48" ht="16.5" customHeight="1" x14ac:dyDescent="0.3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row>
    <row r="368" spans="1:48" ht="16.5" customHeight="1" x14ac:dyDescent="0.3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row>
    <row r="369" spans="1:48" ht="16.5" customHeight="1" x14ac:dyDescent="0.3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row>
    <row r="370" spans="1:48" ht="16.5" customHeight="1" x14ac:dyDescent="0.3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row>
    <row r="371" spans="1:48" ht="16.5" customHeight="1" x14ac:dyDescent="0.3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row>
    <row r="372" spans="1:48" ht="16.5" customHeight="1" x14ac:dyDescent="0.3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row>
    <row r="373" spans="1:48" ht="16.5" customHeight="1" x14ac:dyDescent="0.3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row>
    <row r="374" spans="1:48" ht="16.5" customHeight="1" x14ac:dyDescent="0.3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row>
    <row r="375" spans="1:48" ht="16.5" customHeight="1" x14ac:dyDescent="0.3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row>
    <row r="376" spans="1:48" ht="16.5" customHeight="1" x14ac:dyDescent="0.3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row>
    <row r="377" spans="1:48" ht="16.5" customHeight="1" x14ac:dyDescent="0.3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row>
    <row r="378" spans="1:48" ht="16.5" customHeight="1" x14ac:dyDescent="0.3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row>
    <row r="379" spans="1:48" ht="16.5" customHeight="1" x14ac:dyDescent="0.3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row>
    <row r="380" spans="1:48" ht="16.5" customHeight="1" x14ac:dyDescent="0.3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row>
    <row r="381" spans="1:48" ht="16.5" customHeight="1" x14ac:dyDescent="0.3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row>
    <row r="382" spans="1:48" ht="16.5" customHeight="1" x14ac:dyDescent="0.3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row>
    <row r="383" spans="1:48" ht="16.5" customHeight="1" x14ac:dyDescent="0.3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row>
    <row r="384" spans="1:48" ht="16.5" customHeight="1" x14ac:dyDescent="0.3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row>
    <row r="385" spans="1:48" ht="16.5" customHeight="1" x14ac:dyDescent="0.3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row>
    <row r="386" spans="1:48" ht="16.5" customHeight="1" x14ac:dyDescent="0.3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row>
    <row r="387" spans="1:48" ht="16.5" customHeight="1" x14ac:dyDescent="0.3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row>
    <row r="388" spans="1:48" ht="16.5" customHeight="1" x14ac:dyDescent="0.3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row>
    <row r="389" spans="1:48" ht="16.5" customHeight="1" x14ac:dyDescent="0.3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row>
    <row r="390" spans="1:48" ht="16.5" customHeight="1" x14ac:dyDescent="0.3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row>
    <row r="391" spans="1:48" ht="16.5" customHeight="1" x14ac:dyDescent="0.3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row>
    <row r="392" spans="1:48" ht="16.5" customHeight="1" x14ac:dyDescent="0.3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row>
    <row r="393" spans="1:48" ht="16.5" customHeight="1" x14ac:dyDescent="0.3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row>
    <row r="394" spans="1:48" ht="16.5" customHeight="1" x14ac:dyDescent="0.3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row>
    <row r="395" spans="1:48" ht="16.5" customHeight="1" x14ac:dyDescent="0.3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row>
    <row r="396" spans="1:48" ht="16.5" customHeight="1" x14ac:dyDescent="0.3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row>
    <row r="397" spans="1:48" ht="16.5" customHeight="1" x14ac:dyDescent="0.3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row>
    <row r="398" spans="1:48" ht="16.5" customHeight="1" x14ac:dyDescent="0.3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row>
    <row r="399" spans="1:48" ht="16.5" customHeight="1" x14ac:dyDescent="0.3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row>
    <row r="400" spans="1:48" ht="16.5" customHeight="1" x14ac:dyDescent="0.3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row>
    <row r="401" spans="1:48" ht="16.5" customHeight="1" x14ac:dyDescent="0.3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row>
    <row r="402" spans="1:48" ht="16.5" customHeight="1" x14ac:dyDescent="0.3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row>
    <row r="403" spans="1:48" ht="16.5" customHeight="1" x14ac:dyDescent="0.3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row>
    <row r="404" spans="1:48" ht="16.5" customHeight="1" x14ac:dyDescent="0.3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row>
    <row r="405" spans="1:48" ht="16.5" customHeight="1" x14ac:dyDescent="0.3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row>
    <row r="406" spans="1:48" ht="16.5" customHeight="1" x14ac:dyDescent="0.3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row>
    <row r="407" spans="1:48" ht="16.5" customHeight="1" x14ac:dyDescent="0.3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row>
    <row r="408" spans="1:48" ht="16.5" customHeight="1" x14ac:dyDescent="0.3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row>
    <row r="409" spans="1:48" ht="16.5" customHeight="1" x14ac:dyDescent="0.3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row>
    <row r="410" spans="1:48" ht="16.5" customHeight="1" x14ac:dyDescent="0.3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row>
    <row r="411" spans="1:48" ht="16.5" customHeight="1" x14ac:dyDescent="0.3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row>
    <row r="412" spans="1:48" ht="16.5" customHeight="1" x14ac:dyDescent="0.3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row>
    <row r="413" spans="1:48" ht="16.5" customHeight="1" x14ac:dyDescent="0.3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row>
    <row r="414" spans="1:48" ht="16.5" customHeight="1" x14ac:dyDescent="0.3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row>
    <row r="415" spans="1:48" ht="16.5" customHeight="1" x14ac:dyDescent="0.3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row>
    <row r="416" spans="1:48" ht="16.5" customHeight="1" x14ac:dyDescent="0.3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row>
    <row r="417" spans="1:48" ht="16.5" customHeight="1" x14ac:dyDescent="0.3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row>
    <row r="418" spans="1:48" ht="16.5" customHeight="1" x14ac:dyDescent="0.3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row>
    <row r="419" spans="1:48" ht="16.5" customHeight="1" x14ac:dyDescent="0.3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row>
    <row r="420" spans="1:48" ht="16.5" customHeight="1" x14ac:dyDescent="0.3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row>
    <row r="421" spans="1:48" ht="16.5" customHeight="1" x14ac:dyDescent="0.3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row>
    <row r="422" spans="1:48" ht="16.5" customHeight="1" x14ac:dyDescent="0.3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row>
    <row r="423" spans="1:48" ht="16.5" customHeight="1" x14ac:dyDescent="0.3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row>
    <row r="424" spans="1:48" ht="16.5" customHeight="1" x14ac:dyDescent="0.3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row>
    <row r="425" spans="1:48" ht="16.5" customHeight="1" x14ac:dyDescent="0.3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row>
    <row r="426" spans="1:48" ht="16.5" customHeight="1" x14ac:dyDescent="0.3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row>
    <row r="427" spans="1:48" ht="16.5" customHeight="1" x14ac:dyDescent="0.3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row>
    <row r="428" spans="1:48" ht="16.5" customHeight="1" x14ac:dyDescent="0.3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row>
    <row r="429" spans="1:48" ht="16.5" customHeight="1" x14ac:dyDescent="0.3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row>
    <row r="430" spans="1:48" ht="16.5" customHeight="1" x14ac:dyDescent="0.3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row>
    <row r="431" spans="1:48" ht="16.5" customHeight="1" x14ac:dyDescent="0.3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row>
    <row r="432" spans="1:48" ht="16.5" customHeight="1" x14ac:dyDescent="0.3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row>
    <row r="433" spans="1:48" ht="16.5" customHeight="1" x14ac:dyDescent="0.3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row>
    <row r="434" spans="1:48" ht="16.5" customHeight="1" x14ac:dyDescent="0.3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row>
    <row r="435" spans="1:48" ht="16.5" customHeight="1" x14ac:dyDescent="0.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row>
    <row r="436" spans="1:48" ht="16.5" customHeight="1" x14ac:dyDescent="0.3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row>
    <row r="437" spans="1:48" ht="16.5" customHeight="1" x14ac:dyDescent="0.3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row>
    <row r="438" spans="1:48" ht="16.5" customHeight="1" x14ac:dyDescent="0.3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row>
    <row r="439" spans="1:48" ht="16.5" customHeight="1" x14ac:dyDescent="0.3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row>
    <row r="440" spans="1:48" ht="16.5" customHeight="1" x14ac:dyDescent="0.3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row>
    <row r="441" spans="1:48" ht="16.5" customHeight="1" x14ac:dyDescent="0.3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row>
    <row r="442" spans="1:48" ht="16.5" customHeight="1" x14ac:dyDescent="0.3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row>
    <row r="443" spans="1:48" ht="16.5" customHeight="1" x14ac:dyDescent="0.3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row>
    <row r="444" spans="1:48" ht="16.5" customHeight="1" x14ac:dyDescent="0.3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row>
    <row r="445" spans="1:48" ht="16.5" customHeight="1" x14ac:dyDescent="0.3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row>
    <row r="446" spans="1:48" ht="16.5" customHeight="1" x14ac:dyDescent="0.3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row>
    <row r="447" spans="1:48" ht="16.5" customHeight="1" x14ac:dyDescent="0.3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row>
    <row r="448" spans="1:48" ht="16.5" customHeight="1" x14ac:dyDescent="0.3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row>
    <row r="449" spans="1:48" ht="16.5" customHeight="1" x14ac:dyDescent="0.3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row>
    <row r="450" spans="1:48" ht="16.5" customHeight="1" x14ac:dyDescent="0.3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row>
    <row r="451" spans="1:48" ht="16.5" customHeight="1" x14ac:dyDescent="0.3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row>
    <row r="452" spans="1:48" ht="16.5" customHeight="1" x14ac:dyDescent="0.3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row>
    <row r="453" spans="1:48" ht="16.5" customHeight="1" x14ac:dyDescent="0.3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row>
    <row r="454" spans="1:48" ht="16.5" customHeight="1" x14ac:dyDescent="0.3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row>
    <row r="455" spans="1:48" ht="16.5" customHeight="1" x14ac:dyDescent="0.3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row>
    <row r="456" spans="1:48" ht="16.5" customHeight="1" x14ac:dyDescent="0.3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row>
    <row r="457" spans="1:48" ht="16.5" customHeight="1" x14ac:dyDescent="0.3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row>
    <row r="458" spans="1:48" ht="16.5" customHeight="1" x14ac:dyDescent="0.3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row>
    <row r="459" spans="1:48" ht="16.5" customHeight="1" x14ac:dyDescent="0.3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row>
    <row r="460" spans="1:48" ht="16.5" customHeight="1" x14ac:dyDescent="0.3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row>
    <row r="461" spans="1:48" ht="16.5" customHeight="1" x14ac:dyDescent="0.3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row>
    <row r="462" spans="1:48" ht="16.5" customHeight="1" x14ac:dyDescent="0.3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row>
    <row r="463" spans="1:48" ht="16.5" customHeight="1" x14ac:dyDescent="0.3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row>
    <row r="464" spans="1:48" ht="16.5" customHeight="1" x14ac:dyDescent="0.3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row>
    <row r="465" spans="1:48" ht="16.5" customHeight="1" x14ac:dyDescent="0.3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row>
    <row r="466" spans="1:48" ht="16.5" customHeight="1" x14ac:dyDescent="0.3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row>
    <row r="467" spans="1:48" ht="16.5" customHeight="1" x14ac:dyDescent="0.3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row>
    <row r="468" spans="1:48" ht="16.5" customHeight="1" x14ac:dyDescent="0.3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row>
    <row r="469" spans="1:48" ht="16.5" customHeight="1" x14ac:dyDescent="0.3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row>
    <row r="470" spans="1:48" ht="16.5" customHeight="1" x14ac:dyDescent="0.3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row>
    <row r="471" spans="1:48" ht="16.5" customHeight="1" x14ac:dyDescent="0.3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row>
    <row r="472" spans="1:48" ht="16.5" customHeight="1" x14ac:dyDescent="0.3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row>
    <row r="473" spans="1:48" ht="16.5" customHeight="1" x14ac:dyDescent="0.3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row>
    <row r="474" spans="1:48" ht="16.5" customHeight="1" x14ac:dyDescent="0.3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row>
    <row r="475" spans="1:48" ht="16.5" customHeight="1" x14ac:dyDescent="0.3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row>
    <row r="476" spans="1:48" ht="16.5" customHeight="1" x14ac:dyDescent="0.3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row>
    <row r="477" spans="1:48" ht="16.5" customHeight="1" x14ac:dyDescent="0.3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row>
    <row r="478" spans="1:48" ht="16.5" customHeight="1" x14ac:dyDescent="0.3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row>
    <row r="479" spans="1:48" ht="16.5" customHeight="1" x14ac:dyDescent="0.3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row>
    <row r="480" spans="1:48" ht="16.5" customHeight="1" x14ac:dyDescent="0.3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row>
    <row r="481" spans="1:48" ht="16.5" customHeight="1" x14ac:dyDescent="0.3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row>
    <row r="482" spans="1:48" ht="16.5" customHeight="1" x14ac:dyDescent="0.3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row>
    <row r="483" spans="1:48" ht="16.5" customHeight="1" x14ac:dyDescent="0.3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row>
    <row r="484" spans="1:48" ht="16.5" customHeight="1" x14ac:dyDescent="0.3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row>
    <row r="485" spans="1:48" ht="16.5" customHeight="1" x14ac:dyDescent="0.3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row>
    <row r="486" spans="1:48" ht="16.5" customHeight="1" x14ac:dyDescent="0.3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row>
    <row r="487" spans="1:48" ht="16.5" customHeight="1" x14ac:dyDescent="0.3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row>
    <row r="488" spans="1:48" ht="16.5" customHeight="1" x14ac:dyDescent="0.3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row>
    <row r="489" spans="1:48" ht="16.5" customHeight="1" x14ac:dyDescent="0.3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row>
    <row r="490" spans="1:48" ht="16.5" customHeight="1" x14ac:dyDescent="0.3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row>
    <row r="491" spans="1:48" ht="16.5" customHeight="1" x14ac:dyDescent="0.3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row>
    <row r="492" spans="1:48" ht="16.5" customHeight="1" x14ac:dyDescent="0.3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row>
    <row r="493" spans="1:48" ht="16.5" customHeight="1" x14ac:dyDescent="0.3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row>
    <row r="494" spans="1:48" ht="16.5" customHeight="1" x14ac:dyDescent="0.3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row>
    <row r="495" spans="1:48" ht="16.5" customHeight="1" x14ac:dyDescent="0.3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row>
    <row r="496" spans="1:48" ht="16.5" customHeight="1" x14ac:dyDescent="0.3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row>
    <row r="497" spans="1:48" ht="16.5" customHeight="1" x14ac:dyDescent="0.3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row>
    <row r="498" spans="1:48" ht="16.5" customHeight="1" x14ac:dyDescent="0.3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row>
    <row r="499" spans="1:48" ht="16.5" customHeight="1" x14ac:dyDescent="0.3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row>
    <row r="500" spans="1:48" ht="16.5" customHeight="1" x14ac:dyDescent="0.3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row>
    <row r="501" spans="1:48" ht="16.5" customHeight="1" x14ac:dyDescent="0.3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row>
    <row r="502" spans="1:48" ht="16.5" customHeight="1" x14ac:dyDescent="0.3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row>
    <row r="503" spans="1:48" ht="16.5" customHeight="1" x14ac:dyDescent="0.3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row>
    <row r="504" spans="1:48" ht="16.5" customHeight="1" x14ac:dyDescent="0.3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row>
    <row r="505" spans="1:48" ht="16.5" customHeight="1" x14ac:dyDescent="0.3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row>
    <row r="506" spans="1:48" ht="16.5" customHeight="1" x14ac:dyDescent="0.3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row>
    <row r="507" spans="1:48" ht="16.5" customHeight="1" x14ac:dyDescent="0.3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row>
    <row r="508" spans="1:48" ht="16.5" customHeight="1" x14ac:dyDescent="0.3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row>
    <row r="509" spans="1:48" ht="16.5" customHeight="1" x14ac:dyDescent="0.3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row>
    <row r="510" spans="1:48" ht="16.5" customHeight="1" x14ac:dyDescent="0.3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row>
    <row r="511" spans="1:48" ht="16.5" customHeight="1" x14ac:dyDescent="0.3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row>
    <row r="512" spans="1:48" ht="16.5" customHeight="1" x14ac:dyDescent="0.3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row>
    <row r="513" spans="1:48" ht="16.5" customHeight="1" x14ac:dyDescent="0.3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row>
    <row r="514" spans="1:48" ht="16.5" customHeight="1" x14ac:dyDescent="0.3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row>
    <row r="515" spans="1:48" ht="16.5" customHeight="1" x14ac:dyDescent="0.3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row>
    <row r="516" spans="1:48" ht="16.5" customHeight="1" x14ac:dyDescent="0.3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row>
    <row r="517" spans="1:48" ht="16.5" customHeight="1" x14ac:dyDescent="0.3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row>
    <row r="518" spans="1:48" ht="16.5" customHeight="1" x14ac:dyDescent="0.3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row>
    <row r="519" spans="1:48" ht="16.5" customHeight="1" x14ac:dyDescent="0.3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row>
    <row r="520" spans="1:48" ht="16.5" customHeight="1" x14ac:dyDescent="0.3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row>
    <row r="521" spans="1:48" ht="16.5" customHeight="1" x14ac:dyDescent="0.3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row>
    <row r="522" spans="1:48" ht="16.5" customHeight="1" x14ac:dyDescent="0.3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row>
    <row r="523" spans="1:48" ht="16.5" customHeight="1" x14ac:dyDescent="0.3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row>
    <row r="524" spans="1:48" ht="16.5" customHeight="1" x14ac:dyDescent="0.3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row>
    <row r="525" spans="1:48" ht="16.5" customHeight="1" x14ac:dyDescent="0.3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row>
    <row r="526" spans="1:48" ht="16.5" customHeight="1" x14ac:dyDescent="0.3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row>
    <row r="527" spans="1:48" ht="16.5" customHeight="1" x14ac:dyDescent="0.3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row>
    <row r="528" spans="1:48" ht="16.5" customHeight="1" x14ac:dyDescent="0.3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row>
    <row r="529" spans="1:48" ht="16.5" customHeight="1" x14ac:dyDescent="0.3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row>
    <row r="530" spans="1:48" ht="16.5" customHeight="1" x14ac:dyDescent="0.3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row>
    <row r="531" spans="1:48" ht="16.5" customHeight="1" x14ac:dyDescent="0.3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row>
    <row r="532" spans="1:48" ht="16.5" customHeight="1" x14ac:dyDescent="0.3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row>
    <row r="533" spans="1:48" ht="16.5" customHeight="1" x14ac:dyDescent="0.3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row>
    <row r="534" spans="1:48" ht="16.5" customHeight="1" x14ac:dyDescent="0.3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row>
    <row r="535" spans="1:48" ht="16.5" customHeight="1" x14ac:dyDescent="0.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row>
    <row r="536" spans="1:48" ht="16.5" customHeight="1" x14ac:dyDescent="0.3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row>
    <row r="537" spans="1:48" ht="16.5" customHeight="1" x14ac:dyDescent="0.3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row>
    <row r="538" spans="1:48" ht="16.5" customHeight="1" x14ac:dyDescent="0.3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row>
    <row r="539" spans="1:48" ht="16.5" customHeight="1" x14ac:dyDescent="0.3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row>
    <row r="540" spans="1:48" ht="16.5" customHeight="1" x14ac:dyDescent="0.3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row>
    <row r="541" spans="1:48" ht="16.5" customHeight="1" x14ac:dyDescent="0.3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row>
    <row r="542" spans="1:48" ht="16.5" customHeight="1" x14ac:dyDescent="0.3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row>
    <row r="543" spans="1:48" ht="16.5" customHeight="1" x14ac:dyDescent="0.3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row>
    <row r="544" spans="1:48" ht="16.5" customHeight="1" x14ac:dyDescent="0.3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row>
    <row r="545" spans="1:48" ht="16.5" customHeight="1" x14ac:dyDescent="0.3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row>
    <row r="546" spans="1:48" ht="16.5" customHeight="1" x14ac:dyDescent="0.3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row>
    <row r="547" spans="1:48" ht="16.5" customHeight="1" x14ac:dyDescent="0.3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row>
    <row r="548" spans="1:48" ht="16.5" customHeight="1" x14ac:dyDescent="0.3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row>
    <row r="549" spans="1:48" ht="16.5" customHeight="1" x14ac:dyDescent="0.3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row>
    <row r="550" spans="1:48" ht="16.5" customHeight="1" x14ac:dyDescent="0.3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row>
    <row r="551" spans="1:48" ht="16.5" customHeight="1" x14ac:dyDescent="0.3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row>
    <row r="552" spans="1:48" ht="16.5" customHeight="1" x14ac:dyDescent="0.3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row>
    <row r="553" spans="1:48" ht="16.5" customHeight="1" x14ac:dyDescent="0.3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row>
    <row r="554" spans="1:48" ht="16.5" customHeight="1" x14ac:dyDescent="0.3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row>
    <row r="555" spans="1:48" ht="16.5" customHeight="1" x14ac:dyDescent="0.3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row>
    <row r="556" spans="1:48" ht="16.5" customHeight="1" x14ac:dyDescent="0.3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row>
    <row r="557" spans="1:48" ht="16.5" customHeight="1" x14ac:dyDescent="0.3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row>
    <row r="558" spans="1:48" ht="16.5" customHeight="1" x14ac:dyDescent="0.3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row>
    <row r="559" spans="1:48" ht="16.5" customHeight="1" x14ac:dyDescent="0.3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row>
    <row r="560" spans="1:48" ht="16.5" customHeight="1" x14ac:dyDescent="0.3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row>
    <row r="561" spans="1:48" ht="16.5" customHeight="1" x14ac:dyDescent="0.3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row>
    <row r="562" spans="1:48" ht="16.5" customHeight="1" x14ac:dyDescent="0.3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row>
    <row r="563" spans="1:48" ht="16.5" customHeight="1" x14ac:dyDescent="0.3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row>
    <row r="564" spans="1:48" ht="16.5" customHeight="1" x14ac:dyDescent="0.3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row>
    <row r="565" spans="1:48" ht="16.5" customHeight="1" x14ac:dyDescent="0.3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row>
    <row r="566" spans="1:48" ht="16.5" customHeight="1" x14ac:dyDescent="0.3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row>
    <row r="567" spans="1:48" ht="16.5" customHeight="1" x14ac:dyDescent="0.3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row>
    <row r="568" spans="1:48" ht="16.5" customHeight="1" x14ac:dyDescent="0.3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row>
    <row r="569" spans="1:48" ht="16.5" customHeight="1" x14ac:dyDescent="0.3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row>
    <row r="570" spans="1:48" ht="16.5" customHeight="1" x14ac:dyDescent="0.3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row>
    <row r="571" spans="1:48" ht="16.5" customHeight="1" x14ac:dyDescent="0.3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row>
    <row r="572" spans="1:48" ht="16.5" customHeight="1" x14ac:dyDescent="0.3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row>
    <row r="573" spans="1:48" ht="16.5" customHeight="1" x14ac:dyDescent="0.3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row>
    <row r="574" spans="1:48" ht="16.5" customHeight="1" x14ac:dyDescent="0.3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row>
    <row r="575" spans="1:48" ht="16.5" customHeight="1" x14ac:dyDescent="0.3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row>
    <row r="576" spans="1:48" ht="16.5" customHeight="1" x14ac:dyDescent="0.3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row>
    <row r="577" spans="1:48" ht="16.5" customHeight="1" x14ac:dyDescent="0.3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row>
    <row r="578" spans="1:48" ht="16.5" customHeight="1" x14ac:dyDescent="0.3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row>
    <row r="579" spans="1:48" ht="16.5" customHeight="1" x14ac:dyDescent="0.3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row>
    <row r="580" spans="1:48" ht="16.5" customHeight="1" x14ac:dyDescent="0.3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row>
    <row r="581" spans="1:48" ht="16.5" customHeight="1" x14ac:dyDescent="0.3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row>
    <row r="582" spans="1:48" ht="16.5" customHeight="1" x14ac:dyDescent="0.3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row>
    <row r="583" spans="1:48" ht="16.5" customHeight="1" x14ac:dyDescent="0.3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row>
    <row r="584" spans="1:48" ht="16.5" customHeight="1" x14ac:dyDescent="0.3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row>
    <row r="585" spans="1:48" ht="16.5" customHeight="1" x14ac:dyDescent="0.3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row>
    <row r="586" spans="1:48" ht="16.5" customHeight="1" x14ac:dyDescent="0.3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row>
    <row r="587" spans="1:48" ht="16.5" customHeight="1" x14ac:dyDescent="0.3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row>
    <row r="588" spans="1:48" ht="16.5" customHeight="1" x14ac:dyDescent="0.3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row>
    <row r="589" spans="1:48" ht="16.5" customHeight="1" x14ac:dyDescent="0.3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row>
    <row r="590" spans="1:48" ht="16.5" customHeight="1" x14ac:dyDescent="0.3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row>
    <row r="591" spans="1:48" ht="16.5" customHeight="1" x14ac:dyDescent="0.3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row>
    <row r="592" spans="1:48" ht="16.5" customHeight="1" x14ac:dyDescent="0.3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row>
    <row r="593" spans="1:48" ht="16.5" customHeight="1" x14ac:dyDescent="0.3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row>
    <row r="594" spans="1:48" ht="16.5" customHeight="1" x14ac:dyDescent="0.3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row>
    <row r="595" spans="1:48" ht="16.5" customHeight="1" x14ac:dyDescent="0.3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row>
    <row r="596" spans="1:48" ht="16.5" customHeight="1" x14ac:dyDescent="0.3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row>
    <row r="597" spans="1:48" ht="16.5" customHeight="1" x14ac:dyDescent="0.3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row>
    <row r="598" spans="1:48" ht="16.5" customHeight="1" x14ac:dyDescent="0.3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row>
    <row r="599" spans="1:48" ht="16.5" customHeight="1" x14ac:dyDescent="0.3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row>
    <row r="600" spans="1:48" ht="16.5" customHeight="1" x14ac:dyDescent="0.3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row>
    <row r="601" spans="1:48" ht="16.5" customHeight="1" x14ac:dyDescent="0.3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row>
    <row r="602" spans="1:48" ht="16.5" customHeight="1" x14ac:dyDescent="0.3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row>
    <row r="603" spans="1:48" ht="16.5" customHeight="1" x14ac:dyDescent="0.3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row>
    <row r="604" spans="1:48" ht="16.5" customHeight="1" x14ac:dyDescent="0.3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row>
    <row r="605" spans="1:48" ht="16.5" customHeight="1" x14ac:dyDescent="0.3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row>
    <row r="606" spans="1:48" ht="16.5" customHeight="1" x14ac:dyDescent="0.3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row>
    <row r="607" spans="1:48" ht="16.5" customHeight="1" x14ac:dyDescent="0.3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row>
    <row r="608" spans="1:48" ht="16.5" customHeight="1" x14ac:dyDescent="0.3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row>
    <row r="609" spans="1:48" ht="16.5" customHeight="1" x14ac:dyDescent="0.3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row>
    <row r="610" spans="1:48" ht="16.5" customHeight="1" x14ac:dyDescent="0.3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row>
    <row r="611" spans="1:48" ht="16.5" customHeight="1" x14ac:dyDescent="0.3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row>
    <row r="612" spans="1:48" ht="16.5" customHeight="1" x14ac:dyDescent="0.3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row>
    <row r="613" spans="1:48" ht="16.5" customHeight="1" x14ac:dyDescent="0.3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row>
    <row r="614" spans="1:48" ht="16.5" customHeight="1" x14ac:dyDescent="0.3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row>
    <row r="615" spans="1:48" ht="16.5" customHeight="1" x14ac:dyDescent="0.3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row>
    <row r="616" spans="1:48" ht="16.5" customHeight="1" x14ac:dyDescent="0.3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row>
    <row r="617" spans="1:48" ht="16.5" customHeight="1" x14ac:dyDescent="0.3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row>
    <row r="618" spans="1:48" ht="16.5" customHeight="1" x14ac:dyDescent="0.3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row>
    <row r="619" spans="1:48" ht="16.5" customHeight="1" x14ac:dyDescent="0.3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row>
    <row r="620" spans="1:48" ht="16.5" customHeight="1" x14ac:dyDescent="0.3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row>
    <row r="621" spans="1:48" ht="16.5" customHeight="1" x14ac:dyDescent="0.3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row>
    <row r="622" spans="1:48" ht="16.5" customHeight="1" x14ac:dyDescent="0.3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row>
    <row r="623" spans="1:48" ht="16.5" customHeight="1" x14ac:dyDescent="0.3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row>
    <row r="624" spans="1:48" ht="16.5" customHeight="1" x14ac:dyDescent="0.3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row>
    <row r="625" spans="1:48" ht="16.5" customHeight="1" x14ac:dyDescent="0.3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row>
    <row r="626" spans="1:48" ht="16.5" customHeight="1" x14ac:dyDescent="0.3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row>
    <row r="627" spans="1:48" ht="16.5" customHeight="1" x14ac:dyDescent="0.3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row>
    <row r="628" spans="1:48" ht="16.5" customHeight="1" x14ac:dyDescent="0.3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row>
    <row r="629" spans="1:48" ht="16.5" customHeight="1" x14ac:dyDescent="0.3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row>
    <row r="630" spans="1:48" ht="16.5" customHeight="1" x14ac:dyDescent="0.3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row>
    <row r="631" spans="1:48" ht="16.5" customHeight="1" x14ac:dyDescent="0.3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row>
    <row r="632" spans="1:48" ht="16.5" customHeight="1" x14ac:dyDescent="0.3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row>
    <row r="633" spans="1:48" ht="16.5" customHeight="1" x14ac:dyDescent="0.3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row>
    <row r="634" spans="1:48" ht="16.5" customHeight="1" x14ac:dyDescent="0.3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row>
    <row r="635" spans="1:48" ht="16.5" customHeight="1" x14ac:dyDescent="0.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row>
    <row r="636" spans="1:48" ht="16.5" customHeight="1" x14ac:dyDescent="0.3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row>
    <row r="637" spans="1:48" ht="16.5" customHeight="1" x14ac:dyDescent="0.3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row>
    <row r="638" spans="1:48" ht="16.5" customHeight="1" x14ac:dyDescent="0.3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row>
    <row r="639" spans="1:48" ht="16.5" customHeight="1" x14ac:dyDescent="0.3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row>
    <row r="640" spans="1:48" ht="16.5" customHeight="1" x14ac:dyDescent="0.3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row>
    <row r="641" spans="1:48" ht="16.5" customHeight="1" x14ac:dyDescent="0.3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row>
    <row r="642" spans="1:48" ht="16.5" customHeight="1" x14ac:dyDescent="0.3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row>
    <row r="643" spans="1:48" ht="16.5" customHeight="1" x14ac:dyDescent="0.3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row>
    <row r="644" spans="1:48" ht="16.5" customHeight="1" x14ac:dyDescent="0.3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row>
    <row r="645" spans="1:48" ht="16.5" customHeight="1" x14ac:dyDescent="0.3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row>
    <row r="646" spans="1:48" ht="16.5" customHeight="1" x14ac:dyDescent="0.3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row>
    <row r="647" spans="1:48" ht="16.5" customHeight="1" x14ac:dyDescent="0.3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row>
    <row r="648" spans="1:48" ht="16.5" customHeight="1" x14ac:dyDescent="0.3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row>
    <row r="649" spans="1:48" ht="16.5" customHeight="1" x14ac:dyDescent="0.3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row>
    <row r="650" spans="1:48" ht="16.5" customHeight="1" x14ac:dyDescent="0.3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row>
    <row r="651" spans="1:48" ht="16.5" customHeight="1" x14ac:dyDescent="0.3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row>
    <row r="652" spans="1:48" ht="16.5" customHeight="1" x14ac:dyDescent="0.3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row>
    <row r="653" spans="1:48" ht="16.5" customHeight="1" x14ac:dyDescent="0.3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row>
    <row r="654" spans="1:48" ht="16.5" customHeight="1" x14ac:dyDescent="0.3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row>
    <row r="655" spans="1:48" ht="16.5" customHeight="1" x14ac:dyDescent="0.3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row>
    <row r="656" spans="1:48" ht="16.5" customHeight="1" x14ac:dyDescent="0.3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row>
    <row r="657" spans="1:48" ht="16.5" customHeight="1" x14ac:dyDescent="0.3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row>
    <row r="658" spans="1:48" ht="16.5" customHeight="1" x14ac:dyDescent="0.3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row>
    <row r="659" spans="1:48" ht="16.5" customHeight="1" x14ac:dyDescent="0.3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row>
    <row r="660" spans="1:48" ht="16.5" customHeight="1" x14ac:dyDescent="0.3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row>
    <row r="661" spans="1:48" ht="16.5" customHeight="1" x14ac:dyDescent="0.3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row>
    <row r="662" spans="1:48" ht="16.5" customHeight="1" x14ac:dyDescent="0.3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row>
    <row r="663" spans="1:48" ht="16.5" customHeight="1" x14ac:dyDescent="0.3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row>
    <row r="664" spans="1:48" ht="16.5" customHeight="1" x14ac:dyDescent="0.3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row>
    <row r="665" spans="1:48" ht="16.5" customHeight="1" x14ac:dyDescent="0.3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row>
    <row r="666" spans="1:48" ht="16.5" customHeight="1" x14ac:dyDescent="0.3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row>
    <row r="667" spans="1:48" ht="16.5" customHeight="1" x14ac:dyDescent="0.3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row>
    <row r="668" spans="1:48" ht="16.5" customHeight="1" x14ac:dyDescent="0.3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row>
    <row r="669" spans="1:48" ht="16.5" customHeight="1" x14ac:dyDescent="0.3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row>
    <row r="670" spans="1:48" ht="16.5" customHeight="1" x14ac:dyDescent="0.3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row>
    <row r="671" spans="1:48" ht="16.5" customHeight="1" x14ac:dyDescent="0.3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row>
    <row r="672" spans="1:48" ht="16.5" customHeight="1" x14ac:dyDescent="0.3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row>
    <row r="673" spans="1:48" ht="16.5" customHeight="1" x14ac:dyDescent="0.3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row>
    <row r="674" spans="1:48" ht="16.5" customHeight="1" x14ac:dyDescent="0.3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row>
    <row r="675" spans="1:48" ht="16.5" customHeight="1" x14ac:dyDescent="0.3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row>
    <row r="676" spans="1:48" ht="16.5" customHeight="1" x14ac:dyDescent="0.3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row>
    <row r="677" spans="1:48" ht="16.5" customHeight="1" x14ac:dyDescent="0.3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row>
    <row r="678" spans="1:48" ht="16.5" customHeight="1" x14ac:dyDescent="0.3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row>
    <row r="679" spans="1:48" ht="16.5" customHeight="1" x14ac:dyDescent="0.3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row>
    <row r="680" spans="1:48" ht="16.5" customHeight="1" x14ac:dyDescent="0.3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row>
    <row r="681" spans="1:48" ht="16.5" customHeight="1" x14ac:dyDescent="0.3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row>
    <row r="682" spans="1:48" ht="16.5" customHeight="1" x14ac:dyDescent="0.3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row>
    <row r="683" spans="1:48" ht="16.5" customHeight="1" x14ac:dyDescent="0.3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row>
    <row r="684" spans="1:48" ht="16.5" customHeight="1" x14ac:dyDescent="0.3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row>
    <row r="685" spans="1:48" ht="16.5" customHeight="1" x14ac:dyDescent="0.3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row>
    <row r="686" spans="1:48" ht="16.5" customHeight="1" x14ac:dyDescent="0.3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row>
    <row r="687" spans="1:48" ht="16.5" customHeight="1" x14ac:dyDescent="0.3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row>
    <row r="688" spans="1:48" ht="16.5" customHeight="1" x14ac:dyDescent="0.3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row>
    <row r="689" spans="1:48" ht="16.5" customHeight="1" x14ac:dyDescent="0.3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row>
    <row r="690" spans="1:48" ht="16.5" customHeight="1" x14ac:dyDescent="0.3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row>
    <row r="691" spans="1:48" ht="16.5" customHeight="1" x14ac:dyDescent="0.3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row>
    <row r="692" spans="1:48" ht="16.5" customHeight="1" x14ac:dyDescent="0.3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row>
    <row r="693" spans="1:48" ht="16.5" customHeight="1" x14ac:dyDescent="0.3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row>
    <row r="694" spans="1:48" ht="16.5" customHeight="1" x14ac:dyDescent="0.3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row>
    <row r="695" spans="1:48" ht="16.5" customHeight="1" x14ac:dyDescent="0.3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row>
    <row r="696" spans="1:48" ht="16.5" customHeight="1" x14ac:dyDescent="0.3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row>
    <row r="697" spans="1:48" ht="16.5" customHeight="1" x14ac:dyDescent="0.3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row>
    <row r="698" spans="1:48" ht="16.5" customHeight="1" x14ac:dyDescent="0.3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row>
    <row r="699" spans="1:48" ht="16.5" customHeight="1" x14ac:dyDescent="0.3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row>
    <row r="700" spans="1:48" ht="16.5" customHeight="1" x14ac:dyDescent="0.3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row>
    <row r="701" spans="1:48" ht="16.5" customHeight="1" x14ac:dyDescent="0.3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row>
    <row r="702" spans="1:48" ht="16.5" customHeight="1" x14ac:dyDescent="0.3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row>
    <row r="703" spans="1:48" ht="16.5" customHeight="1" x14ac:dyDescent="0.3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row>
    <row r="704" spans="1:48" ht="16.5" customHeight="1" x14ac:dyDescent="0.3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row>
    <row r="705" spans="1:48" ht="16.5" customHeight="1" x14ac:dyDescent="0.3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row>
    <row r="706" spans="1:48" ht="16.5" customHeight="1" x14ac:dyDescent="0.3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row>
    <row r="707" spans="1:48" ht="16.5" customHeight="1" x14ac:dyDescent="0.3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row>
    <row r="708" spans="1:48" ht="16.5" customHeight="1" x14ac:dyDescent="0.3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row>
    <row r="709" spans="1:48" ht="16.5" customHeight="1" x14ac:dyDescent="0.3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row>
    <row r="710" spans="1:48" ht="16.5" customHeight="1" x14ac:dyDescent="0.3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row>
    <row r="711" spans="1:48" ht="16.5" customHeight="1" x14ac:dyDescent="0.3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row>
    <row r="712" spans="1:48" ht="16.5" customHeight="1" x14ac:dyDescent="0.3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row>
    <row r="713" spans="1:48" ht="16.5" customHeight="1" x14ac:dyDescent="0.3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row>
    <row r="714" spans="1:48" ht="16.5" customHeight="1" x14ac:dyDescent="0.3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row>
    <row r="715" spans="1:48" ht="16.5" customHeight="1" x14ac:dyDescent="0.3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row>
    <row r="716" spans="1:48" ht="16.5" customHeight="1" x14ac:dyDescent="0.3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row>
    <row r="717" spans="1:48" ht="16.5" customHeight="1" x14ac:dyDescent="0.3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row>
    <row r="718" spans="1:48" ht="16.5" customHeight="1" x14ac:dyDescent="0.3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row>
    <row r="719" spans="1:48" ht="16.5" customHeight="1" x14ac:dyDescent="0.3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row>
    <row r="720" spans="1:48" ht="16.5" customHeight="1" x14ac:dyDescent="0.3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row>
    <row r="721" spans="1:48" ht="16.5" customHeight="1" x14ac:dyDescent="0.3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row>
    <row r="722" spans="1:48" ht="16.5" customHeight="1" x14ac:dyDescent="0.3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row>
    <row r="723" spans="1:48" ht="16.5" customHeight="1" x14ac:dyDescent="0.3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row>
    <row r="724" spans="1:48" ht="16.5" customHeight="1" x14ac:dyDescent="0.3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row>
    <row r="725" spans="1:48" ht="16.5" customHeight="1" x14ac:dyDescent="0.3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row>
    <row r="726" spans="1:48" ht="16.5" customHeight="1" x14ac:dyDescent="0.3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row>
    <row r="727" spans="1:48" ht="16.5" customHeight="1" x14ac:dyDescent="0.3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row>
    <row r="728" spans="1:48" ht="16.5" customHeight="1" x14ac:dyDescent="0.3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row>
    <row r="729" spans="1:48" ht="16.5" customHeight="1" x14ac:dyDescent="0.3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row>
    <row r="730" spans="1:48" ht="16.5" customHeight="1" x14ac:dyDescent="0.3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row>
    <row r="731" spans="1:48" ht="16.5" customHeight="1" x14ac:dyDescent="0.3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row>
    <row r="732" spans="1:48" ht="16.5" customHeight="1" x14ac:dyDescent="0.3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row>
    <row r="733" spans="1:48" ht="16.5" customHeight="1" x14ac:dyDescent="0.3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row>
    <row r="734" spans="1:48" ht="16.5" customHeight="1" x14ac:dyDescent="0.3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row>
    <row r="735" spans="1:48" ht="16.5" customHeight="1" x14ac:dyDescent="0.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row>
    <row r="736" spans="1:48" ht="16.5" customHeight="1" x14ac:dyDescent="0.3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row>
    <row r="737" spans="1:48" ht="16.5" customHeight="1" x14ac:dyDescent="0.3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row>
    <row r="738" spans="1:48" ht="16.5" customHeight="1" x14ac:dyDescent="0.3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row>
    <row r="739" spans="1:48" ht="16.5" customHeight="1" x14ac:dyDescent="0.3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row>
    <row r="740" spans="1:48" ht="16.5" customHeight="1" x14ac:dyDescent="0.3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row>
    <row r="741" spans="1:48" ht="16.5" customHeight="1" x14ac:dyDescent="0.3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row>
    <row r="742" spans="1:48" ht="16.5" customHeight="1" x14ac:dyDescent="0.3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row>
    <row r="743" spans="1:48" ht="16.5" customHeight="1" x14ac:dyDescent="0.3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row>
    <row r="744" spans="1:48" ht="16.5" customHeight="1" x14ac:dyDescent="0.3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row>
    <row r="745" spans="1:48" ht="16.5" customHeight="1" x14ac:dyDescent="0.3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row>
    <row r="746" spans="1:48" ht="16.5" customHeight="1" x14ac:dyDescent="0.3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row>
    <row r="747" spans="1:48" ht="16.5" customHeight="1" x14ac:dyDescent="0.3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row>
    <row r="748" spans="1:48" ht="16.5" customHeight="1" x14ac:dyDescent="0.3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row>
    <row r="749" spans="1:48" ht="16.5" customHeight="1" x14ac:dyDescent="0.3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row>
    <row r="750" spans="1:48" ht="16.5" customHeight="1" x14ac:dyDescent="0.3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row>
    <row r="751" spans="1:48" ht="16.5" customHeight="1" x14ac:dyDescent="0.3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row>
    <row r="752" spans="1:48" ht="16.5" customHeight="1" x14ac:dyDescent="0.3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row>
    <row r="753" spans="1:48" ht="16.5" customHeight="1" x14ac:dyDescent="0.3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row>
    <row r="754" spans="1:48" ht="16.5" customHeight="1" x14ac:dyDescent="0.3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row>
    <row r="755" spans="1:48" ht="16.5" customHeight="1" x14ac:dyDescent="0.3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row>
    <row r="756" spans="1:48" ht="16.5" customHeight="1" x14ac:dyDescent="0.3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row>
    <row r="757" spans="1:48" ht="16.5" customHeight="1" x14ac:dyDescent="0.3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row>
    <row r="758" spans="1:48" ht="16.5" customHeight="1" x14ac:dyDescent="0.3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row>
    <row r="759" spans="1:48" ht="16.5" customHeight="1" x14ac:dyDescent="0.3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row>
    <row r="760" spans="1:48" ht="16.5" customHeight="1" x14ac:dyDescent="0.3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row>
    <row r="761" spans="1:48" ht="16.5" customHeight="1" x14ac:dyDescent="0.3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row>
    <row r="762" spans="1:48" ht="16.5" customHeight="1" x14ac:dyDescent="0.3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row>
    <row r="763" spans="1:48" ht="16.5" customHeight="1" x14ac:dyDescent="0.3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row>
    <row r="764" spans="1:48" ht="16.5" customHeight="1" x14ac:dyDescent="0.3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row>
    <row r="765" spans="1:48" ht="16.5" customHeight="1" x14ac:dyDescent="0.3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row>
    <row r="766" spans="1:48" ht="16.5" customHeight="1" x14ac:dyDescent="0.3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row>
    <row r="767" spans="1:48" ht="16.5" customHeight="1" x14ac:dyDescent="0.3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row>
    <row r="768" spans="1:48" ht="16.5" customHeight="1" x14ac:dyDescent="0.3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row>
    <row r="769" spans="1:48" ht="16.5" customHeight="1" x14ac:dyDescent="0.3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row>
    <row r="770" spans="1:48" ht="16.5" customHeight="1" x14ac:dyDescent="0.3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row>
    <row r="771" spans="1:48" ht="16.5" customHeight="1" x14ac:dyDescent="0.3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row>
    <row r="772" spans="1:48" ht="16.5" customHeight="1" x14ac:dyDescent="0.3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row>
    <row r="773" spans="1:48" ht="16.5" customHeight="1" x14ac:dyDescent="0.3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row>
    <row r="774" spans="1:48" ht="16.5" customHeight="1" x14ac:dyDescent="0.3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row>
    <row r="775" spans="1:48" ht="16.5" customHeight="1" x14ac:dyDescent="0.3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row>
    <row r="776" spans="1:48" ht="16.5" customHeight="1" x14ac:dyDescent="0.3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row>
    <row r="777" spans="1:48" ht="16.5" customHeight="1" x14ac:dyDescent="0.3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row>
    <row r="778" spans="1:48" ht="16.5" customHeight="1" x14ac:dyDescent="0.3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row>
    <row r="779" spans="1:48" ht="16.5" customHeight="1" x14ac:dyDescent="0.3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row>
    <row r="780" spans="1:48" ht="16.5" customHeight="1" x14ac:dyDescent="0.3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row>
    <row r="781" spans="1:48" ht="16.5" customHeight="1" x14ac:dyDescent="0.3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row>
    <row r="782" spans="1:48" ht="16.5" customHeight="1" x14ac:dyDescent="0.3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row>
    <row r="783" spans="1:48" ht="16.5" customHeight="1" x14ac:dyDescent="0.3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row>
    <row r="784" spans="1:48" ht="16.5" customHeight="1" x14ac:dyDescent="0.3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row>
    <row r="785" spans="1:48" ht="16.5" customHeight="1" x14ac:dyDescent="0.3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row>
    <row r="786" spans="1:48" ht="16.5" customHeight="1" x14ac:dyDescent="0.3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row>
    <row r="787" spans="1:48" ht="16.5" customHeight="1" x14ac:dyDescent="0.3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row>
    <row r="788" spans="1:48" ht="16.5" customHeight="1" x14ac:dyDescent="0.3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row>
    <row r="789" spans="1:48" ht="16.5" customHeight="1" x14ac:dyDescent="0.3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row>
    <row r="790" spans="1:48" ht="16.5" customHeight="1" x14ac:dyDescent="0.3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row>
    <row r="791" spans="1:48" ht="16.5" customHeight="1" x14ac:dyDescent="0.3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row>
    <row r="792" spans="1:48" ht="16.5" customHeight="1" x14ac:dyDescent="0.3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row>
    <row r="793" spans="1:48" ht="16.5" customHeight="1" x14ac:dyDescent="0.3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row>
    <row r="794" spans="1:48" ht="16.5" customHeight="1" x14ac:dyDescent="0.3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row>
    <row r="795" spans="1:48" ht="16.5" customHeight="1" x14ac:dyDescent="0.3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row>
    <row r="796" spans="1:48" ht="16.5" customHeight="1" x14ac:dyDescent="0.3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row>
    <row r="797" spans="1:48" ht="16.5" customHeight="1" x14ac:dyDescent="0.3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row>
    <row r="798" spans="1:48" ht="16.5" customHeight="1" x14ac:dyDescent="0.3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row>
    <row r="799" spans="1:48" ht="16.5" customHeight="1" x14ac:dyDescent="0.3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row>
    <row r="800" spans="1:48" ht="16.5" customHeight="1" x14ac:dyDescent="0.3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row>
    <row r="801" spans="1:48" ht="16.5" customHeight="1" x14ac:dyDescent="0.3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row>
    <row r="802" spans="1:48" ht="16.5" customHeight="1" x14ac:dyDescent="0.3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row>
    <row r="803" spans="1:48" ht="16.5" customHeight="1" x14ac:dyDescent="0.3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row>
    <row r="804" spans="1:48" ht="16.5" customHeight="1" x14ac:dyDescent="0.3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row>
    <row r="805" spans="1:48" ht="16.5" customHeight="1" x14ac:dyDescent="0.3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row>
    <row r="806" spans="1:48" ht="16.5" customHeight="1" x14ac:dyDescent="0.3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row>
    <row r="807" spans="1:48" ht="16.5" customHeight="1" x14ac:dyDescent="0.3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row>
    <row r="808" spans="1:48" ht="16.5" customHeight="1" x14ac:dyDescent="0.3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row>
    <row r="809" spans="1:48" ht="16.5" customHeight="1" x14ac:dyDescent="0.3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row>
    <row r="810" spans="1:48" ht="16.5" customHeight="1" x14ac:dyDescent="0.3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row>
    <row r="811" spans="1:48" ht="16.5" customHeight="1" x14ac:dyDescent="0.3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row>
    <row r="812" spans="1:48" ht="16.5" customHeight="1" x14ac:dyDescent="0.3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row>
    <row r="813" spans="1:48" ht="16.5" customHeight="1" x14ac:dyDescent="0.3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row>
    <row r="814" spans="1:48" ht="16.5" customHeight="1" x14ac:dyDescent="0.3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row>
    <row r="815" spans="1:48" ht="16.5" customHeight="1" x14ac:dyDescent="0.3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row>
    <row r="816" spans="1:48" ht="16.5" customHeight="1" x14ac:dyDescent="0.3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row>
    <row r="817" spans="1:48" ht="16.5" customHeight="1" x14ac:dyDescent="0.3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row>
    <row r="818" spans="1:48" ht="16.5" customHeight="1" x14ac:dyDescent="0.3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row>
    <row r="819" spans="1:48" ht="16.5" customHeight="1" x14ac:dyDescent="0.3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row>
    <row r="820" spans="1:48" ht="16.5" customHeight="1" x14ac:dyDescent="0.3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row>
    <row r="821" spans="1:48" ht="16.5" customHeight="1" x14ac:dyDescent="0.3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row>
    <row r="822" spans="1:48" ht="16.5" customHeight="1" x14ac:dyDescent="0.3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row>
    <row r="823" spans="1:48" ht="16.5" customHeight="1" x14ac:dyDescent="0.3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row>
    <row r="824" spans="1:48" ht="16.5" customHeight="1" x14ac:dyDescent="0.3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row>
    <row r="825" spans="1:48" ht="16.5" customHeight="1" x14ac:dyDescent="0.3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row>
    <row r="826" spans="1:48" ht="16.5" customHeight="1" x14ac:dyDescent="0.3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row>
    <row r="827" spans="1:48" ht="16.5" customHeight="1" x14ac:dyDescent="0.3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row>
    <row r="828" spans="1:48" ht="16.5" customHeight="1" x14ac:dyDescent="0.3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row>
    <row r="829" spans="1:48" ht="16.5" customHeight="1" x14ac:dyDescent="0.3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row>
    <row r="830" spans="1:48" ht="16.5" customHeight="1" x14ac:dyDescent="0.3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row>
    <row r="831" spans="1:48" ht="16.5" customHeight="1" x14ac:dyDescent="0.3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row>
    <row r="832" spans="1:48" ht="16.5" customHeight="1" x14ac:dyDescent="0.3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row>
    <row r="833" spans="1:48" ht="16.5" customHeight="1" x14ac:dyDescent="0.3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row>
    <row r="834" spans="1:48" ht="16.5" customHeight="1" x14ac:dyDescent="0.3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row>
    <row r="835" spans="1:48" ht="16.5" customHeight="1" x14ac:dyDescent="0.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row>
    <row r="836" spans="1:48" ht="16.5" customHeight="1" x14ac:dyDescent="0.3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row>
    <row r="837" spans="1:48" ht="16.5" customHeight="1" x14ac:dyDescent="0.3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row>
    <row r="838" spans="1:48" ht="16.5" customHeight="1" x14ac:dyDescent="0.3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row>
    <row r="839" spans="1:48" ht="16.5" customHeight="1" x14ac:dyDescent="0.3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row>
    <row r="840" spans="1:48" ht="16.5" customHeight="1" x14ac:dyDescent="0.3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row>
    <row r="841" spans="1:48" ht="16.5" customHeight="1" x14ac:dyDescent="0.3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row>
    <row r="842" spans="1:48" ht="16.5" customHeight="1" x14ac:dyDescent="0.3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row>
    <row r="843" spans="1:48" ht="16.5" customHeight="1" x14ac:dyDescent="0.3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row>
    <row r="844" spans="1:48" ht="16.5" customHeight="1" x14ac:dyDescent="0.3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row>
    <row r="845" spans="1:48" ht="16.5" customHeight="1" x14ac:dyDescent="0.3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row>
    <row r="846" spans="1:48" ht="16.5" customHeight="1" x14ac:dyDescent="0.3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row>
    <row r="847" spans="1:48" ht="16.5" customHeight="1" x14ac:dyDescent="0.3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row>
    <row r="848" spans="1:48" ht="16.5" customHeight="1" x14ac:dyDescent="0.3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row>
    <row r="849" spans="1:48" ht="16.5" customHeight="1" x14ac:dyDescent="0.3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row>
    <row r="850" spans="1:48" ht="16.5" customHeight="1" x14ac:dyDescent="0.3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row>
    <row r="851" spans="1:48" ht="16.5" customHeight="1" x14ac:dyDescent="0.3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row>
    <row r="852" spans="1:48" ht="16.5" customHeight="1" x14ac:dyDescent="0.3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row>
    <row r="853" spans="1:48" ht="16.5" customHeight="1" x14ac:dyDescent="0.3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row>
    <row r="854" spans="1:48" ht="16.5" customHeight="1" x14ac:dyDescent="0.3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row>
    <row r="855" spans="1:48" ht="16.5" customHeight="1" x14ac:dyDescent="0.3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row>
    <row r="856" spans="1:48" ht="16.5" customHeight="1" x14ac:dyDescent="0.3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row>
    <row r="857" spans="1:48" ht="16.5" customHeight="1" x14ac:dyDescent="0.3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row>
    <row r="858" spans="1:48" ht="16.5" customHeight="1" x14ac:dyDescent="0.3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row>
    <row r="859" spans="1:48" ht="16.5" customHeight="1" x14ac:dyDescent="0.3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row>
    <row r="860" spans="1:48" ht="16.5" customHeight="1" x14ac:dyDescent="0.3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row>
    <row r="861" spans="1:48" ht="16.5" customHeight="1" x14ac:dyDescent="0.3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row>
    <row r="862" spans="1:48" ht="16.5" customHeight="1" x14ac:dyDescent="0.3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row>
    <row r="863" spans="1:48" ht="16.5" customHeight="1" x14ac:dyDescent="0.3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row>
    <row r="864" spans="1:48" ht="16.5" customHeight="1" x14ac:dyDescent="0.3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row>
    <row r="865" spans="1:48" ht="16.5" customHeight="1" x14ac:dyDescent="0.3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row>
    <row r="866" spans="1:48" ht="16.5" customHeight="1" x14ac:dyDescent="0.3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row>
    <row r="867" spans="1:48" ht="16.5" customHeight="1" x14ac:dyDescent="0.3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row>
    <row r="868" spans="1:48" ht="16.5" customHeight="1" x14ac:dyDescent="0.3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row>
    <row r="869" spans="1:48" ht="16.5" customHeight="1" x14ac:dyDescent="0.3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row>
    <row r="870" spans="1:48" ht="16.5" customHeight="1" x14ac:dyDescent="0.3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row>
    <row r="871" spans="1:48" ht="16.5" customHeight="1" x14ac:dyDescent="0.3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row>
    <row r="872" spans="1:48" ht="16.5" customHeight="1" x14ac:dyDescent="0.3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row>
    <row r="873" spans="1:48" ht="16.5" customHeight="1" x14ac:dyDescent="0.3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row>
    <row r="874" spans="1:48" ht="16.5" customHeight="1" x14ac:dyDescent="0.3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row>
    <row r="875" spans="1:48" ht="16.5" customHeight="1" x14ac:dyDescent="0.3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row>
    <row r="876" spans="1:48" ht="16.5" customHeight="1" x14ac:dyDescent="0.3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row>
    <row r="877" spans="1:48" ht="16.5" customHeight="1" x14ac:dyDescent="0.3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row>
    <row r="878" spans="1:48" ht="16.5" customHeight="1" x14ac:dyDescent="0.3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row>
    <row r="879" spans="1:48" ht="16.5" customHeight="1" x14ac:dyDescent="0.3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row>
    <row r="880" spans="1:48" ht="16.5" customHeight="1" x14ac:dyDescent="0.3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row>
    <row r="881" spans="1:48" ht="16.5" customHeight="1" x14ac:dyDescent="0.3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row>
    <row r="882" spans="1:48" ht="16.5" customHeight="1" x14ac:dyDescent="0.3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row>
    <row r="883" spans="1:48" ht="16.5" customHeight="1" x14ac:dyDescent="0.3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row>
    <row r="884" spans="1:48" ht="16.5" customHeight="1" x14ac:dyDescent="0.3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row>
    <row r="885" spans="1:48" ht="16.5" customHeight="1" x14ac:dyDescent="0.3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row>
    <row r="886" spans="1:48" ht="16.5" customHeight="1" x14ac:dyDescent="0.3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row>
    <row r="887" spans="1:48" ht="16.5" customHeight="1" x14ac:dyDescent="0.3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row>
    <row r="888" spans="1:48" ht="16.5" customHeight="1" x14ac:dyDescent="0.3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row>
    <row r="889" spans="1:48" ht="16.5" customHeight="1" x14ac:dyDescent="0.3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row>
    <row r="890" spans="1:48" ht="16.5" customHeight="1" x14ac:dyDescent="0.3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row>
    <row r="891" spans="1:48" ht="16.5" customHeight="1" x14ac:dyDescent="0.3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row>
    <row r="892" spans="1:48" ht="16.5" customHeight="1" x14ac:dyDescent="0.3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row>
    <row r="893" spans="1:48" ht="16.5" customHeight="1" x14ac:dyDescent="0.3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row>
    <row r="894" spans="1:48" ht="16.5" customHeight="1" x14ac:dyDescent="0.3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row>
    <row r="895" spans="1:48" ht="16.5" customHeight="1" x14ac:dyDescent="0.3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row>
    <row r="896" spans="1:48" ht="16.5" customHeight="1" x14ac:dyDescent="0.3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row>
    <row r="897" spans="1:48" ht="16.5" customHeight="1" x14ac:dyDescent="0.3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row>
    <row r="898" spans="1:48" ht="16.5" customHeight="1" x14ac:dyDescent="0.3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row>
    <row r="899" spans="1:48" ht="16.5" customHeight="1" x14ac:dyDescent="0.3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row>
    <row r="900" spans="1:48" ht="16.5" customHeight="1" x14ac:dyDescent="0.3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row>
    <row r="901" spans="1:48" ht="16.5" customHeight="1" x14ac:dyDescent="0.3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row>
    <row r="902" spans="1:48" ht="16.5" customHeight="1" x14ac:dyDescent="0.3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row>
    <row r="903" spans="1:48" ht="16.5" customHeight="1" x14ac:dyDescent="0.3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row>
    <row r="904" spans="1:48" ht="16.5" customHeight="1" x14ac:dyDescent="0.3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row>
    <row r="905" spans="1:48" ht="16.5" customHeight="1" x14ac:dyDescent="0.3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row>
    <row r="906" spans="1:48" ht="16.5" customHeight="1" x14ac:dyDescent="0.3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row>
    <row r="907" spans="1:48" ht="16.5" customHeight="1" x14ac:dyDescent="0.3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row>
    <row r="908" spans="1:48" ht="16.5" customHeight="1" x14ac:dyDescent="0.3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row>
    <row r="909" spans="1:48" ht="16.5" customHeight="1" x14ac:dyDescent="0.3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row>
    <row r="910" spans="1:48" ht="16.5" customHeight="1" x14ac:dyDescent="0.3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row>
    <row r="911" spans="1:48" ht="16.5" customHeight="1" x14ac:dyDescent="0.3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row>
    <row r="912" spans="1:48" ht="16.5" customHeight="1" x14ac:dyDescent="0.3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row>
    <row r="913" spans="1:48" ht="16.5" customHeight="1" x14ac:dyDescent="0.3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row>
    <row r="914" spans="1:48" ht="16.5" customHeight="1" x14ac:dyDescent="0.3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row>
    <row r="915" spans="1:48" ht="16.5" customHeight="1" x14ac:dyDescent="0.3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row>
    <row r="916" spans="1:48" ht="16.5" customHeight="1" x14ac:dyDescent="0.3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row>
    <row r="917" spans="1:48" ht="16.5" customHeight="1" x14ac:dyDescent="0.3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row>
    <row r="918" spans="1:48" ht="16.5" customHeight="1" x14ac:dyDescent="0.3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row>
    <row r="919" spans="1:48" ht="16.5" customHeight="1" x14ac:dyDescent="0.3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row>
    <row r="920" spans="1:48" ht="16.5" customHeight="1" x14ac:dyDescent="0.3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row>
    <row r="921" spans="1:48" ht="16.5" customHeight="1" x14ac:dyDescent="0.3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row>
    <row r="922" spans="1:48" ht="16.5" customHeight="1" x14ac:dyDescent="0.3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row>
    <row r="923" spans="1:48" ht="16.5" customHeight="1" x14ac:dyDescent="0.3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row>
    <row r="924" spans="1:48" ht="16.5" customHeight="1" x14ac:dyDescent="0.3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row>
    <row r="925" spans="1:48" ht="16.5" customHeight="1" x14ac:dyDescent="0.3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row>
    <row r="926" spans="1:48" ht="16.5" customHeight="1" x14ac:dyDescent="0.3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row>
    <row r="927" spans="1:48" ht="16.5" customHeight="1" x14ac:dyDescent="0.3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row>
    <row r="928" spans="1:48" ht="16.5" customHeight="1" x14ac:dyDescent="0.3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row>
    <row r="929" spans="1:48" ht="16.5" customHeight="1" x14ac:dyDescent="0.3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row>
    <row r="930" spans="1:48" ht="16.5" customHeight="1" x14ac:dyDescent="0.3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row>
    <row r="931" spans="1:48" ht="16.5" customHeight="1" x14ac:dyDescent="0.3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row>
    <row r="932" spans="1:48" ht="16.5" customHeight="1" x14ac:dyDescent="0.3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row>
    <row r="933" spans="1:48" ht="16.5" customHeight="1" x14ac:dyDescent="0.3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row>
    <row r="934" spans="1:48" ht="16.5" customHeight="1" x14ac:dyDescent="0.3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row>
    <row r="935" spans="1:48" ht="16.5" customHeight="1" x14ac:dyDescent="0.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row>
    <row r="936" spans="1:48" ht="16.5" customHeight="1" x14ac:dyDescent="0.3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row>
    <row r="937" spans="1:48" ht="16.5" customHeight="1" x14ac:dyDescent="0.3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row>
    <row r="938" spans="1:48" ht="16.5" customHeight="1" x14ac:dyDescent="0.3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row>
    <row r="939" spans="1:48" ht="16.5" customHeight="1" x14ac:dyDescent="0.3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row>
    <row r="940" spans="1:48" ht="16.5" customHeight="1" x14ac:dyDescent="0.3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row>
    <row r="941" spans="1:48" ht="16.5" customHeight="1" x14ac:dyDescent="0.3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row>
    <row r="942" spans="1:48" ht="16.5" customHeight="1" x14ac:dyDescent="0.3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row>
    <row r="943" spans="1:48" ht="16.5" customHeight="1" x14ac:dyDescent="0.3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row>
    <row r="944" spans="1:48" ht="16.5" customHeight="1" x14ac:dyDescent="0.3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row>
    <row r="945" spans="1:48" ht="16.5" customHeight="1" x14ac:dyDescent="0.3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row>
    <row r="946" spans="1:48" ht="16.5" customHeight="1" x14ac:dyDescent="0.3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row>
    <row r="947" spans="1:48" ht="16.5" customHeight="1" x14ac:dyDescent="0.3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row>
    <row r="948" spans="1:48" ht="16.5" customHeight="1" x14ac:dyDescent="0.3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row>
    <row r="949" spans="1:48" ht="16.5" customHeight="1" x14ac:dyDescent="0.3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row>
    <row r="950" spans="1:48" ht="16.5" customHeight="1" x14ac:dyDescent="0.3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row>
    <row r="951" spans="1:48" ht="16.5" customHeight="1" x14ac:dyDescent="0.3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row>
    <row r="952" spans="1:48" ht="16.5" customHeight="1" x14ac:dyDescent="0.3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row>
    <row r="953" spans="1:48" ht="16.5" customHeight="1" x14ac:dyDescent="0.3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row>
    <row r="954" spans="1:48" ht="16.5" customHeight="1" x14ac:dyDescent="0.3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row>
    <row r="955" spans="1:48" ht="16.5" customHeight="1" x14ac:dyDescent="0.3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row>
    <row r="956" spans="1:48" ht="16.5" customHeight="1" x14ac:dyDescent="0.3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row>
    <row r="957" spans="1:48" ht="16.5" customHeight="1" x14ac:dyDescent="0.3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row>
    <row r="958" spans="1:48" ht="16.5" customHeight="1" x14ac:dyDescent="0.3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row>
    <row r="959" spans="1:48" ht="16.5" customHeight="1" x14ac:dyDescent="0.3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row>
    <row r="960" spans="1:48" ht="16.5" customHeight="1" x14ac:dyDescent="0.3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row>
    <row r="961" spans="1:48" ht="16.5" customHeight="1" x14ac:dyDescent="0.3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row>
    <row r="962" spans="1:48" ht="16.5" customHeight="1" x14ac:dyDescent="0.3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row>
    <row r="963" spans="1:48" ht="16.5" customHeight="1" x14ac:dyDescent="0.3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row>
    <row r="964" spans="1:48" ht="16.5" customHeight="1" x14ac:dyDescent="0.3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row>
    <row r="965" spans="1:48" ht="16.5" customHeight="1" x14ac:dyDescent="0.3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row>
    <row r="966" spans="1:48" ht="16.5" customHeight="1" x14ac:dyDescent="0.3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row>
    <row r="967" spans="1:48" ht="16.5" customHeight="1" x14ac:dyDescent="0.3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row>
    <row r="968" spans="1:48" ht="16.5" customHeight="1" x14ac:dyDescent="0.3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row>
    <row r="969" spans="1:48" ht="16.5" customHeight="1" x14ac:dyDescent="0.3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row>
    <row r="970" spans="1:48" ht="16.5" customHeight="1" x14ac:dyDescent="0.3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row>
    <row r="971" spans="1:48" ht="16.5" customHeight="1" x14ac:dyDescent="0.3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row>
    <row r="972" spans="1:48" ht="16.5" customHeight="1" x14ac:dyDescent="0.3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row>
    <row r="973" spans="1:48" ht="16.5" customHeight="1" x14ac:dyDescent="0.3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row>
    <row r="974" spans="1:48" ht="16.5" customHeight="1" x14ac:dyDescent="0.3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row>
    <row r="975" spans="1:48" ht="16.5" customHeight="1" x14ac:dyDescent="0.3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row>
    <row r="976" spans="1:48" ht="16.5" customHeight="1" x14ac:dyDescent="0.3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row>
    <row r="977" spans="1:48" ht="16.5" customHeight="1" x14ac:dyDescent="0.3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row>
    <row r="978" spans="1:48" ht="16.5" customHeight="1" x14ac:dyDescent="0.3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row>
    <row r="979" spans="1:48" ht="16.5" customHeight="1" x14ac:dyDescent="0.3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row>
    <row r="980" spans="1:48" ht="16.5" customHeight="1" x14ac:dyDescent="0.3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row>
    <row r="981" spans="1:48" ht="16.5" customHeight="1" x14ac:dyDescent="0.3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row>
    <row r="982" spans="1:48" ht="16.5" customHeight="1" x14ac:dyDescent="0.3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row>
    <row r="983" spans="1:48" ht="16.5" customHeight="1" x14ac:dyDescent="0.3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row>
    <row r="984" spans="1:48" ht="16.5" customHeight="1" x14ac:dyDescent="0.3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row>
    <row r="985" spans="1:48" ht="16.5" customHeight="1" x14ac:dyDescent="0.3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row>
    <row r="986" spans="1:48" ht="16.5" customHeight="1" x14ac:dyDescent="0.3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row>
    <row r="987" spans="1:48" ht="16.5" customHeight="1" x14ac:dyDescent="0.3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row>
    <row r="988" spans="1:48" ht="16.5" customHeight="1" x14ac:dyDescent="0.3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row>
    <row r="989" spans="1:48" ht="16.5" customHeight="1" x14ac:dyDescent="0.3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row>
    <row r="990" spans="1:48" ht="16.5" customHeight="1" x14ac:dyDescent="0.3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row>
    <row r="991" spans="1:48" ht="16.5" customHeight="1" x14ac:dyDescent="0.3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row>
    <row r="992" spans="1:48" ht="16.5" customHeight="1" x14ac:dyDescent="0.3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row>
    <row r="993" spans="1:48" ht="16.5" customHeight="1" x14ac:dyDescent="0.3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row>
    <row r="994" spans="1:48" ht="16.5" customHeight="1" x14ac:dyDescent="0.3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row>
    <row r="995" spans="1:48" ht="16.5" customHeight="1" x14ac:dyDescent="0.3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row>
    <row r="996" spans="1:48" ht="16.5" customHeight="1" x14ac:dyDescent="0.3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row>
    <row r="997" spans="1:48" ht="16.5" customHeight="1" x14ac:dyDescent="0.3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row>
    <row r="998" spans="1:48" ht="16.5" customHeight="1" x14ac:dyDescent="0.3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row>
    <row r="999" spans="1:48" ht="16.5" customHeight="1" x14ac:dyDescent="0.3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row>
    <row r="1000" spans="1:48" ht="16.5" customHeight="1" x14ac:dyDescent="0.3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row>
  </sheetData>
  <mergeCells count="40">
    <mergeCell ref="U6:X6"/>
    <mergeCell ref="Y6:AB6"/>
    <mergeCell ref="AC6:AF6"/>
    <mergeCell ref="G5:L5"/>
    <mergeCell ref="M5:P5"/>
    <mergeCell ref="Q5:T5"/>
    <mergeCell ref="U5:X5"/>
    <mergeCell ref="Y5:AB5"/>
    <mergeCell ref="Y4:AB4"/>
    <mergeCell ref="AC4:AF4"/>
    <mergeCell ref="G7:L7"/>
    <mergeCell ref="M7:P7"/>
    <mergeCell ref="Y7:AB7"/>
    <mergeCell ref="AC7:AF7"/>
    <mergeCell ref="Q7:T7"/>
    <mergeCell ref="U7:X7"/>
    <mergeCell ref="G4:L4"/>
    <mergeCell ref="M4:P4"/>
    <mergeCell ref="Q4:T4"/>
    <mergeCell ref="U4:X4"/>
    <mergeCell ref="AC5:AF5"/>
    <mergeCell ref="G6:L6"/>
    <mergeCell ref="M6:P6"/>
    <mergeCell ref="Q6:T6"/>
    <mergeCell ref="G11:AF11"/>
    <mergeCell ref="C15:AJ15"/>
    <mergeCell ref="C18:AJ18"/>
    <mergeCell ref="Y8:AB8"/>
    <mergeCell ref="AC8:AF8"/>
    <mergeCell ref="Q9:T9"/>
    <mergeCell ref="U9:X9"/>
    <mergeCell ref="Y9:AB9"/>
    <mergeCell ref="AC9:AF9"/>
    <mergeCell ref="G9:L9"/>
    <mergeCell ref="M9:P9"/>
    <mergeCell ref="E4:E9"/>
    <mergeCell ref="G8:L8"/>
    <mergeCell ref="M8:P8"/>
    <mergeCell ref="Q8:T8"/>
    <mergeCell ref="U8:X8"/>
  </mergeCells>
  <pageMargins left="0.39370078740157483" right="0.39370078740157483" top="0.39370078740157483" bottom="0.39370078740157483" header="0" footer="0"/>
  <pageSetup scale="9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1000"/>
  <sheetViews>
    <sheetView workbookViewId="0"/>
  </sheetViews>
  <sheetFormatPr baseColWidth="10" defaultColWidth="14.453125" defaultRowHeight="15" customHeight="1" x14ac:dyDescent="0.35"/>
  <cols>
    <col min="1" max="5" width="3.7265625" customWidth="1"/>
    <col min="6" max="6" width="1.26953125" customWidth="1"/>
    <col min="7" max="36" width="3.7265625" customWidth="1"/>
    <col min="37" max="48" width="9.26953125" customWidth="1"/>
  </cols>
  <sheetData>
    <row r="1" spans="1:48" ht="18" customHeight="1" x14ac:dyDescent="0.3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48" ht="16.5" customHeight="1" x14ac:dyDescent="0.3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48" ht="16.5" customHeight="1" x14ac:dyDescent="0.3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row>
    <row r="4" spans="1:48" ht="51" customHeight="1" x14ac:dyDescent="0.35">
      <c r="A4" s="12"/>
      <c r="B4" s="12"/>
      <c r="C4" s="137"/>
      <c r="D4" s="137"/>
      <c r="E4" s="282" t="s">
        <v>784</v>
      </c>
      <c r="F4" s="137"/>
      <c r="G4" s="277" t="s">
        <v>785</v>
      </c>
      <c r="H4" s="173"/>
      <c r="I4" s="173"/>
      <c r="J4" s="173"/>
      <c r="K4" s="173"/>
      <c r="L4" s="174"/>
      <c r="M4" s="276">
        <v>5</v>
      </c>
      <c r="N4" s="173"/>
      <c r="O4" s="173"/>
      <c r="P4" s="174"/>
      <c r="Q4" s="276">
        <v>10</v>
      </c>
      <c r="R4" s="173"/>
      <c r="S4" s="173"/>
      <c r="T4" s="174"/>
      <c r="U4" s="278">
        <v>15</v>
      </c>
      <c r="V4" s="173"/>
      <c r="W4" s="173"/>
      <c r="X4" s="174"/>
      <c r="Y4" s="278">
        <v>20</v>
      </c>
      <c r="Z4" s="173"/>
      <c r="AA4" s="173"/>
      <c r="AB4" s="174"/>
      <c r="AC4" s="278">
        <v>25</v>
      </c>
      <c r="AD4" s="173"/>
      <c r="AE4" s="173"/>
      <c r="AF4" s="174"/>
      <c r="AG4" s="137"/>
      <c r="AH4" s="137"/>
      <c r="AI4" s="137"/>
      <c r="AJ4" s="12"/>
      <c r="AK4" s="12"/>
      <c r="AL4" s="12"/>
      <c r="AM4" s="12"/>
      <c r="AN4" s="12"/>
      <c r="AO4" s="12"/>
      <c r="AP4" s="12"/>
      <c r="AQ4" s="12"/>
      <c r="AR4" s="12"/>
      <c r="AS4" s="12"/>
      <c r="AT4" s="12"/>
      <c r="AU4" s="12"/>
      <c r="AV4" s="12"/>
    </row>
    <row r="5" spans="1:48" ht="51" customHeight="1" x14ac:dyDescent="0.35">
      <c r="A5" s="12"/>
      <c r="B5" s="12"/>
      <c r="C5" s="137"/>
      <c r="D5" s="137"/>
      <c r="E5" s="264"/>
      <c r="F5" s="137"/>
      <c r="G5" s="277" t="s">
        <v>786</v>
      </c>
      <c r="H5" s="173"/>
      <c r="I5" s="173"/>
      <c r="J5" s="173"/>
      <c r="K5" s="173"/>
      <c r="L5" s="174"/>
      <c r="M5" s="280">
        <v>4</v>
      </c>
      <c r="N5" s="173"/>
      <c r="O5" s="173"/>
      <c r="P5" s="174"/>
      <c r="Q5" s="276">
        <v>8</v>
      </c>
      <c r="R5" s="173"/>
      <c r="S5" s="173"/>
      <c r="T5" s="174"/>
      <c r="U5" s="276">
        <v>12</v>
      </c>
      <c r="V5" s="173"/>
      <c r="W5" s="173"/>
      <c r="X5" s="174"/>
      <c r="Y5" s="278">
        <v>16</v>
      </c>
      <c r="Z5" s="173"/>
      <c r="AA5" s="173"/>
      <c r="AB5" s="174"/>
      <c r="AC5" s="278">
        <v>20</v>
      </c>
      <c r="AD5" s="173"/>
      <c r="AE5" s="173"/>
      <c r="AF5" s="174"/>
      <c r="AG5" s="137"/>
      <c r="AH5" s="137"/>
      <c r="AI5" s="137"/>
      <c r="AJ5" s="12"/>
      <c r="AK5" s="12"/>
      <c r="AL5" s="12"/>
      <c r="AM5" s="12"/>
      <c r="AN5" s="12"/>
      <c r="AO5" s="12"/>
      <c r="AP5" s="12"/>
      <c r="AQ5" s="12"/>
      <c r="AR5" s="12"/>
      <c r="AS5" s="12"/>
      <c r="AT5" s="12"/>
      <c r="AU5" s="12"/>
      <c r="AV5" s="12"/>
    </row>
    <row r="6" spans="1:48" ht="51" customHeight="1" x14ac:dyDescent="0.35">
      <c r="A6" s="12"/>
      <c r="B6" s="12"/>
      <c r="C6" s="137"/>
      <c r="D6" s="137"/>
      <c r="E6" s="264"/>
      <c r="F6" s="137"/>
      <c r="G6" s="277" t="s">
        <v>787</v>
      </c>
      <c r="H6" s="173"/>
      <c r="I6" s="173"/>
      <c r="J6" s="173"/>
      <c r="K6" s="173"/>
      <c r="L6" s="174"/>
      <c r="M6" s="279">
        <v>3</v>
      </c>
      <c r="N6" s="173"/>
      <c r="O6" s="173"/>
      <c r="P6" s="174"/>
      <c r="Q6" s="280">
        <v>6</v>
      </c>
      <c r="R6" s="173"/>
      <c r="S6" s="173"/>
      <c r="T6" s="174"/>
      <c r="U6" s="276">
        <v>9</v>
      </c>
      <c r="V6" s="173"/>
      <c r="W6" s="173"/>
      <c r="X6" s="174"/>
      <c r="Y6" s="278">
        <v>12</v>
      </c>
      <c r="Z6" s="173"/>
      <c r="AA6" s="173"/>
      <c r="AB6" s="174"/>
      <c r="AC6" s="278">
        <v>15</v>
      </c>
      <c r="AD6" s="173"/>
      <c r="AE6" s="173"/>
      <c r="AF6" s="174"/>
      <c r="AG6" s="137"/>
      <c r="AH6" s="137"/>
      <c r="AI6" s="137"/>
      <c r="AJ6" s="138"/>
      <c r="AK6" s="12"/>
      <c r="AL6" s="12"/>
      <c r="AM6" s="12"/>
      <c r="AN6" s="12"/>
      <c r="AO6" s="12"/>
      <c r="AP6" s="12"/>
      <c r="AQ6" s="12"/>
      <c r="AR6" s="12"/>
      <c r="AS6" s="12"/>
      <c r="AT6" s="12"/>
      <c r="AU6" s="12"/>
      <c r="AV6" s="12"/>
    </row>
    <row r="7" spans="1:48" ht="51" customHeight="1" x14ac:dyDescent="0.35">
      <c r="A7" s="12"/>
      <c r="B7" s="12"/>
      <c r="C7" s="137"/>
      <c r="D7" s="137"/>
      <c r="E7" s="264"/>
      <c r="F7" s="137"/>
      <c r="G7" s="277" t="s">
        <v>788</v>
      </c>
      <c r="H7" s="173"/>
      <c r="I7" s="173"/>
      <c r="J7" s="173"/>
      <c r="K7" s="173"/>
      <c r="L7" s="174"/>
      <c r="M7" s="279">
        <v>2</v>
      </c>
      <c r="N7" s="173"/>
      <c r="O7" s="173"/>
      <c r="P7" s="174"/>
      <c r="Q7" s="279">
        <v>4</v>
      </c>
      <c r="R7" s="173"/>
      <c r="S7" s="173"/>
      <c r="T7" s="174"/>
      <c r="U7" s="280">
        <v>6</v>
      </c>
      <c r="V7" s="173"/>
      <c r="W7" s="173"/>
      <c r="X7" s="174"/>
      <c r="Y7" s="276">
        <v>8</v>
      </c>
      <c r="Z7" s="173"/>
      <c r="AA7" s="173"/>
      <c r="AB7" s="174"/>
      <c r="AC7" s="278">
        <v>10</v>
      </c>
      <c r="AD7" s="173"/>
      <c r="AE7" s="173"/>
      <c r="AF7" s="174"/>
      <c r="AG7" s="137"/>
      <c r="AH7" s="137"/>
      <c r="AI7" s="137"/>
      <c r="AJ7" s="138" t="s">
        <v>789</v>
      </c>
      <c r="AK7" s="12"/>
      <c r="AL7" s="12"/>
      <c r="AM7" s="12"/>
      <c r="AN7" s="12"/>
      <c r="AO7" s="12"/>
      <c r="AP7" s="12"/>
      <c r="AQ7" s="12"/>
      <c r="AR7" s="12"/>
      <c r="AS7" s="12"/>
      <c r="AT7" s="12"/>
      <c r="AU7" s="12"/>
      <c r="AV7" s="12"/>
    </row>
    <row r="8" spans="1:48" ht="51" customHeight="1" x14ac:dyDescent="0.35">
      <c r="A8" s="12"/>
      <c r="B8" s="12"/>
      <c r="C8" s="137"/>
      <c r="D8" s="137"/>
      <c r="E8" s="264"/>
      <c r="F8" s="137"/>
      <c r="G8" s="277" t="s">
        <v>790</v>
      </c>
      <c r="H8" s="173"/>
      <c r="I8" s="173"/>
      <c r="J8" s="173"/>
      <c r="K8" s="173"/>
      <c r="L8" s="174"/>
      <c r="M8" s="279">
        <v>1</v>
      </c>
      <c r="N8" s="173"/>
      <c r="O8" s="173"/>
      <c r="P8" s="174"/>
      <c r="Q8" s="279">
        <v>2</v>
      </c>
      <c r="R8" s="173"/>
      <c r="S8" s="173"/>
      <c r="T8" s="174"/>
      <c r="U8" s="280">
        <v>3</v>
      </c>
      <c r="V8" s="173"/>
      <c r="W8" s="173"/>
      <c r="X8" s="174"/>
      <c r="Y8" s="276">
        <v>4</v>
      </c>
      <c r="Z8" s="173"/>
      <c r="AA8" s="173"/>
      <c r="AB8" s="174"/>
      <c r="AC8" s="276">
        <v>5</v>
      </c>
      <c r="AD8" s="173"/>
      <c r="AE8" s="173"/>
      <c r="AF8" s="174"/>
      <c r="AG8" s="137"/>
      <c r="AH8" s="137"/>
      <c r="AI8" s="137"/>
      <c r="AJ8" s="12"/>
      <c r="AK8" s="12"/>
      <c r="AL8" s="12"/>
      <c r="AM8" s="12"/>
      <c r="AN8" s="12"/>
      <c r="AO8" s="12"/>
      <c r="AP8" s="12"/>
      <c r="AQ8" s="12"/>
      <c r="AR8" s="12"/>
      <c r="AS8" s="12"/>
      <c r="AT8" s="12"/>
      <c r="AU8" s="12"/>
      <c r="AV8" s="12"/>
    </row>
    <row r="9" spans="1:48" ht="45" customHeight="1" x14ac:dyDescent="0.35">
      <c r="A9" s="12"/>
      <c r="B9" s="12"/>
      <c r="C9" s="137"/>
      <c r="D9" s="137"/>
      <c r="E9" s="265"/>
      <c r="F9" s="137"/>
      <c r="G9" s="281"/>
      <c r="H9" s="173"/>
      <c r="I9" s="173"/>
      <c r="J9" s="173"/>
      <c r="K9" s="173"/>
      <c r="L9" s="174"/>
      <c r="M9" s="277" t="s">
        <v>791</v>
      </c>
      <c r="N9" s="173"/>
      <c r="O9" s="173"/>
      <c r="P9" s="174"/>
      <c r="Q9" s="277" t="s">
        <v>792</v>
      </c>
      <c r="R9" s="173"/>
      <c r="S9" s="173"/>
      <c r="T9" s="174"/>
      <c r="U9" s="277" t="s">
        <v>793</v>
      </c>
      <c r="V9" s="173"/>
      <c r="W9" s="173"/>
      <c r="X9" s="174"/>
      <c r="Y9" s="277" t="s">
        <v>794</v>
      </c>
      <c r="Z9" s="173"/>
      <c r="AA9" s="173"/>
      <c r="AB9" s="174"/>
      <c r="AC9" s="277" t="s">
        <v>795</v>
      </c>
      <c r="AD9" s="173"/>
      <c r="AE9" s="173"/>
      <c r="AF9" s="174"/>
      <c r="AG9" s="137"/>
      <c r="AH9" s="137"/>
      <c r="AI9" s="137"/>
      <c r="AJ9" s="138" t="s">
        <v>728</v>
      </c>
      <c r="AK9" s="12"/>
      <c r="AL9" s="12"/>
      <c r="AM9" s="12"/>
      <c r="AN9" s="12"/>
      <c r="AO9" s="12"/>
      <c r="AP9" s="12"/>
      <c r="AQ9" s="12"/>
      <c r="AR9" s="12"/>
      <c r="AS9" s="12"/>
      <c r="AT9" s="12"/>
      <c r="AU9" s="12"/>
      <c r="AV9" s="12"/>
    </row>
    <row r="10" spans="1:48" ht="11.25" customHeight="1" x14ac:dyDescent="0.35">
      <c r="A10" s="12"/>
      <c r="B10" s="12"/>
      <c r="C10" s="137"/>
      <c r="D10" s="137"/>
      <c r="E10" s="137"/>
      <c r="F10" s="137"/>
      <c r="G10" s="139"/>
      <c r="H10" s="139"/>
      <c r="I10" s="139"/>
      <c r="J10" s="139"/>
      <c r="K10" s="139"/>
      <c r="L10" s="139"/>
      <c r="M10" s="140"/>
      <c r="N10" s="140"/>
      <c r="O10" s="140"/>
      <c r="P10" s="140"/>
      <c r="Q10" s="140"/>
      <c r="R10" s="140"/>
      <c r="S10" s="140"/>
      <c r="T10" s="140"/>
      <c r="U10" s="140"/>
      <c r="V10" s="140"/>
      <c r="W10" s="140"/>
      <c r="X10" s="140"/>
      <c r="Y10" s="140"/>
      <c r="Z10" s="140"/>
      <c r="AA10" s="140"/>
      <c r="AB10" s="140"/>
      <c r="AC10" s="140"/>
      <c r="AD10" s="140"/>
      <c r="AE10" s="140"/>
      <c r="AF10" s="140"/>
      <c r="AG10" s="137"/>
      <c r="AH10" s="137"/>
      <c r="AI10" s="137"/>
      <c r="AJ10" s="138"/>
      <c r="AK10" s="12"/>
      <c r="AL10" s="12"/>
      <c r="AM10" s="12"/>
      <c r="AN10" s="12"/>
      <c r="AO10" s="12"/>
      <c r="AP10" s="12"/>
      <c r="AQ10" s="12"/>
      <c r="AR10" s="12"/>
      <c r="AS10" s="12"/>
      <c r="AT10" s="12"/>
      <c r="AU10" s="12"/>
      <c r="AV10" s="12"/>
    </row>
    <row r="11" spans="1:48" ht="20.25" customHeight="1" x14ac:dyDescent="0.35">
      <c r="A11" s="12"/>
      <c r="B11" s="12"/>
      <c r="C11" s="137"/>
      <c r="D11" s="137"/>
      <c r="E11" s="137"/>
      <c r="F11" s="137"/>
      <c r="G11" s="271" t="s">
        <v>30</v>
      </c>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3"/>
      <c r="AG11" s="137"/>
      <c r="AH11" s="137"/>
      <c r="AI11" s="137"/>
      <c r="AJ11" s="12"/>
      <c r="AK11" s="12"/>
      <c r="AL11" s="12"/>
      <c r="AM11" s="12"/>
      <c r="AN11" s="12"/>
      <c r="AO11" s="12"/>
      <c r="AP11" s="12"/>
      <c r="AQ11" s="12"/>
      <c r="AR11" s="12"/>
      <c r="AS11" s="12"/>
      <c r="AT11" s="12"/>
      <c r="AU11" s="12"/>
      <c r="AV11" s="12"/>
    </row>
    <row r="12" spans="1:48" ht="16.5" customHeight="1" x14ac:dyDescent="0.35">
      <c r="A12" s="12"/>
      <c r="B12" s="12"/>
      <c r="C12" s="137"/>
      <c r="D12" s="137"/>
      <c r="E12" s="137"/>
      <c r="F12" s="137"/>
      <c r="G12" s="137"/>
      <c r="H12" s="137"/>
      <c r="I12" s="141"/>
      <c r="J12" s="142"/>
      <c r="K12" s="143"/>
      <c r="L12" s="144"/>
      <c r="M12" s="144"/>
      <c r="N12" s="143"/>
      <c r="O12" s="144"/>
      <c r="P12" s="144"/>
      <c r="Q12" s="143"/>
      <c r="R12" s="144"/>
      <c r="S12" s="144"/>
      <c r="T12" s="143"/>
      <c r="U12" s="144"/>
      <c r="V12" s="144"/>
      <c r="W12" s="144"/>
      <c r="X12" s="137"/>
      <c r="Y12" s="137"/>
      <c r="Z12" s="137"/>
      <c r="AA12" s="137"/>
      <c r="AB12" s="137"/>
      <c r="AC12" s="137"/>
      <c r="AD12" s="137"/>
      <c r="AE12" s="137"/>
      <c r="AF12" s="137"/>
      <c r="AG12" s="137"/>
      <c r="AH12" s="137"/>
      <c r="AI12" s="137"/>
      <c r="AJ12" s="137"/>
      <c r="AK12" s="12"/>
      <c r="AL12" s="12"/>
      <c r="AM12" s="12"/>
      <c r="AN12" s="12"/>
      <c r="AO12" s="12"/>
      <c r="AP12" s="12"/>
      <c r="AQ12" s="12"/>
      <c r="AR12" s="12"/>
      <c r="AS12" s="12"/>
      <c r="AT12" s="12"/>
      <c r="AU12" s="12"/>
      <c r="AV12" s="12"/>
    </row>
    <row r="13" spans="1:48" ht="16.5" customHeight="1" x14ac:dyDescent="0.35">
      <c r="A13" s="12"/>
      <c r="B13" s="12"/>
      <c r="C13" s="137"/>
      <c r="D13" s="137"/>
      <c r="E13" s="137"/>
      <c r="F13" s="137"/>
      <c r="G13" s="137"/>
      <c r="H13" s="137"/>
      <c r="I13" s="145"/>
      <c r="J13" s="137"/>
      <c r="K13" s="137"/>
      <c r="L13" s="137"/>
      <c r="M13" s="146" t="s">
        <v>796</v>
      </c>
      <c r="N13" s="147" t="s">
        <v>797</v>
      </c>
      <c r="O13" s="148"/>
      <c r="P13" s="149"/>
      <c r="Q13" s="150" t="s">
        <v>798</v>
      </c>
      <c r="R13" s="147" t="s">
        <v>799</v>
      </c>
      <c r="S13" s="148"/>
      <c r="T13" s="149"/>
      <c r="U13" s="151" t="s">
        <v>800</v>
      </c>
      <c r="V13" s="147" t="s">
        <v>801</v>
      </c>
      <c r="W13" s="152"/>
      <c r="X13" s="149"/>
      <c r="Y13" s="153" t="s">
        <v>802</v>
      </c>
      <c r="Z13" s="147" t="s">
        <v>803</v>
      </c>
      <c r="AA13" s="149"/>
      <c r="AB13" s="137"/>
      <c r="AC13" s="137"/>
      <c r="AD13" s="137"/>
      <c r="AE13" s="137"/>
      <c r="AF13" s="137"/>
      <c r="AG13" s="137"/>
      <c r="AH13" s="137"/>
      <c r="AI13" s="137"/>
      <c r="AJ13" s="137"/>
      <c r="AK13" s="12"/>
      <c r="AL13" s="12"/>
      <c r="AM13" s="12"/>
      <c r="AN13" s="12"/>
      <c r="AO13" s="12"/>
      <c r="AP13" s="12"/>
      <c r="AQ13" s="12"/>
      <c r="AR13" s="12"/>
      <c r="AS13" s="12"/>
      <c r="AT13" s="12"/>
      <c r="AU13" s="12"/>
      <c r="AV13" s="12"/>
    </row>
    <row r="14" spans="1:48" ht="16.5" customHeight="1" x14ac:dyDescent="0.35">
      <c r="A14" s="12"/>
      <c r="B14" s="12"/>
      <c r="C14" s="137"/>
      <c r="D14" s="137"/>
      <c r="E14" s="137"/>
      <c r="F14" s="137"/>
      <c r="G14" s="137"/>
      <c r="H14" s="137"/>
      <c r="I14" s="154"/>
      <c r="J14" s="143"/>
      <c r="K14" s="142"/>
      <c r="L14" s="155"/>
      <c r="M14" s="154"/>
      <c r="N14" s="143"/>
      <c r="O14" s="154"/>
      <c r="P14" s="154"/>
      <c r="Q14" s="143"/>
      <c r="R14" s="154"/>
      <c r="S14" s="154"/>
      <c r="T14" s="143"/>
      <c r="U14" s="154"/>
      <c r="V14" s="154"/>
      <c r="W14" s="154"/>
      <c r="X14" s="137"/>
      <c r="Y14" s="137"/>
      <c r="Z14" s="137"/>
      <c r="AA14" s="137"/>
      <c r="AB14" s="137"/>
      <c r="AC14" s="137"/>
      <c r="AD14" s="137"/>
      <c r="AE14" s="137"/>
      <c r="AF14" s="137"/>
      <c r="AG14" s="137"/>
      <c r="AH14" s="137"/>
      <c r="AI14" s="137"/>
      <c r="AJ14" s="137"/>
      <c r="AK14" s="12"/>
      <c r="AL14" s="12"/>
      <c r="AM14" s="12"/>
      <c r="AN14" s="12"/>
      <c r="AO14" s="12"/>
      <c r="AP14" s="12"/>
      <c r="AQ14" s="12"/>
      <c r="AR14" s="12"/>
      <c r="AS14" s="12"/>
      <c r="AT14" s="12"/>
      <c r="AU14" s="12"/>
      <c r="AV14" s="12"/>
    </row>
    <row r="15" spans="1:48" ht="16.5" customHeight="1" x14ac:dyDescent="0.35">
      <c r="A15" s="12"/>
      <c r="B15" s="12"/>
      <c r="C15" s="274" t="s">
        <v>804</v>
      </c>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2"/>
      <c r="AL15" s="12"/>
      <c r="AM15" s="12"/>
      <c r="AN15" s="12"/>
      <c r="AO15" s="12"/>
      <c r="AP15" s="12"/>
      <c r="AQ15" s="12"/>
      <c r="AR15" s="12"/>
      <c r="AS15" s="12"/>
      <c r="AT15" s="12"/>
      <c r="AU15" s="12"/>
      <c r="AV15" s="12"/>
    </row>
    <row r="16" spans="1:48" ht="16.5" customHeight="1" x14ac:dyDescent="0.35">
      <c r="A16" s="12"/>
      <c r="B16" s="12"/>
      <c r="C16" s="137"/>
      <c r="D16" s="137"/>
      <c r="E16" s="137"/>
      <c r="F16" s="137"/>
      <c r="G16" s="137"/>
      <c r="H16" s="137"/>
      <c r="I16" s="137"/>
      <c r="J16" s="137"/>
      <c r="K16" s="156"/>
      <c r="L16" s="156"/>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2"/>
      <c r="AL16" s="12"/>
      <c r="AM16" s="12"/>
      <c r="AN16" s="12"/>
      <c r="AO16" s="12"/>
      <c r="AP16" s="12"/>
      <c r="AQ16" s="12"/>
      <c r="AR16" s="12"/>
      <c r="AS16" s="12"/>
      <c r="AT16" s="12"/>
      <c r="AU16" s="12"/>
      <c r="AV16" s="12"/>
    </row>
    <row r="17" spans="1:48" ht="16.5" customHeight="1" x14ac:dyDescent="0.35">
      <c r="A17" s="12"/>
      <c r="B17" s="12"/>
      <c r="C17" s="137"/>
      <c r="D17" s="137"/>
      <c r="E17" s="137"/>
      <c r="F17" s="137"/>
      <c r="G17" s="137"/>
      <c r="H17" s="137"/>
      <c r="I17" s="154"/>
      <c r="J17" s="143"/>
      <c r="K17" s="142"/>
      <c r="L17" s="142"/>
      <c r="M17" s="143"/>
      <c r="N17" s="143"/>
      <c r="O17" s="143"/>
      <c r="P17" s="143"/>
      <c r="Q17" s="143"/>
      <c r="R17" s="143"/>
      <c r="S17" s="143"/>
      <c r="T17" s="143"/>
      <c r="U17" s="143"/>
      <c r="V17" s="143"/>
      <c r="W17" s="143"/>
      <c r="X17" s="137"/>
      <c r="Y17" s="137"/>
      <c r="Z17" s="137"/>
      <c r="AA17" s="137"/>
      <c r="AB17" s="137"/>
      <c r="AC17" s="137"/>
      <c r="AD17" s="137"/>
      <c r="AE17" s="137"/>
      <c r="AF17" s="137"/>
      <c r="AG17" s="137"/>
      <c r="AH17" s="137"/>
      <c r="AI17" s="137"/>
      <c r="AJ17" s="137"/>
      <c r="AK17" s="12"/>
      <c r="AL17" s="12"/>
      <c r="AM17" s="12"/>
      <c r="AN17" s="12"/>
      <c r="AO17" s="12"/>
      <c r="AP17" s="12"/>
      <c r="AQ17" s="12"/>
      <c r="AR17" s="12"/>
      <c r="AS17" s="12"/>
      <c r="AT17" s="12"/>
      <c r="AU17" s="12"/>
      <c r="AV17" s="12"/>
    </row>
    <row r="18" spans="1:48" ht="32.25" customHeight="1" x14ac:dyDescent="0.35">
      <c r="A18" s="12"/>
      <c r="B18" s="12"/>
      <c r="C18" s="275" t="s">
        <v>805</v>
      </c>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2"/>
      <c r="AL18" s="12"/>
      <c r="AM18" s="12"/>
      <c r="AN18" s="12"/>
      <c r="AO18" s="12"/>
      <c r="AP18" s="12"/>
      <c r="AQ18" s="12"/>
      <c r="AR18" s="12"/>
      <c r="AS18" s="12"/>
      <c r="AT18" s="12"/>
      <c r="AU18" s="12"/>
      <c r="AV18" s="12"/>
    </row>
    <row r="19" spans="1:48" ht="16.5" customHeight="1" x14ac:dyDescent="0.35">
      <c r="A19" s="12"/>
      <c r="B19" s="12"/>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2"/>
      <c r="AL19" s="12"/>
      <c r="AM19" s="12"/>
      <c r="AN19" s="12"/>
      <c r="AO19" s="12"/>
      <c r="AP19" s="12"/>
      <c r="AQ19" s="12"/>
      <c r="AR19" s="12"/>
      <c r="AS19" s="12"/>
      <c r="AT19" s="12"/>
      <c r="AU19" s="12"/>
      <c r="AV19" s="12"/>
    </row>
    <row r="20" spans="1:48" ht="16.5" customHeight="1" x14ac:dyDescent="0.35">
      <c r="A20" s="12"/>
      <c r="B20" s="12"/>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2"/>
      <c r="AL20" s="12"/>
      <c r="AM20" s="12"/>
      <c r="AN20" s="12"/>
      <c r="AO20" s="12"/>
      <c r="AP20" s="12"/>
      <c r="AQ20" s="12"/>
      <c r="AR20" s="12"/>
      <c r="AS20" s="12"/>
      <c r="AT20" s="12"/>
      <c r="AU20" s="12"/>
      <c r="AV20" s="12"/>
    </row>
    <row r="21" spans="1:48" ht="16.5" customHeight="1" x14ac:dyDescent="0.3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row>
    <row r="22" spans="1:48" ht="16.5" customHeight="1" x14ac:dyDescent="0.3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row>
    <row r="23" spans="1:48" ht="16.5" customHeight="1" x14ac:dyDescent="0.3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row>
    <row r="24" spans="1:48" ht="16.5" customHeight="1" x14ac:dyDescent="0.3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row>
    <row r="25" spans="1:48" ht="16.5" customHeight="1" x14ac:dyDescent="0.3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row>
    <row r="26" spans="1:48" ht="16.5" customHeight="1" x14ac:dyDescent="0.3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row>
    <row r="27" spans="1:48" ht="16.5" customHeight="1" x14ac:dyDescent="0.3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row>
    <row r="28" spans="1:48" ht="16.5" customHeight="1" x14ac:dyDescent="0.3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row>
    <row r="29" spans="1:48" ht="16.5" customHeight="1" x14ac:dyDescent="0.3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row>
    <row r="30" spans="1:48" ht="16.5" customHeight="1" x14ac:dyDescent="0.3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row>
    <row r="31" spans="1:48" ht="16.5" customHeight="1" x14ac:dyDescent="0.3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row>
    <row r="32" spans="1:48" ht="16.5" customHeight="1" x14ac:dyDescent="0.3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row>
    <row r="33" spans="1:48" ht="16.5" customHeight="1" x14ac:dyDescent="0.3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row>
    <row r="34" spans="1:48" ht="16.5" customHeight="1" x14ac:dyDescent="0.3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row>
    <row r="35" spans="1:48" ht="16.5" customHeight="1" x14ac:dyDescent="0.3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row>
    <row r="36" spans="1:48" ht="16.5" customHeight="1" x14ac:dyDescent="0.3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row>
    <row r="37" spans="1:48" ht="16.5" customHeight="1" x14ac:dyDescent="0.3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row>
    <row r="38" spans="1:48" ht="16.5" customHeight="1" x14ac:dyDescent="0.3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row>
    <row r="39" spans="1:48" ht="16.5" customHeight="1" x14ac:dyDescent="0.3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row>
    <row r="40" spans="1:48" ht="16.5" customHeight="1" x14ac:dyDescent="0.3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row>
    <row r="41" spans="1:48" ht="16.5" customHeight="1" x14ac:dyDescent="0.3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row>
    <row r="42" spans="1:48" ht="16.5" customHeight="1" x14ac:dyDescent="0.3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row>
    <row r="43" spans="1:48" ht="16.5" customHeight="1" x14ac:dyDescent="0.3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row>
    <row r="44" spans="1:48" ht="16.5" customHeight="1" x14ac:dyDescent="0.3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row>
    <row r="45" spans="1:48" ht="16.5" customHeight="1" x14ac:dyDescent="0.3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row>
    <row r="46" spans="1:48" ht="16.5" customHeight="1" x14ac:dyDescent="0.3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row>
    <row r="47" spans="1:48" ht="16.5" customHeight="1" x14ac:dyDescent="0.3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row>
    <row r="48" spans="1:48" ht="16.5" customHeight="1" x14ac:dyDescent="0.3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row>
    <row r="49" spans="1:48" ht="16.5" customHeight="1" x14ac:dyDescent="0.3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row>
    <row r="50" spans="1:48" ht="16.5" customHeight="1" x14ac:dyDescent="0.3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row>
    <row r="51" spans="1:48" ht="16.5" customHeight="1" x14ac:dyDescent="0.3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row>
    <row r="52" spans="1:48" ht="16.5" customHeight="1" x14ac:dyDescent="0.3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row>
    <row r="53" spans="1:48" ht="16.5" customHeight="1" x14ac:dyDescent="0.3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row>
    <row r="54" spans="1:48" ht="16.5" customHeight="1" x14ac:dyDescent="0.3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row>
    <row r="55" spans="1:48" ht="16.5" customHeight="1" x14ac:dyDescent="0.3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row>
    <row r="56" spans="1:48" ht="16.5" customHeight="1" x14ac:dyDescent="0.3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row>
    <row r="57" spans="1:48" ht="16.5" customHeight="1" x14ac:dyDescent="0.3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48" ht="16.5" customHeight="1" x14ac:dyDescent="0.3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48" ht="16.5" customHeight="1" x14ac:dyDescent="0.3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row>
    <row r="60" spans="1:48" ht="16.5" customHeight="1" x14ac:dyDescent="0.3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row>
    <row r="61" spans="1:48" ht="16.5" customHeight="1" x14ac:dyDescent="0.3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row>
    <row r="62" spans="1:48" ht="16.5" customHeight="1" x14ac:dyDescent="0.3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row>
    <row r="63" spans="1:48" ht="16.5" customHeight="1" x14ac:dyDescent="0.3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row>
    <row r="64" spans="1:48" ht="16.5" customHeight="1" x14ac:dyDescent="0.3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row>
    <row r="65" spans="1:48" ht="16.5" customHeight="1" x14ac:dyDescent="0.3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row>
    <row r="66" spans="1:48" ht="16.5" customHeight="1" x14ac:dyDescent="0.3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row>
    <row r="67" spans="1:48" ht="16.5" customHeight="1" x14ac:dyDescent="0.3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row>
    <row r="68" spans="1:48" ht="16.5" customHeight="1" x14ac:dyDescent="0.3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row>
    <row r="69" spans="1:48" ht="16.5" customHeight="1" x14ac:dyDescent="0.3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row>
    <row r="70" spans="1:48" ht="16.5" customHeight="1" x14ac:dyDescent="0.3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row>
    <row r="71" spans="1:48" ht="16.5" customHeight="1" x14ac:dyDescent="0.3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row>
    <row r="72" spans="1:48" ht="16.5" customHeight="1" x14ac:dyDescent="0.3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row>
    <row r="73" spans="1:48" ht="16.5" customHeight="1" x14ac:dyDescent="0.3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row>
    <row r="74" spans="1:48" ht="16.5" customHeight="1" x14ac:dyDescent="0.3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row>
    <row r="75" spans="1:48" ht="16.5" customHeight="1" x14ac:dyDescent="0.3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row>
    <row r="76" spans="1:48" ht="16.5" customHeight="1" x14ac:dyDescent="0.3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row>
    <row r="77" spans="1:48" ht="16.5" customHeight="1" x14ac:dyDescent="0.3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row>
    <row r="78" spans="1:48" ht="16.5" customHeight="1" x14ac:dyDescent="0.3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row>
    <row r="79" spans="1:48" ht="16.5" customHeight="1" x14ac:dyDescent="0.3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row>
    <row r="80" spans="1:48" ht="16.5" customHeight="1" x14ac:dyDescent="0.3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row>
    <row r="81" spans="1:48" ht="16.5" customHeight="1" x14ac:dyDescent="0.3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row>
    <row r="82" spans="1:48" ht="16.5" customHeight="1" x14ac:dyDescent="0.3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row>
    <row r="83" spans="1:48" ht="16.5" customHeight="1" x14ac:dyDescent="0.3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row>
    <row r="84" spans="1:48" ht="16.5" customHeight="1" x14ac:dyDescent="0.3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row>
    <row r="85" spans="1:48" ht="16.5" customHeight="1" x14ac:dyDescent="0.3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row>
    <row r="86" spans="1:48" ht="16.5" customHeight="1" x14ac:dyDescent="0.3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row>
    <row r="87" spans="1:48" ht="16.5" customHeight="1" x14ac:dyDescent="0.3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row>
    <row r="88" spans="1:48" ht="16.5" customHeight="1" x14ac:dyDescent="0.3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row>
    <row r="89" spans="1:48" ht="16.5" customHeight="1" x14ac:dyDescent="0.3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row>
    <row r="90" spans="1:48" ht="16.5" customHeight="1" x14ac:dyDescent="0.3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row>
    <row r="91" spans="1:48" ht="16.5" customHeight="1" x14ac:dyDescent="0.3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row>
    <row r="92" spans="1:48" ht="16.5" customHeight="1" x14ac:dyDescent="0.3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row>
    <row r="93" spans="1:48" ht="16.5" customHeight="1" x14ac:dyDescent="0.3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row>
    <row r="94" spans="1:48" ht="16.5" customHeight="1" x14ac:dyDescent="0.3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row>
    <row r="95" spans="1:48" ht="16.5" customHeight="1" x14ac:dyDescent="0.3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row>
    <row r="96" spans="1:48" ht="16.5" customHeight="1" x14ac:dyDescent="0.3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row>
    <row r="97" spans="1:48" ht="16.5" customHeight="1" x14ac:dyDescent="0.3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row>
    <row r="98" spans="1:48" ht="16.5" customHeight="1" x14ac:dyDescent="0.3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row>
    <row r="99" spans="1:48" ht="16.5" customHeight="1" x14ac:dyDescent="0.3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row>
    <row r="100" spans="1:48" ht="16.5" customHeight="1" x14ac:dyDescent="0.3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48" ht="16.5" customHeight="1" x14ac:dyDescent="0.3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48" ht="16.5" customHeight="1" x14ac:dyDescent="0.3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48" ht="16.5" customHeight="1" x14ac:dyDescent="0.3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48" ht="16.5" customHeight="1" x14ac:dyDescent="0.3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48" ht="16.5" customHeight="1" x14ac:dyDescent="0.3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48" ht="16.5" customHeight="1" x14ac:dyDescent="0.3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48" ht="16.5" customHeight="1" x14ac:dyDescent="0.3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row>
    <row r="108" spans="1:48" ht="16.5" customHeight="1" x14ac:dyDescent="0.3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row>
    <row r="109" spans="1:48" ht="16.5" customHeight="1" x14ac:dyDescent="0.3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row>
    <row r="110" spans="1:48" ht="16.5" customHeight="1" x14ac:dyDescent="0.3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row>
    <row r="111" spans="1:48" ht="16.5" customHeight="1" x14ac:dyDescent="0.3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row>
    <row r="112" spans="1:48" ht="16.5" customHeight="1" x14ac:dyDescent="0.3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row>
    <row r="113" spans="1:48" ht="16.5" customHeight="1" x14ac:dyDescent="0.3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row>
    <row r="114" spans="1:48" ht="16.5" customHeight="1" x14ac:dyDescent="0.3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row>
    <row r="115" spans="1:48" ht="16.5" customHeight="1" x14ac:dyDescent="0.3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row>
    <row r="116" spans="1:48" ht="16.5" customHeight="1" x14ac:dyDescent="0.3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row>
    <row r="117" spans="1:48" ht="16.5" customHeight="1" x14ac:dyDescent="0.3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row>
    <row r="118" spans="1:48" ht="16.5" customHeight="1" x14ac:dyDescent="0.3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row>
    <row r="119" spans="1:48" ht="16.5" customHeight="1" x14ac:dyDescent="0.3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row>
    <row r="120" spans="1:48" ht="16.5" customHeight="1" x14ac:dyDescent="0.3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row>
    <row r="121" spans="1:48" ht="16.5" customHeight="1" x14ac:dyDescent="0.3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row>
    <row r="122" spans="1:48" ht="16.5" customHeight="1" x14ac:dyDescent="0.3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row>
    <row r="123" spans="1:48" ht="16.5" customHeight="1" x14ac:dyDescent="0.3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row>
    <row r="124" spans="1:48" ht="16.5" customHeight="1" x14ac:dyDescent="0.3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row>
    <row r="125" spans="1:48" ht="16.5" customHeight="1" x14ac:dyDescent="0.3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row>
    <row r="126" spans="1:48" ht="16.5" customHeight="1" x14ac:dyDescent="0.3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row>
    <row r="127" spans="1:48" ht="16.5" customHeight="1" x14ac:dyDescent="0.3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row>
    <row r="128" spans="1:48" ht="16.5" customHeight="1" x14ac:dyDescent="0.3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row>
    <row r="129" spans="1:48" ht="16.5" customHeight="1" x14ac:dyDescent="0.3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row>
    <row r="130" spans="1:48" ht="16.5" customHeight="1" x14ac:dyDescent="0.3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row>
    <row r="131" spans="1:48" ht="16.5" customHeight="1" x14ac:dyDescent="0.3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row>
    <row r="132" spans="1:48" ht="16.5" customHeight="1" x14ac:dyDescent="0.3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row>
    <row r="133" spans="1:48" ht="16.5" customHeight="1" x14ac:dyDescent="0.3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row>
    <row r="134" spans="1:48" ht="16.5" customHeight="1" x14ac:dyDescent="0.3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row>
    <row r="135" spans="1:48" ht="16.5" customHeight="1" x14ac:dyDescent="0.3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row>
    <row r="136" spans="1:48" ht="16.5" customHeight="1" x14ac:dyDescent="0.3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row>
    <row r="137" spans="1:48" ht="16.5" customHeight="1" x14ac:dyDescent="0.3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row>
    <row r="138" spans="1:48" ht="16.5" customHeight="1" x14ac:dyDescent="0.3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row>
    <row r="139" spans="1:48" ht="16.5" customHeight="1" x14ac:dyDescent="0.3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row>
    <row r="140" spans="1:48" ht="16.5" customHeight="1" x14ac:dyDescent="0.3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row>
    <row r="141" spans="1:48" ht="16.5" customHeight="1" x14ac:dyDescent="0.3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row>
    <row r="142" spans="1:48" ht="16.5" customHeight="1" x14ac:dyDescent="0.3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row>
    <row r="143" spans="1:48" ht="16.5" customHeight="1" x14ac:dyDescent="0.3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row>
    <row r="144" spans="1:48" ht="16.5" customHeight="1" x14ac:dyDescent="0.3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row>
    <row r="145" spans="1:48" ht="16.5" customHeight="1" x14ac:dyDescent="0.3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row>
    <row r="146" spans="1:48" ht="16.5" customHeight="1" x14ac:dyDescent="0.3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row>
    <row r="147" spans="1:48" ht="16.5" customHeight="1" x14ac:dyDescent="0.3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row>
    <row r="148" spans="1:48" ht="16.5" customHeight="1" x14ac:dyDescent="0.3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row>
    <row r="149" spans="1:48" ht="16.5" customHeight="1" x14ac:dyDescent="0.3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row>
    <row r="150" spans="1:48" ht="16.5" customHeight="1" x14ac:dyDescent="0.3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row>
    <row r="151" spans="1:48" ht="16.5" customHeight="1" x14ac:dyDescent="0.3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row>
    <row r="152" spans="1:48" ht="16.5" customHeight="1" x14ac:dyDescent="0.3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row>
    <row r="153" spans="1:48" ht="16.5" customHeight="1" x14ac:dyDescent="0.3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row>
    <row r="154" spans="1:48" ht="16.5" customHeight="1" x14ac:dyDescent="0.3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row>
    <row r="155" spans="1:48" ht="16.5" customHeight="1" x14ac:dyDescent="0.3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row>
    <row r="156" spans="1:48" ht="16.5" customHeight="1" x14ac:dyDescent="0.3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row>
    <row r="157" spans="1:48" ht="16.5" customHeight="1" x14ac:dyDescent="0.3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row>
    <row r="158" spans="1:48" ht="16.5" customHeight="1" x14ac:dyDescent="0.3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row>
    <row r="159" spans="1:48" ht="16.5" customHeight="1" x14ac:dyDescent="0.3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row>
    <row r="160" spans="1:48" ht="16.5" customHeight="1" x14ac:dyDescent="0.3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row>
    <row r="161" spans="1:48" ht="16.5" customHeight="1" x14ac:dyDescent="0.3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row>
    <row r="162" spans="1:48" ht="16.5" customHeight="1" x14ac:dyDescent="0.3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row>
    <row r="163" spans="1:48" ht="16.5" customHeight="1" x14ac:dyDescent="0.3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row>
    <row r="164" spans="1:48" ht="16.5" customHeight="1" x14ac:dyDescent="0.3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row>
    <row r="165" spans="1:48" ht="16.5" customHeight="1" x14ac:dyDescent="0.3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row>
    <row r="166" spans="1:48" ht="16.5" customHeight="1" x14ac:dyDescent="0.3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row>
    <row r="167" spans="1:48" ht="16.5" customHeight="1" x14ac:dyDescent="0.3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row>
    <row r="168" spans="1:48" ht="16.5" customHeight="1" x14ac:dyDescent="0.3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row>
    <row r="169" spans="1:48" ht="16.5" customHeight="1" x14ac:dyDescent="0.3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row>
    <row r="170" spans="1:48" ht="16.5" customHeight="1" x14ac:dyDescent="0.3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row>
    <row r="171" spans="1:48" ht="16.5" customHeight="1" x14ac:dyDescent="0.3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row>
    <row r="172" spans="1:48" ht="16.5" customHeight="1" x14ac:dyDescent="0.3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row>
    <row r="173" spans="1:48" ht="16.5" customHeight="1" x14ac:dyDescent="0.3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row>
    <row r="174" spans="1:48" ht="16.5" customHeight="1" x14ac:dyDescent="0.3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row>
    <row r="175" spans="1:48" ht="16.5" customHeight="1" x14ac:dyDescent="0.3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row>
    <row r="176" spans="1:48" ht="16.5" customHeight="1" x14ac:dyDescent="0.3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row>
    <row r="177" spans="1:48" ht="16.5" customHeight="1" x14ac:dyDescent="0.3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row>
    <row r="178" spans="1:48" ht="16.5" customHeight="1" x14ac:dyDescent="0.3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row>
    <row r="179" spans="1:48" ht="16.5" customHeight="1" x14ac:dyDescent="0.3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row>
    <row r="180" spans="1:48" ht="16.5" customHeight="1" x14ac:dyDescent="0.3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row>
    <row r="181" spans="1:48" ht="16.5" customHeight="1" x14ac:dyDescent="0.3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row>
    <row r="182" spans="1:48" ht="16.5" customHeight="1" x14ac:dyDescent="0.3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row>
    <row r="183" spans="1:48" ht="16.5" customHeight="1" x14ac:dyDescent="0.3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row>
    <row r="184" spans="1:48" ht="16.5" customHeight="1" x14ac:dyDescent="0.3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row>
    <row r="185" spans="1:48" ht="16.5" customHeight="1" x14ac:dyDescent="0.3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row>
    <row r="186" spans="1:48" ht="16.5" customHeight="1" x14ac:dyDescent="0.3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row>
    <row r="187" spans="1:48" ht="16.5" customHeight="1" x14ac:dyDescent="0.3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row>
    <row r="188" spans="1:48" ht="16.5" customHeight="1" x14ac:dyDescent="0.3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row>
    <row r="189" spans="1:48" ht="16.5" customHeight="1" x14ac:dyDescent="0.3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row>
    <row r="190" spans="1:48" ht="16.5" customHeight="1" x14ac:dyDescent="0.3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row>
    <row r="191" spans="1:48" ht="16.5" customHeight="1" x14ac:dyDescent="0.3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row>
    <row r="192" spans="1:48" ht="16.5" customHeight="1" x14ac:dyDescent="0.3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row>
    <row r="193" spans="1:48" ht="16.5" customHeight="1" x14ac:dyDescent="0.3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row>
    <row r="194" spans="1:48" ht="16.5" customHeight="1" x14ac:dyDescent="0.3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row>
    <row r="195" spans="1:48" ht="16.5" customHeight="1" x14ac:dyDescent="0.3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row>
    <row r="196" spans="1:48" ht="16.5" customHeight="1" x14ac:dyDescent="0.3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row>
    <row r="197" spans="1:48" ht="16.5" customHeight="1" x14ac:dyDescent="0.3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row>
    <row r="198" spans="1:48" ht="16.5" customHeight="1" x14ac:dyDescent="0.3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row>
    <row r="199" spans="1:48" ht="16.5" customHeight="1" x14ac:dyDescent="0.3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row>
    <row r="200" spans="1:48" ht="16.5" customHeight="1" x14ac:dyDescent="0.3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row>
    <row r="201" spans="1:48" ht="16.5" customHeight="1" x14ac:dyDescent="0.3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row>
    <row r="202" spans="1:48" ht="16.5" customHeight="1" x14ac:dyDescent="0.3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row>
    <row r="203" spans="1:48" ht="16.5" customHeight="1" x14ac:dyDescent="0.3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row>
    <row r="204" spans="1:48" ht="16.5" customHeight="1" x14ac:dyDescent="0.3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row>
    <row r="205" spans="1:48" ht="16.5" customHeight="1" x14ac:dyDescent="0.3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row>
    <row r="206" spans="1:48" ht="16.5" customHeight="1" x14ac:dyDescent="0.3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row>
    <row r="207" spans="1:48" ht="16.5" customHeight="1" x14ac:dyDescent="0.3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row>
    <row r="208" spans="1:48" ht="16.5" customHeight="1" x14ac:dyDescent="0.3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row>
    <row r="209" spans="1:48" ht="16.5" customHeight="1" x14ac:dyDescent="0.3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row>
    <row r="210" spans="1:48" ht="16.5" customHeight="1" x14ac:dyDescent="0.3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row>
    <row r="211" spans="1:48" ht="16.5" customHeight="1" x14ac:dyDescent="0.3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row>
    <row r="212" spans="1:48" ht="16.5" customHeight="1" x14ac:dyDescent="0.3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row>
    <row r="213" spans="1:48" ht="16.5" customHeight="1" x14ac:dyDescent="0.3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row>
    <row r="214" spans="1:48" ht="16.5" customHeight="1" x14ac:dyDescent="0.3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row>
    <row r="215" spans="1:48" ht="16.5" customHeight="1" x14ac:dyDescent="0.3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row>
    <row r="216" spans="1:48" ht="16.5" customHeight="1" x14ac:dyDescent="0.3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row>
    <row r="217" spans="1:48" ht="16.5" customHeight="1" x14ac:dyDescent="0.3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row>
    <row r="218" spans="1:48" ht="16.5" customHeight="1" x14ac:dyDescent="0.3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row>
    <row r="219" spans="1:48" ht="16.5" customHeight="1" x14ac:dyDescent="0.3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row>
    <row r="220" spans="1:48" ht="16.5" customHeight="1" x14ac:dyDescent="0.3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row>
    <row r="221" spans="1:48" ht="15.75"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5.75"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row>
    <row r="223" spans="1:48" ht="15.75"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row>
    <row r="224" spans="1:48" ht="15.75"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5.75"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row>
    <row r="226" spans="1:48" ht="15.75"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row>
    <row r="227" spans="1:48" ht="15.75"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5.75"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row>
    <row r="229" spans="1:48" ht="15.75"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row>
    <row r="230" spans="1:48" ht="15.75"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ht="15.75"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ht="15.75"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ht="15.75"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ht="15.75"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ht="15.75"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ht="15.7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ht="15.7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5.7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row>
    <row r="239" spans="1:48" ht="15.7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row>
    <row r="240" spans="1:48" ht="15.7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ht="15.7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ht="15.7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ht="15.7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5.7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row>
    <row r="245" spans="1:48" ht="15.7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row>
    <row r="246" spans="1:48" ht="15.7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ht="15.7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ht="15.7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5.7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row>
    <row r="250" spans="1:48" ht="15.7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row>
    <row r="251" spans="1:48" ht="15.7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ht="15.7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ht="15.7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ht="15.7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ht="15.7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ht="15.7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5.7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row>
    <row r="258" spans="1:48" ht="15.7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5.7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row>
    <row r="260" spans="1:48" ht="15.7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row>
    <row r="261" spans="1:48" ht="15.7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ht="15.7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5.7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row>
    <row r="264" spans="1:48" ht="15.7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row>
    <row r="265" spans="1:48" ht="15.7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ht="15.7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ht="15.7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ht="15.7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ht="15.7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ht="15.7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ht="15.7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ht="15.7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ht="15.7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5.7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row>
    <row r="275" spans="1:48" ht="15.7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row>
    <row r="276" spans="1:48" ht="15.7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5.7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row>
    <row r="278" spans="1:48" ht="15.7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row>
    <row r="279" spans="1:48" ht="15.7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5.7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row>
    <row r="281" spans="1:48" ht="15.7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row>
    <row r="282" spans="1:48" ht="15.7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ht="15.7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5.7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row>
    <row r="285" spans="1:48" ht="15.7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row>
    <row r="286" spans="1:48" ht="15.7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row>
    <row r="287" spans="1:48" ht="15.7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row>
    <row r="288" spans="1:48" ht="15.7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row>
    <row r="289" spans="1:48" ht="15.7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row>
    <row r="290" spans="1:48" ht="15.7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row>
    <row r="291" spans="1:48" ht="15.7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5.7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row>
    <row r="293" spans="1:48" ht="15.7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row>
    <row r="294" spans="1:48" ht="15.7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ht="15.7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ht="15.7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ht="15.7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ht="15.7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ht="15.7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ht="15.7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ht="15.7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ht="15.7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ht="15.7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ht="15.7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ht="15.7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ht="15.7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ht="15.7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ht="15.7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ht="15.7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ht="15.7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5.7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row>
    <row r="312" spans="1:48" ht="15.7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row>
    <row r="313" spans="1:48" ht="15.7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ht="15.7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ht="15.7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ht="15.7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5.7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row>
    <row r="318" spans="1:48" ht="15.7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ht="15.7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ht="15.7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ht="15.7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ht="15.7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ht="15.7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ht="15.7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ht="15.7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15.7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row>
    <row r="327" spans="1:48" ht="15.7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row>
    <row r="328" spans="1:48" ht="15.7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ht="15.7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ht="15.7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ht="15.7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ht="15.7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ht="15.7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ht="15.7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ht="15.7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ht="15.7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ht="15.7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ht="15.7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ht="15.7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ht="15.7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ht="15.7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ht="15.7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ht="15.7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ht="15.7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ht="15.7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ht="15.7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ht="15.7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ht="15.7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ht="15.7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15.7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row>
    <row r="351" spans="1:48" ht="15.7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row>
    <row r="352" spans="1:48" ht="15.7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ht="15.7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ht="15.7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row>
    <row r="355" spans="1:48" ht="15.7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row>
    <row r="356" spans="1:48" ht="15.7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row>
    <row r="357" spans="1:48" ht="15.7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row>
    <row r="358" spans="1:48" ht="15.7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row>
    <row r="359" spans="1:48" ht="15.7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row>
    <row r="360" spans="1:48" ht="15.7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row>
    <row r="361" spans="1:48" ht="15.7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row>
    <row r="362" spans="1:48" ht="15.7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row>
    <row r="363" spans="1:48" ht="15.7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row>
    <row r="364" spans="1:48" ht="15.7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row>
    <row r="365" spans="1:48" ht="15.7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row>
    <row r="366" spans="1:48" ht="15.7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row>
    <row r="367" spans="1:48" ht="15.7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row>
    <row r="368" spans="1:48" ht="15.7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row>
    <row r="369" spans="1:48" ht="15.7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row>
    <row r="370" spans="1:48" ht="15.7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row>
    <row r="371" spans="1:48" ht="15.7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row>
    <row r="372" spans="1:48" ht="15.7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row>
    <row r="373" spans="1:48" ht="15.7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row>
    <row r="374" spans="1:48" ht="15.7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row>
    <row r="375" spans="1:48" ht="15.7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row>
    <row r="376" spans="1:48" ht="15.7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row>
    <row r="377" spans="1:48" ht="15.7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row>
    <row r="378" spans="1:48" ht="15.7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row>
    <row r="379" spans="1:48" ht="15.7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row>
    <row r="380" spans="1:48" ht="15.7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row>
    <row r="381" spans="1:48" ht="15.7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row>
    <row r="382" spans="1:48" ht="15.7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row>
    <row r="383" spans="1:48" ht="15.7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row>
    <row r="384" spans="1:48" ht="15.7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row>
    <row r="385" spans="1:48" ht="15.7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row>
    <row r="386" spans="1:48" ht="15.7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row>
    <row r="387" spans="1:48" ht="15.7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row>
    <row r="388" spans="1:48" ht="15.7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row>
    <row r="389" spans="1:48" ht="15.7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row>
    <row r="390" spans="1:48" ht="15.7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row>
    <row r="391" spans="1:48" ht="15.7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row>
    <row r="392" spans="1:48" ht="15.7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row>
    <row r="393" spans="1:48" ht="15.7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row>
    <row r="394" spans="1:48" ht="15.7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row>
    <row r="395" spans="1:48" ht="15.7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row>
    <row r="396" spans="1:48" ht="15.7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row>
    <row r="397" spans="1:48" ht="15.7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row>
    <row r="398" spans="1:48" ht="15.7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row>
    <row r="399" spans="1:48" ht="15.7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row>
    <row r="400" spans="1:48" ht="15.7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row>
    <row r="401" spans="1:48" ht="15.7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row>
    <row r="402" spans="1:48" ht="15.7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row>
    <row r="403" spans="1:48" ht="15.7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row>
    <row r="404" spans="1:48" ht="15.7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row>
    <row r="405" spans="1:48" ht="15.7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row>
    <row r="406" spans="1:48" ht="15.7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row>
    <row r="407" spans="1:48" ht="15.7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row>
    <row r="408" spans="1:48" ht="15.7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row>
    <row r="409" spans="1:48" ht="15.7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row>
    <row r="410" spans="1:48" ht="15.7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row>
    <row r="411" spans="1:48" ht="15.7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row>
    <row r="412" spans="1:48" ht="15.7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row>
    <row r="413" spans="1:48" ht="15.7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row>
    <row r="414" spans="1:48" ht="15.7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row>
    <row r="415" spans="1:48" ht="15.7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row>
    <row r="416" spans="1:48" ht="15.7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row>
    <row r="417" spans="1:48" ht="15.7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row>
    <row r="418" spans="1:48" ht="15.7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row>
    <row r="419" spans="1:48" ht="15.7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row>
    <row r="420" spans="1:48" ht="15.7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row>
    <row r="421" spans="1:48" ht="15.7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row>
    <row r="422" spans="1:48" ht="15.7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row>
    <row r="423" spans="1:48" ht="15.7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row>
    <row r="424" spans="1:48" ht="15.7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row>
    <row r="425" spans="1:48" ht="15.7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row>
    <row r="426" spans="1:48" ht="15.7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row>
    <row r="427" spans="1:48" ht="15.7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row>
    <row r="428" spans="1:48" ht="15.7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row>
    <row r="429" spans="1:48" ht="15.7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row>
    <row r="430" spans="1:48" ht="15.7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row>
    <row r="431" spans="1:48" ht="15.7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row>
    <row r="432" spans="1:48" ht="15.7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row>
    <row r="433" spans="1:48" ht="15.7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row>
    <row r="434" spans="1:48" ht="15.7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row>
    <row r="435" spans="1:48" ht="15.7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row>
    <row r="436" spans="1:48" ht="15.7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row>
    <row r="437" spans="1:48" ht="15.7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row>
    <row r="438" spans="1:48" ht="15.7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row>
    <row r="439" spans="1:48" ht="15.7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row>
    <row r="440" spans="1:48" ht="15.7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row>
    <row r="441" spans="1:48" ht="15.7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row>
    <row r="442" spans="1:48" ht="15.7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row>
    <row r="443" spans="1:48" ht="15.7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row>
    <row r="444" spans="1:48" ht="15.7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row>
    <row r="445" spans="1:48" ht="15.7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row>
    <row r="446" spans="1:48" ht="15.7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row>
    <row r="447" spans="1:48" ht="15.7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row>
    <row r="448" spans="1:48" ht="15.7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row>
    <row r="449" spans="1:48" ht="15.7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row>
    <row r="450" spans="1:48" ht="15.7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row>
    <row r="451" spans="1:48" ht="15.7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row>
    <row r="452" spans="1:48" ht="15.7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row>
    <row r="453" spans="1:48" ht="15.7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row>
    <row r="454" spans="1:48" ht="15.7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row>
    <row r="455" spans="1:48" ht="15.7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row>
    <row r="456" spans="1:48" ht="15.7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row>
    <row r="457" spans="1:48" ht="15.7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row>
    <row r="458" spans="1:48" ht="15.7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row>
    <row r="459" spans="1:48" ht="15.7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row>
    <row r="460" spans="1:48" ht="15.7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row>
    <row r="461" spans="1:48" ht="15.7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row>
    <row r="462" spans="1:48" ht="15.7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row>
    <row r="463" spans="1:48" ht="15.7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row>
    <row r="464" spans="1:48" ht="15.7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row>
    <row r="465" spans="1:48" ht="15.7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row>
    <row r="466" spans="1:48" ht="15.7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row>
    <row r="467" spans="1:48" ht="15.7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row>
    <row r="468" spans="1:48" ht="15.7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row>
    <row r="469" spans="1:48" ht="15.7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row>
    <row r="470" spans="1:48" ht="15.7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row>
    <row r="471" spans="1:48" ht="15.7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row>
    <row r="472" spans="1:48" ht="15.7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row>
    <row r="473" spans="1:48" ht="15.7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row>
    <row r="474" spans="1:48" ht="15.7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row>
    <row r="475" spans="1:48" ht="15.7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row>
    <row r="476" spans="1:48" ht="15.7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row>
    <row r="477" spans="1:48" ht="15.7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row>
    <row r="478" spans="1:48" ht="15.7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row>
    <row r="479" spans="1:48" ht="15.7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row>
    <row r="480" spans="1:48" ht="15.7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row>
    <row r="481" spans="1:48" ht="15.7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row>
    <row r="482" spans="1:48" ht="15.7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row>
    <row r="483" spans="1:48" ht="15.7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row>
    <row r="484" spans="1:48" ht="15.7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row>
    <row r="485" spans="1:48" ht="15.7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row>
    <row r="486" spans="1:48" ht="15.7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row>
    <row r="487" spans="1:48" ht="15.7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row>
    <row r="488" spans="1:48" ht="15.7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row>
    <row r="489" spans="1:48" ht="15.7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row>
    <row r="490" spans="1:48" ht="15.7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row>
    <row r="491" spans="1:48" ht="15.7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row>
    <row r="492" spans="1:48" ht="15.7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row>
    <row r="493" spans="1:48" ht="15.7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row>
    <row r="494" spans="1:48" ht="15.7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row>
    <row r="495" spans="1:48" ht="15.7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row>
    <row r="496" spans="1:48" ht="15.7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row>
    <row r="497" spans="1:48" ht="15.7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row>
    <row r="498" spans="1:48" ht="15.7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row>
    <row r="499" spans="1:48" ht="15.7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row>
    <row r="500" spans="1:48" ht="15.7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row>
    <row r="501" spans="1:48" ht="15.7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row>
    <row r="502" spans="1:48" ht="15.7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row>
    <row r="503" spans="1:48" ht="15.7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row>
    <row r="504" spans="1:48" ht="15.7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row>
    <row r="505" spans="1:48" ht="15.7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row>
    <row r="506" spans="1:48" ht="15.7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row>
    <row r="507" spans="1:48" ht="15.7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row>
    <row r="508" spans="1:48" ht="15.7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row>
    <row r="509" spans="1:48" ht="15.7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row>
    <row r="510" spans="1:48" ht="15.7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row>
    <row r="511" spans="1:48" ht="15.7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row>
    <row r="512" spans="1:48" ht="15.7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row>
    <row r="513" spans="1:48" ht="15.7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row>
    <row r="514" spans="1:48" ht="15.7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row>
    <row r="515" spans="1:48" ht="15.7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row>
    <row r="516" spans="1:48" ht="15.7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row>
    <row r="517" spans="1:48" ht="15.7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row>
    <row r="518" spans="1:48" ht="15.7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row>
    <row r="519" spans="1:48" ht="15.7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row>
    <row r="520" spans="1:48" ht="15.7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row>
    <row r="521" spans="1:48" ht="15.7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row>
    <row r="522" spans="1:48" ht="15.7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row>
    <row r="523" spans="1:48" ht="15.7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row>
    <row r="524" spans="1:48" ht="15.7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row>
    <row r="525" spans="1:48" ht="15.7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row>
    <row r="526" spans="1:48" ht="15.7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row>
    <row r="527" spans="1:48" ht="15.7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row>
    <row r="528" spans="1:48" ht="15.7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row>
    <row r="529" spans="1:48" ht="15.7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row>
    <row r="530" spans="1:48" ht="15.7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row>
    <row r="531" spans="1:48" ht="15.7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row>
    <row r="532" spans="1:48" ht="15.7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row>
    <row r="533" spans="1:48" ht="15.7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row>
    <row r="534" spans="1:48" ht="15.7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row>
    <row r="535" spans="1:48" ht="15.7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row>
    <row r="536" spans="1:48" ht="15.7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row>
    <row r="537" spans="1:48" ht="15.7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row>
    <row r="538" spans="1:48" ht="15.7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row>
    <row r="539" spans="1:48" ht="15.7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row>
    <row r="540" spans="1:48" ht="15.7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row>
    <row r="541" spans="1:48" ht="15.7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row>
    <row r="542" spans="1:48" ht="15.7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row>
    <row r="543" spans="1:48" ht="15.7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row>
    <row r="544" spans="1:48" ht="15.7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row>
    <row r="545" spans="1:48" ht="15.7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row>
    <row r="546" spans="1:48" ht="15.7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row>
    <row r="547" spans="1:48" ht="15.7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row>
    <row r="548" spans="1:48" ht="15.7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row>
    <row r="549" spans="1:48" ht="15.7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row>
    <row r="550" spans="1:48" ht="15.7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row>
    <row r="551" spans="1:48" ht="15.7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row>
    <row r="552" spans="1:48" ht="15.7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row>
    <row r="553" spans="1:48" ht="15.7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row>
    <row r="554" spans="1:48" ht="15.7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row>
    <row r="555" spans="1:48" ht="15.7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row>
    <row r="556" spans="1:48" ht="15.7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row>
    <row r="557" spans="1:48" ht="15.7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row>
    <row r="558" spans="1:48" ht="15.7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row>
    <row r="559" spans="1:48" ht="15.7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row>
    <row r="560" spans="1:48" ht="15.7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row>
    <row r="561" spans="1:48" ht="15.7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row>
    <row r="562" spans="1:48" ht="15.7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row>
    <row r="563" spans="1:48" ht="15.7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row>
    <row r="564" spans="1:48" ht="15.7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row>
    <row r="565" spans="1:48" ht="15.7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row>
    <row r="566" spans="1:48" ht="15.7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row>
    <row r="567" spans="1:48" ht="15.7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row>
    <row r="568" spans="1:48" ht="15.7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row>
    <row r="569" spans="1:48" ht="15.7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row>
    <row r="570" spans="1:48" ht="15.7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row>
    <row r="571" spans="1:48" ht="15.7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row>
    <row r="572" spans="1:48" ht="15.7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row>
    <row r="573" spans="1:48" ht="15.7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row>
    <row r="574" spans="1:48" ht="15.7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row>
    <row r="575" spans="1:48" ht="15.7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row>
    <row r="576" spans="1:48" ht="15.7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row>
    <row r="577" spans="1:48" ht="15.7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row>
    <row r="578" spans="1:48" ht="15.7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row>
    <row r="579" spans="1:48" ht="15.7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row>
    <row r="580" spans="1:48" ht="15.7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row>
    <row r="581" spans="1:48" ht="15.7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row>
    <row r="582" spans="1:48" ht="15.7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row>
    <row r="583" spans="1:48" ht="15.7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row>
    <row r="584" spans="1:48" ht="15.7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row>
    <row r="585" spans="1:48" ht="15.7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row>
    <row r="586" spans="1:48" ht="15.7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row>
    <row r="587" spans="1:48" ht="15.7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row>
    <row r="588" spans="1:48" ht="15.7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row>
    <row r="589" spans="1:48" ht="15.7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row>
    <row r="590" spans="1:48" ht="15.7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row>
    <row r="591" spans="1:48" ht="15.7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row>
    <row r="592" spans="1:48" ht="15.7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row>
    <row r="593" spans="1:48" ht="15.7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row>
    <row r="594" spans="1:48" ht="15.7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row>
    <row r="595" spans="1:48" ht="15.7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row>
    <row r="596" spans="1:48" ht="15.7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row>
    <row r="597" spans="1:48" ht="15.7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row>
    <row r="598" spans="1:48" ht="15.7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row>
    <row r="599" spans="1:48" ht="15.7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row>
    <row r="600" spans="1:48" ht="15.7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row>
    <row r="601" spans="1:48" ht="15.7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row>
    <row r="602" spans="1:48" ht="15.7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row>
    <row r="603" spans="1:48" ht="15.7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row>
    <row r="604" spans="1:48" ht="15.7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row>
    <row r="605" spans="1:48" ht="15.7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row>
    <row r="606" spans="1:48" ht="15.7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row>
    <row r="607" spans="1:48" ht="15.7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row>
    <row r="608" spans="1:48" ht="15.7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row>
    <row r="609" spans="1:48" ht="15.7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row>
    <row r="610" spans="1:48" ht="15.7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row>
    <row r="611" spans="1:48" ht="15.7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row>
    <row r="612" spans="1:48" ht="15.7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row>
    <row r="613" spans="1:48" ht="15.7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row>
    <row r="614" spans="1:48" ht="15.7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row>
    <row r="615" spans="1:48" ht="15.7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row>
    <row r="616" spans="1:48" ht="15.7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row>
    <row r="617" spans="1:48" ht="15.7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row>
    <row r="618" spans="1:48" ht="15.7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row>
    <row r="619" spans="1:48" ht="15.7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row>
    <row r="620" spans="1:48" ht="15.7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row>
    <row r="621" spans="1:48" ht="15.7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row>
    <row r="622" spans="1:48" ht="15.7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row>
    <row r="623" spans="1:48" ht="15.7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row>
    <row r="624" spans="1:48" ht="15.7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row>
    <row r="625" spans="1:48" ht="15.7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row>
    <row r="626" spans="1:48" ht="15.7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row>
    <row r="627" spans="1:48" ht="15.7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row>
    <row r="628" spans="1:48" ht="15.7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row>
    <row r="629" spans="1:48" ht="15.7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row>
    <row r="630" spans="1:48" ht="15.7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row>
    <row r="631" spans="1:48" ht="15.7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row>
    <row r="632" spans="1:48" ht="15.7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row>
    <row r="633" spans="1:48" ht="15.7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row>
    <row r="634" spans="1:48" ht="15.7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row>
    <row r="635" spans="1:48" ht="15.7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row>
    <row r="636" spans="1:48" ht="15.7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row>
    <row r="637" spans="1:48" ht="15.7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row>
    <row r="638" spans="1:48" ht="15.7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row>
    <row r="639" spans="1:48" ht="15.7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row>
    <row r="640" spans="1:48" ht="15.7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row>
    <row r="641" spans="1:48" ht="15.7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row>
    <row r="642" spans="1:48" ht="15.7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row>
    <row r="643" spans="1:48" ht="15.7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row>
    <row r="644" spans="1:48" ht="15.7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row>
    <row r="645" spans="1:48" ht="15.7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row>
    <row r="646" spans="1:48" ht="15.7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row>
    <row r="647" spans="1:48" ht="15.7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row>
    <row r="648" spans="1:48" ht="15.7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row>
    <row r="649" spans="1:48" ht="15.7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row>
    <row r="650" spans="1:48" ht="15.7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row>
    <row r="651" spans="1:48" ht="15.7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row>
    <row r="652" spans="1:48" ht="15.7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row>
    <row r="653" spans="1:48" ht="15.7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row>
    <row r="654" spans="1:48" ht="15.7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row>
    <row r="655" spans="1:48" ht="15.7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row>
    <row r="656" spans="1:48" ht="15.7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row>
    <row r="657" spans="1:48" ht="15.7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row>
    <row r="658" spans="1:48" ht="15.7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row>
    <row r="659" spans="1:48" ht="15.7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row>
    <row r="660" spans="1:48" ht="15.7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row>
    <row r="661" spans="1:48" ht="15.7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row>
    <row r="662" spans="1:48" ht="15.7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row>
    <row r="663" spans="1:48" ht="15.7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row>
    <row r="664" spans="1:48" ht="15.7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row>
    <row r="665" spans="1:48" ht="15.7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row>
    <row r="666" spans="1:48" ht="15.7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row>
    <row r="667" spans="1:48" ht="15.7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row>
    <row r="668" spans="1:48" ht="15.7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row>
    <row r="669" spans="1:48" ht="15.7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row>
    <row r="670" spans="1:48" ht="15.7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row>
    <row r="671" spans="1:48" ht="15.7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row>
    <row r="672" spans="1:48" ht="15.7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row>
    <row r="673" spans="1:48" ht="15.7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row>
    <row r="674" spans="1:48" ht="15.7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row>
    <row r="675" spans="1:48" ht="15.7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row>
    <row r="676" spans="1:48" ht="15.7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row>
    <row r="677" spans="1:48" ht="15.7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row>
    <row r="678" spans="1:48" ht="15.7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row>
    <row r="679" spans="1:48" ht="15.7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row>
    <row r="680" spans="1:48" ht="15.7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row>
    <row r="681" spans="1:48" ht="15.7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row>
    <row r="682" spans="1:48" ht="15.7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row>
    <row r="683" spans="1:48" ht="15.7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row>
    <row r="684" spans="1:48" ht="15.7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row>
    <row r="685" spans="1:48" ht="15.7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row>
    <row r="686" spans="1:48" ht="15.7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row>
    <row r="687" spans="1:48" ht="15.7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row>
    <row r="688" spans="1:48" ht="15.7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row>
    <row r="689" spans="1:48" ht="15.7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row>
    <row r="690" spans="1:48" ht="15.7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row>
    <row r="691" spans="1:48" ht="15.7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row>
    <row r="692" spans="1:48" ht="15.7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row>
    <row r="693" spans="1:48" ht="15.7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row>
    <row r="694" spans="1:48" ht="15.7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row>
    <row r="695" spans="1:48" ht="15.7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row>
    <row r="696" spans="1:48" ht="15.7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row>
    <row r="697" spans="1:48" ht="15.7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row>
    <row r="698" spans="1:48" ht="15.7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row>
    <row r="699" spans="1:48" ht="15.7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row>
    <row r="700" spans="1:48" ht="15.7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row>
    <row r="701" spans="1:48" ht="15.7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row>
    <row r="702" spans="1:48" ht="15.7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row>
    <row r="703" spans="1:48" ht="15.7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row>
    <row r="704" spans="1:48" ht="15.7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row>
    <row r="705" spans="1:48" ht="15.7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row>
    <row r="706" spans="1:48" ht="15.7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row>
    <row r="707" spans="1:48" ht="15.7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row>
    <row r="708" spans="1:48" ht="15.7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row>
    <row r="709" spans="1:48" ht="15.7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row>
    <row r="710" spans="1:48" ht="15.7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row>
    <row r="711" spans="1:48" ht="15.7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row>
    <row r="712" spans="1:48" ht="15.7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row>
    <row r="713" spans="1:48" ht="15.7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row>
    <row r="714" spans="1:48" ht="15.7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row>
    <row r="715" spans="1:48" ht="15.7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row>
    <row r="716" spans="1:48" ht="15.7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row>
    <row r="717" spans="1:48" ht="15.7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row>
    <row r="718" spans="1:48" ht="15.7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row>
    <row r="719" spans="1:48" ht="15.7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row>
    <row r="720" spans="1:48" ht="15.7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row>
    <row r="721" spans="1:48" ht="15.7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row>
    <row r="722" spans="1:48" ht="15.7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row>
    <row r="723" spans="1:48" ht="15.7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row>
    <row r="724" spans="1:48" ht="15.7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row>
    <row r="725" spans="1:48" ht="15.7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row>
    <row r="726" spans="1:48" ht="15.7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row>
    <row r="727" spans="1:48" ht="15.7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row>
    <row r="728" spans="1:48" ht="15.7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row>
    <row r="729" spans="1:48" ht="15.7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row>
    <row r="730" spans="1:48" ht="15.7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row>
    <row r="731" spans="1:48" ht="15.7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row>
    <row r="732" spans="1:48" ht="15.7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row>
    <row r="733" spans="1:48" ht="15.7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row>
    <row r="734" spans="1:48" ht="15.7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row>
    <row r="735" spans="1:48" ht="15.7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row>
    <row r="736" spans="1:48" ht="15.7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row>
    <row r="737" spans="1:48" ht="15.7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row>
    <row r="738" spans="1:48" ht="15.7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row>
    <row r="739" spans="1:48" ht="15.7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row>
    <row r="740" spans="1:48" ht="15.7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row>
    <row r="741" spans="1:48" ht="15.7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row>
    <row r="742" spans="1:48" ht="15.7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row>
    <row r="743" spans="1:48" ht="15.7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row>
    <row r="744" spans="1:48" ht="15.7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row>
    <row r="745" spans="1:48" ht="15.7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row>
    <row r="746" spans="1:48" ht="15.7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row>
    <row r="747" spans="1:48" ht="15.7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row>
    <row r="748" spans="1:48" ht="15.7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row>
    <row r="749" spans="1:48" ht="15.7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row>
    <row r="750" spans="1:48" ht="15.7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row>
    <row r="751" spans="1:48" ht="15.7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row>
    <row r="752" spans="1:48" ht="15.7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row>
    <row r="753" spans="1:48" ht="15.7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row>
    <row r="754" spans="1:48" ht="15.7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row>
    <row r="755" spans="1:48" ht="15.7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row>
    <row r="756" spans="1:48" ht="15.7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row>
    <row r="757" spans="1:48" ht="15.7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row>
    <row r="758" spans="1:48" ht="15.7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row>
    <row r="759" spans="1:48" ht="15.7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row>
    <row r="760" spans="1:48" ht="15.7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row>
    <row r="761" spans="1:48" ht="15.7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row>
    <row r="762" spans="1:48" ht="15.7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row>
    <row r="763" spans="1:48" ht="15.7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row>
    <row r="764" spans="1:48" ht="15.7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row>
    <row r="765" spans="1:48" ht="15.7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row>
    <row r="766" spans="1:48" ht="15.7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row>
    <row r="767" spans="1:48" ht="15.7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row>
    <row r="768" spans="1:48" ht="15.7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row>
    <row r="769" spans="1:48" ht="15.7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row>
    <row r="770" spans="1:48" ht="15.7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row>
    <row r="771" spans="1:48" ht="15.7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row>
    <row r="772" spans="1:48" ht="15.7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row>
    <row r="773" spans="1:48" ht="15.7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row>
    <row r="774" spans="1:48" ht="15.7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row>
    <row r="775" spans="1:48" ht="15.7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row>
    <row r="776" spans="1:48" ht="15.7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row>
    <row r="777" spans="1:48" ht="15.7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row>
    <row r="778" spans="1:48" ht="15.7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row>
    <row r="779" spans="1:48" ht="15.7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row>
    <row r="780" spans="1:48" ht="15.7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row>
    <row r="781" spans="1:48" ht="15.7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row>
    <row r="782" spans="1:48" ht="15.7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row>
    <row r="783" spans="1:48" ht="15.7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row>
    <row r="784" spans="1:48" ht="15.7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row>
    <row r="785" spans="1:48" ht="15.7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row>
    <row r="786" spans="1:48" ht="15.7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row>
    <row r="787" spans="1:48" ht="15.7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row>
    <row r="788" spans="1:48" ht="15.7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row>
    <row r="789" spans="1:48" ht="15.7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row>
    <row r="790" spans="1:48" ht="15.7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row>
    <row r="791" spans="1:48" ht="15.7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row>
    <row r="792" spans="1:48" ht="15.7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row>
    <row r="793" spans="1:48" ht="15.7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row>
    <row r="794" spans="1:48" ht="15.7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row>
    <row r="795" spans="1:48" ht="15.7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row>
    <row r="796" spans="1:48" ht="15.7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row>
    <row r="797" spans="1:48" ht="15.7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row>
    <row r="798" spans="1:48" ht="15.7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row>
    <row r="799" spans="1:48" ht="15.7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row>
    <row r="800" spans="1:48" ht="15.7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row>
    <row r="801" spans="1:48" ht="15.7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row>
    <row r="802" spans="1:48" ht="15.7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row>
    <row r="803" spans="1:48" ht="15.7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row>
    <row r="804" spans="1:48" ht="15.7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row>
    <row r="805" spans="1:48" ht="15.7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row>
    <row r="806" spans="1:48" ht="15.7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row>
    <row r="807" spans="1:48" ht="15.7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row>
    <row r="808" spans="1:48" ht="15.7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row>
    <row r="809" spans="1:48" ht="15.7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row>
    <row r="810" spans="1:48" ht="15.7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row>
    <row r="811" spans="1:48" ht="15.7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row>
    <row r="812" spans="1:48" ht="15.7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row>
    <row r="813" spans="1:48" ht="15.7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row>
    <row r="814" spans="1:48" ht="15.7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row>
    <row r="815" spans="1:48" ht="15.7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row>
    <row r="816" spans="1:48" ht="15.7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row>
    <row r="817" spans="1:48" ht="15.7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row>
    <row r="818" spans="1:48" ht="15.7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row>
    <row r="819" spans="1:48" ht="15.7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row>
    <row r="820" spans="1:48" ht="15.7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row>
    <row r="821" spans="1:48" ht="15.7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row>
    <row r="822" spans="1:48" ht="15.7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row>
    <row r="823" spans="1:48" ht="15.7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row>
    <row r="824" spans="1:48" ht="15.7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row>
    <row r="825" spans="1:48" ht="15.7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row>
    <row r="826" spans="1:48" ht="15.7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row>
    <row r="827" spans="1:48" ht="15.7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row>
    <row r="828" spans="1:48" ht="15.7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row>
    <row r="829" spans="1:48" ht="15.7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row>
    <row r="830" spans="1:48" ht="15.7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row>
    <row r="831" spans="1:48" ht="15.7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row>
    <row r="832" spans="1:48" ht="15.7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row>
    <row r="833" spans="1:48" ht="15.7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row>
    <row r="834" spans="1:48" ht="15.7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row>
    <row r="835" spans="1:48" ht="15.7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row>
    <row r="836" spans="1:48" ht="15.7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row>
    <row r="837" spans="1:48" ht="15.7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row>
    <row r="838" spans="1:48" ht="15.7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row>
    <row r="839" spans="1:48" ht="15.7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row>
    <row r="840" spans="1:48" ht="15.7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row>
    <row r="841" spans="1:48" ht="15.7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row>
    <row r="842" spans="1:48" ht="15.7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row>
    <row r="843" spans="1:48" ht="15.7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row>
    <row r="844" spans="1:48" ht="15.7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row>
    <row r="845" spans="1:48" ht="15.7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row>
    <row r="846" spans="1:48" ht="15.7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row>
    <row r="847" spans="1:48" ht="15.7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row>
    <row r="848" spans="1:48" ht="15.7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row>
    <row r="849" spans="1:48" ht="15.7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row>
    <row r="850" spans="1:48" ht="15.7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row>
    <row r="851" spans="1:48" ht="15.7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row>
    <row r="852" spans="1:48" ht="15.7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row>
    <row r="853" spans="1:48" ht="15.7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row>
    <row r="854" spans="1:48" ht="15.7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row>
    <row r="855" spans="1:48" ht="15.7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row>
    <row r="856" spans="1:48" ht="15.7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row>
    <row r="857" spans="1:48" ht="15.7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row>
    <row r="858" spans="1:48" ht="15.7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row>
    <row r="859" spans="1:48" ht="15.7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row>
    <row r="860" spans="1:48" ht="15.7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row>
    <row r="861" spans="1:48" ht="15.7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row>
    <row r="862" spans="1:48" ht="15.7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row>
    <row r="863" spans="1:48" ht="15.7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row>
    <row r="864" spans="1:48" ht="15.7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row>
    <row r="865" spans="1:48" ht="15.7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row>
    <row r="866" spans="1:48" ht="15.7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row>
    <row r="867" spans="1:48" ht="15.7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row>
    <row r="868" spans="1:48" ht="15.7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row>
    <row r="869" spans="1:48" ht="15.7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row>
    <row r="870" spans="1:48" ht="15.7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row>
    <row r="871" spans="1:48" ht="15.7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row>
    <row r="872" spans="1:48" ht="15.7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row>
    <row r="873" spans="1:48" ht="15.7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row>
    <row r="874" spans="1:48" ht="15.7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row>
    <row r="875" spans="1:48" ht="15.7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row>
    <row r="876" spans="1:48" ht="15.7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row>
    <row r="877" spans="1:48" ht="15.7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row>
    <row r="878" spans="1:48" ht="15.7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row>
    <row r="879" spans="1:48" ht="15.7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row>
    <row r="880" spans="1:48" ht="15.7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row>
    <row r="881" spans="1:48" ht="15.7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row>
    <row r="882" spans="1:48" ht="15.7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row>
    <row r="883" spans="1:48" ht="15.7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row>
    <row r="884" spans="1:48" ht="15.7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row>
    <row r="885" spans="1:48" ht="15.7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row>
    <row r="886" spans="1:48" ht="15.7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row>
    <row r="887" spans="1:48" ht="15.7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row>
    <row r="888" spans="1:48" ht="15.7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row>
    <row r="889" spans="1:48" ht="15.7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row>
    <row r="890" spans="1:48" ht="15.7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row>
    <row r="891" spans="1:48" ht="15.7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row>
    <row r="892" spans="1:48" ht="15.7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row>
    <row r="893" spans="1:48" ht="15.7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row>
    <row r="894" spans="1:48" ht="15.7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row>
    <row r="895" spans="1:48" ht="15.7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row>
    <row r="896" spans="1:48" ht="15.7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row>
    <row r="897" spans="1:48" ht="15.7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row>
    <row r="898" spans="1:48" ht="15.7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row>
    <row r="899" spans="1:48" ht="15.7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row>
    <row r="900" spans="1:48" ht="15.7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row>
    <row r="901" spans="1:48" ht="15.7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row>
    <row r="902" spans="1:48" ht="15.7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row>
    <row r="903" spans="1:48" ht="15.7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row>
    <row r="904" spans="1:48" ht="15.7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row>
    <row r="905" spans="1:48" ht="15.7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row>
    <row r="906" spans="1:48" ht="15.7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row>
    <row r="907" spans="1:48" ht="15.7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row>
    <row r="908" spans="1:48" ht="15.7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row>
    <row r="909" spans="1:48" ht="15.7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row>
    <row r="910" spans="1:48" ht="15.7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row>
    <row r="911" spans="1:48" ht="15.7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row>
    <row r="912" spans="1:48" ht="15.7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row>
    <row r="913" spans="1:48" ht="15.7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row>
    <row r="914" spans="1:48" ht="15.7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row>
    <row r="915" spans="1:48" ht="15.7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row>
    <row r="916" spans="1:48" ht="15.7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row>
    <row r="917" spans="1:48" ht="15.7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row>
    <row r="918" spans="1:48" ht="15.7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row>
    <row r="919" spans="1:48" ht="15.7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row>
    <row r="920" spans="1:48" ht="15.7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row>
    <row r="921" spans="1:48" ht="15.7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row>
    <row r="922" spans="1:48" ht="15.7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row>
    <row r="923" spans="1:48" ht="15.7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row>
    <row r="924" spans="1:48" ht="15.7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row>
    <row r="925" spans="1:48" ht="15.7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row>
    <row r="926" spans="1:48" ht="15.7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row>
    <row r="927" spans="1:48" ht="15.7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row>
    <row r="928" spans="1:48" ht="15.7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row>
    <row r="929" spans="1:48" ht="15.7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row>
    <row r="930" spans="1:48" ht="15.7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row>
    <row r="931" spans="1:48" ht="15.7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row>
    <row r="932" spans="1:48" ht="15.7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row>
    <row r="933" spans="1:48" ht="15.7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row>
    <row r="934" spans="1:48" ht="15.7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row>
    <row r="935" spans="1:48" ht="15.7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row>
    <row r="936" spans="1:48" ht="15.7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row>
    <row r="937" spans="1:48" ht="15.7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row>
    <row r="938" spans="1:48" ht="15.7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row>
    <row r="939" spans="1:48" ht="15.7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row>
    <row r="940" spans="1:48" ht="15.7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row>
    <row r="941" spans="1:48" ht="15.7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row>
    <row r="942" spans="1:48" ht="15.7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row>
    <row r="943" spans="1:48" ht="15.7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row>
    <row r="944" spans="1:48" ht="15.7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row>
    <row r="945" spans="1:48" ht="15.7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row>
    <row r="946" spans="1:48" ht="15.7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row>
    <row r="947" spans="1:48" ht="15.7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row>
    <row r="948" spans="1:48" ht="15.7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row>
    <row r="949" spans="1:48" ht="15.7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row>
    <row r="950" spans="1:48" ht="15.7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row>
    <row r="951" spans="1:48" ht="15.7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row>
    <row r="952" spans="1:48" ht="15.7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row>
    <row r="953" spans="1:48" ht="15.7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row>
    <row r="954" spans="1:48" ht="15.7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row>
    <row r="955" spans="1:48" ht="15.7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row>
    <row r="956" spans="1:48" ht="15.7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row>
    <row r="957" spans="1:48" ht="15.7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row>
    <row r="958" spans="1:48" ht="15.7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row>
    <row r="959" spans="1:48" ht="15.7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row>
    <row r="960" spans="1:48" ht="15.7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row>
    <row r="961" spans="1:48" ht="15.7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row>
    <row r="962" spans="1:48" ht="15.7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row>
    <row r="963" spans="1:48" ht="15.7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row>
    <row r="964" spans="1:48" ht="15.7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row>
    <row r="965" spans="1:48" ht="15.7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row>
    <row r="966" spans="1:48" ht="15.7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row>
    <row r="967" spans="1:48" ht="15.7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row>
    <row r="968" spans="1:48" ht="15.7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row>
    <row r="969" spans="1:48" ht="15.7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row>
    <row r="970" spans="1:48" ht="15.7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row>
    <row r="971" spans="1:48" ht="15.7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row>
    <row r="972" spans="1:48" ht="15.7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row>
    <row r="973" spans="1:48" ht="15.7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row>
    <row r="974" spans="1:48" ht="15.7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row>
    <row r="975" spans="1:48" ht="15.7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row>
    <row r="976" spans="1:48" ht="15.7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row>
    <row r="977" spans="1:48" ht="15.7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row>
    <row r="978" spans="1:48" ht="15.7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row>
    <row r="979" spans="1:48" ht="15.7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row>
    <row r="980" spans="1:48" ht="15.7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row>
    <row r="981" spans="1:48" ht="15.7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row>
    <row r="982" spans="1:48" ht="15.7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row>
    <row r="983" spans="1:48" ht="15.7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row>
    <row r="984" spans="1:48" ht="15.7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row>
    <row r="985" spans="1:48" ht="15.7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row>
    <row r="986" spans="1:48" ht="15.7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row>
    <row r="987" spans="1:48" ht="15.7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row>
    <row r="988" spans="1:48" ht="15.7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row>
    <row r="989" spans="1:48" ht="15.7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row>
    <row r="990" spans="1:48" ht="15.75" customHeight="1"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row>
    <row r="991" spans="1:48" ht="15.75" customHeight="1"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row>
    <row r="992" spans="1:48" ht="15.75" customHeight="1"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row>
    <row r="993" spans="1:48" ht="15.75" customHeight="1"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row>
    <row r="994" spans="1:48" ht="15.75" customHeight="1"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row>
    <row r="995" spans="1:48" ht="15.75" customHeight="1"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row>
    <row r="996" spans="1:48" ht="15.75" customHeight="1"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row>
    <row r="997" spans="1:48" ht="15.75" customHeight="1"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row>
    <row r="998" spans="1:48" ht="15.75" customHeight="1"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row>
    <row r="999" spans="1:48" ht="15.75" customHeight="1"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row>
    <row r="1000" spans="1:48" ht="15.75" customHeight="1"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row>
  </sheetData>
  <mergeCells count="40">
    <mergeCell ref="U6:X6"/>
    <mergeCell ref="Y6:AB6"/>
    <mergeCell ref="AC6:AF6"/>
    <mergeCell ref="G5:L5"/>
    <mergeCell ref="M5:P5"/>
    <mergeCell ref="Q5:T5"/>
    <mergeCell ref="U5:X5"/>
    <mergeCell ref="Y5:AB5"/>
    <mergeCell ref="Y4:AB4"/>
    <mergeCell ref="AC4:AF4"/>
    <mergeCell ref="G7:L7"/>
    <mergeCell ref="M7:P7"/>
    <mergeCell ref="Y7:AB7"/>
    <mergeCell ref="AC7:AF7"/>
    <mergeCell ref="Q7:T7"/>
    <mergeCell ref="U7:X7"/>
    <mergeCell ref="G4:L4"/>
    <mergeCell ref="M4:P4"/>
    <mergeCell ref="Q4:T4"/>
    <mergeCell ref="U4:X4"/>
    <mergeCell ref="AC5:AF5"/>
    <mergeCell ref="G6:L6"/>
    <mergeCell ref="M6:P6"/>
    <mergeCell ref="Q6:T6"/>
    <mergeCell ref="G11:AF11"/>
    <mergeCell ref="C15:AJ15"/>
    <mergeCell ref="C18:AJ18"/>
    <mergeCell ref="Y8:AB8"/>
    <mergeCell ref="AC8:AF8"/>
    <mergeCell ref="Q9:T9"/>
    <mergeCell ref="U9:X9"/>
    <mergeCell ref="Y9:AB9"/>
    <mergeCell ref="AC9:AF9"/>
    <mergeCell ref="G9:L9"/>
    <mergeCell ref="M9:P9"/>
    <mergeCell ref="E4:E9"/>
    <mergeCell ref="G8:L8"/>
    <mergeCell ref="M8:P8"/>
    <mergeCell ref="Q8:T8"/>
    <mergeCell ref="U8:X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53125" defaultRowHeight="15" customHeight="1" x14ac:dyDescent="0.35"/>
  <cols>
    <col min="1" max="1" width="11.453125" customWidth="1"/>
    <col min="2" max="2" width="13.81640625" customWidth="1"/>
    <col min="3" max="3" width="41.54296875" customWidth="1"/>
    <col min="4" max="4" width="30.54296875" customWidth="1"/>
    <col min="5" max="6" width="12.26953125" customWidth="1"/>
    <col min="7" max="8" width="23.54296875" customWidth="1"/>
    <col min="9" max="9" width="24.81640625" customWidth="1"/>
    <col min="10" max="10" width="59.7265625" customWidth="1"/>
    <col min="11" max="11" width="16.26953125" customWidth="1"/>
    <col min="12" max="12" width="17.1796875" customWidth="1"/>
    <col min="13" max="13" width="19.54296875" customWidth="1"/>
    <col min="14" max="14" width="37.26953125" customWidth="1"/>
    <col min="15" max="15" width="21.453125" customWidth="1"/>
    <col min="16" max="16" width="11.453125" customWidth="1"/>
    <col min="17" max="17" width="16.1796875" customWidth="1"/>
    <col min="18" max="18" width="11.453125" customWidth="1"/>
    <col min="19" max="19" width="17" customWidth="1"/>
    <col min="20" max="20" width="33.453125" customWidth="1"/>
    <col min="21" max="26" width="11.453125" customWidth="1"/>
  </cols>
  <sheetData>
    <row r="1" spans="1:26" ht="14.25" customHeight="1" x14ac:dyDescent="0.35">
      <c r="A1" s="29"/>
      <c r="B1" s="29"/>
      <c r="C1" s="29"/>
      <c r="D1" s="29"/>
      <c r="E1" s="29"/>
      <c r="F1" s="29"/>
      <c r="G1" s="29"/>
      <c r="H1" s="29"/>
      <c r="I1" s="157"/>
      <c r="J1" s="157"/>
      <c r="K1" s="29"/>
      <c r="L1" s="29"/>
      <c r="M1" s="29"/>
      <c r="N1" s="29"/>
      <c r="O1" s="29"/>
      <c r="P1" s="29"/>
      <c r="Q1" s="29"/>
      <c r="R1" s="29"/>
      <c r="S1" s="29"/>
      <c r="T1" s="29"/>
      <c r="U1" s="29"/>
      <c r="V1" s="29"/>
      <c r="W1" s="29"/>
      <c r="X1" s="29"/>
      <c r="Y1" s="29"/>
      <c r="Z1" s="29"/>
    </row>
    <row r="2" spans="1:26" ht="14.25" customHeight="1" x14ac:dyDescent="0.35">
      <c r="A2" s="29"/>
      <c r="B2" s="158" t="s">
        <v>52</v>
      </c>
      <c r="C2" s="158" t="s">
        <v>52</v>
      </c>
      <c r="D2" s="158" t="s">
        <v>806</v>
      </c>
      <c r="E2" s="158" t="s">
        <v>807</v>
      </c>
      <c r="F2" s="158" t="s">
        <v>808</v>
      </c>
      <c r="G2" s="158" t="s">
        <v>809</v>
      </c>
      <c r="H2" s="158" t="s">
        <v>808</v>
      </c>
      <c r="I2" s="159" t="s">
        <v>810</v>
      </c>
      <c r="J2" s="159" t="s">
        <v>811</v>
      </c>
      <c r="K2" s="158" t="s">
        <v>812</v>
      </c>
      <c r="L2" s="158" t="s">
        <v>807</v>
      </c>
      <c r="M2" s="158" t="s">
        <v>809</v>
      </c>
      <c r="N2" s="158" t="s">
        <v>813</v>
      </c>
      <c r="O2" s="29"/>
      <c r="P2" s="29"/>
      <c r="Q2" s="158" t="s">
        <v>814</v>
      </c>
      <c r="R2" s="29"/>
      <c r="S2" s="29"/>
      <c r="T2" s="29"/>
      <c r="U2" s="29"/>
      <c r="V2" s="29"/>
      <c r="W2" s="29"/>
      <c r="X2" s="29"/>
      <c r="Y2" s="29"/>
      <c r="Z2" s="29"/>
    </row>
    <row r="3" spans="1:26" ht="14.25" customHeight="1" x14ac:dyDescent="0.35">
      <c r="A3" s="29"/>
      <c r="B3" s="29" t="s">
        <v>815</v>
      </c>
      <c r="C3" s="29" t="s">
        <v>816</v>
      </c>
      <c r="D3" s="29" t="s">
        <v>817</v>
      </c>
      <c r="E3" s="160" t="s">
        <v>818</v>
      </c>
      <c r="F3" s="161">
        <v>0.2</v>
      </c>
      <c r="G3" s="29" t="s">
        <v>819</v>
      </c>
      <c r="H3" s="161">
        <v>0.2</v>
      </c>
      <c r="I3" s="157" t="s">
        <v>820</v>
      </c>
      <c r="J3" s="157" t="s">
        <v>72</v>
      </c>
      <c r="K3" s="29" t="s">
        <v>61</v>
      </c>
      <c r="L3" s="160" t="s">
        <v>818</v>
      </c>
      <c r="M3" s="29" t="s">
        <v>819</v>
      </c>
      <c r="N3" s="162" t="s">
        <v>821</v>
      </c>
      <c r="O3" s="29" t="s">
        <v>789</v>
      </c>
      <c r="P3" s="29"/>
      <c r="Q3" s="29"/>
      <c r="R3" s="29" t="s">
        <v>263</v>
      </c>
      <c r="S3" s="29"/>
      <c r="T3" s="29"/>
      <c r="U3" s="29"/>
      <c r="V3" s="29"/>
      <c r="W3" s="29"/>
      <c r="X3" s="29"/>
      <c r="Y3" s="29"/>
      <c r="Z3" s="29"/>
    </row>
    <row r="4" spans="1:26" ht="14.25" customHeight="1" x14ac:dyDescent="0.35">
      <c r="A4" s="29"/>
      <c r="B4" s="29" t="s">
        <v>822</v>
      </c>
      <c r="C4" s="29" t="s">
        <v>823</v>
      </c>
      <c r="D4" s="29" t="s">
        <v>824</v>
      </c>
      <c r="E4" s="160" t="s">
        <v>789</v>
      </c>
      <c r="F4" s="161">
        <v>0.4</v>
      </c>
      <c r="G4" s="29" t="s">
        <v>825</v>
      </c>
      <c r="H4" s="161">
        <v>0.4</v>
      </c>
      <c r="I4" s="163" t="s">
        <v>826</v>
      </c>
      <c r="J4" s="157" t="s">
        <v>92</v>
      </c>
      <c r="K4" s="29" t="s">
        <v>93</v>
      </c>
      <c r="L4" s="160" t="s">
        <v>789</v>
      </c>
      <c r="M4" s="29" t="s">
        <v>825</v>
      </c>
      <c r="N4" s="162" t="s">
        <v>827</v>
      </c>
      <c r="O4" s="29" t="s">
        <v>789</v>
      </c>
      <c r="P4" s="29"/>
      <c r="Q4" s="29"/>
      <c r="R4" s="29" t="s">
        <v>610</v>
      </c>
      <c r="S4" s="29"/>
      <c r="T4" s="29"/>
      <c r="U4" s="29"/>
      <c r="V4" s="29"/>
      <c r="W4" s="29"/>
      <c r="X4" s="29"/>
      <c r="Y4" s="29"/>
      <c r="Z4" s="29"/>
    </row>
    <row r="5" spans="1:26" ht="14.25" customHeight="1" x14ac:dyDescent="0.35">
      <c r="A5" s="29"/>
      <c r="B5" s="29" t="s">
        <v>828</v>
      </c>
      <c r="C5" s="29" t="s">
        <v>829</v>
      </c>
      <c r="D5" s="29" t="s">
        <v>830</v>
      </c>
      <c r="E5" s="160" t="s">
        <v>831</v>
      </c>
      <c r="F5" s="161">
        <v>0.6</v>
      </c>
      <c r="G5" s="29" t="s">
        <v>832</v>
      </c>
      <c r="H5" s="161">
        <v>0.6</v>
      </c>
      <c r="I5" s="157" t="s">
        <v>833</v>
      </c>
      <c r="J5" s="157" t="s">
        <v>60</v>
      </c>
      <c r="K5" s="29"/>
      <c r="L5" s="160" t="s">
        <v>831</v>
      </c>
      <c r="M5" s="29" t="s">
        <v>832</v>
      </c>
      <c r="N5" s="164" t="s">
        <v>834</v>
      </c>
      <c r="O5" s="29" t="s">
        <v>649</v>
      </c>
      <c r="P5" s="29"/>
      <c r="Q5" s="29"/>
      <c r="R5" s="29" t="s">
        <v>499</v>
      </c>
      <c r="S5" s="29"/>
      <c r="T5" s="29"/>
      <c r="U5" s="29"/>
      <c r="V5" s="29"/>
      <c r="W5" s="29"/>
      <c r="X5" s="29"/>
      <c r="Y5" s="29"/>
      <c r="Z5" s="29"/>
    </row>
    <row r="6" spans="1:26" ht="14.25" customHeight="1" x14ac:dyDescent="0.35">
      <c r="A6" s="29"/>
      <c r="B6" s="29" t="s">
        <v>835</v>
      </c>
      <c r="C6" s="29" t="s">
        <v>835</v>
      </c>
      <c r="D6" s="29" t="s">
        <v>836</v>
      </c>
      <c r="E6" s="160" t="s">
        <v>752</v>
      </c>
      <c r="F6" s="161">
        <v>0.8</v>
      </c>
      <c r="G6" s="29" t="s">
        <v>837</v>
      </c>
      <c r="H6" s="161">
        <v>0.8</v>
      </c>
      <c r="I6" s="157" t="s">
        <v>66</v>
      </c>
      <c r="J6" s="157" t="s">
        <v>838</v>
      </c>
      <c r="K6" s="29"/>
      <c r="L6" s="160" t="s">
        <v>752</v>
      </c>
      <c r="M6" s="29" t="s">
        <v>837</v>
      </c>
      <c r="N6" s="165" t="s">
        <v>839</v>
      </c>
      <c r="O6" s="29" t="s">
        <v>752</v>
      </c>
      <c r="P6" s="29"/>
      <c r="Q6" s="29"/>
      <c r="R6" s="29" t="s">
        <v>840</v>
      </c>
      <c r="S6" s="29"/>
      <c r="T6" s="29"/>
      <c r="U6" s="29"/>
      <c r="V6" s="29"/>
      <c r="W6" s="29"/>
      <c r="X6" s="29"/>
      <c r="Y6" s="29"/>
      <c r="Z6" s="29"/>
    </row>
    <row r="7" spans="1:26" ht="14.25" customHeight="1" x14ac:dyDescent="0.35">
      <c r="A7" s="29"/>
      <c r="B7" s="29" t="s">
        <v>841</v>
      </c>
      <c r="C7" s="29" t="s">
        <v>842</v>
      </c>
      <c r="D7" s="29" t="s">
        <v>843</v>
      </c>
      <c r="E7" s="160" t="s">
        <v>844</v>
      </c>
      <c r="F7" s="161">
        <v>1</v>
      </c>
      <c r="G7" s="29" t="s">
        <v>845</v>
      </c>
      <c r="H7" s="161">
        <v>1</v>
      </c>
      <c r="I7" s="163"/>
      <c r="J7" s="157"/>
      <c r="K7" s="29"/>
      <c r="L7" s="166" t="s">
        <v>844</v>
      </c>
      <c r="M7" s="126" t="s">
        <v>845</v>
      </c>
      <c r="N7" s="167" t="s">
        <v>846</v>
      </c>
      <c r="O7" s="29" t="s">
        <v>728</v>
      </c>
      <c r="P7" s="29"/>
      <c r="Q7" s="29"/>
      <c r="R7" s="29"/>
      <c r="S7" s="29"/>
      <c r="T7" s="29"/>
      <c r="U7" s="29"/>
      <c r="V7" s="29"/>
      <c r="W7" s="29"/>
      <c r="X7" s="29"/>
      <c r="Y7" s="29"/>
      <c r="Z7" s="29"/>
    </row>
    <row r="8" spans="1:26" ht="14.25" customHeight="1" x14ac:dyDescent="0.35">
      <c r="A8" s="29"/>
      <c r="B8" s="29" t="s">
        <v>842</v>
      </c>
      <c r="C8" s="29" t="s">
        <v>841</v>
      </c>
      <c r="D8" s="29" t="s">
        <v>847</v>
      </c>
      <c r="E8" s="160" t="s">
        <v>848</v>
      </c>
      <c r="F8" s="160"/>
      <c r="G8" s="160" t="s">
        <v>849</v>
      </c>
      <c r="H8" s="160"/>
      <c r="I8" s="157"/>
      <c r="J8" s="157"/>
      <c r="K8" s="29"/>
      <c r="L8" s="166"/>
      <c r="M8" s="166"/>
      <c r="N8" s="162" t="s">
        <v>850</v>
      </c>
      <c r="O8" s="29" t="s">
        <v>789</v>
      </c>
      <c r="P8" s="29"/>
      <c r="Q8" s="158" t="s">
        <v>851</v>
      </c>
      <c r="R8" s="158" t="s">
        <v>852</v>
      </c>
      <c r="S8" s="158" t="s">
        <v>853</v>
      </c>
      <c r="T8" s="158" t="s">
        <v>854</v>
      </c>
      <c r="U8" s="29"/>
      <c r="V8" s="29"/>
      <c r="W8" s="29"/>
      <c r="X8" s="29"/>
      <c r="Y8" s="29"/>
      <c r="Z8" s="29"/>
    </row>
    <row r="9" spans="1:26" ht="14.25" customHeight="1" x14ac:dyDescent="0.35">
      <c r="A9" s="29"/>
      <c r="B9" s="29" t="s">
        <v>823</v>
      </c>
      <c r="C9" s="29" t="s">
        <v>822</v>
      </c>
      <c r="D9" s="29" t="s">
        <v>855</v>
      </c>
      <c r="E9" s="160" t="s">
        <v>856</v>
      </c>
      <c r="F9" s="160"/>
      <c r="G9" s="160" t="s">
        <v>825</v>
      </c>
      <c r="H9" s="160"/>
      <c r="I9" s="157"/>
      <c r="J9" s="157"/>
      <c r="K9" s="29"/>
      <c r="L9" s="166"/>
      <c r="M9" s="166"/>
      <c r="N9" s="164" t="s">
        <v>857</v>
      </c>
      <c r="O9" s="29" t="s">
        <v>649</v>
      </c>
      <c r="P9" s="29"/>
      <c r="Q9" s="29" t="s">
        <v>62</v>
      </c>
      <c r="R9" s="29" t="s">
        <v>63</v>
      </c>
      <c r="S9" s="29" t="s">
        <v>64</v>
      </c>
      <c r="T9" s="168" t="s">
        <v>148</v>
      </c>
      <c r="U9" s="29"/>
      <c r="V9" s="29"/>
      <c r="W9" s="29"/>
      <c r="X9" s="29"/>
      <c r="Y9" s="29"/>
      <c r="Z9" s="29"/>
    </row>
    <row r="10" spans="1:26" ht="14.25" customHeight="1" x14ac:dyDescent="0.35">
      <c r="A10" s="29"/>
      <c r="B10" s="29" t="s">
        <v>858</v>
      </c>
      <c r="C10" s="29" t="s">
        <v>859</v>
      </c>
      <c r="D10" s="29"/>
      <c r="E10" s="160" t="s">
        <v>860</v>
      </c>
      <c r="F10" s="160"/>
      <c r="G10" s="160" t="s">
        <v>832</v>
      </c>
      <c r="H10" s="160"/>
      <c r="I10" s="157"/>
      <c r="J10" s="157"/>
      <c r="K10" s="29"/>
      <c r="L10" s="166"/>
      <c r="M10" s="166"/>
      <c r="N10" s="164" t="s">
        <v>861</v>
      </c>
      <c r="O10" s="29" t="s">
        <v>649</v>
      </c>
      <c r="P10" s="29"/>
      <c r="Q10" s="29" t="s">
        <v>279</v>
      </c>
      <c r="R10" s="29" t="s">
        <v>77</v>
      </c>
      <c r="S10" s="29" t="s">
        <v>164</v>
      </c>
      <c r="T10" s="168" t="s">
        <v>862</v>
      </c>
      <c r="U10" s="29"/>
      <c r="V10" s="29"/>
      <c r="W10" s="29"/>
      <c r="X10" s="29"/>
      <c r="Y10" s="29"/>
      <c r="Z10" s="29"/>
    </row>
    <row r="11" spans="1:26" ht="14.25" customHeight="1" x14ac:dyDescent="0.35">
      <c r="A11" s="29"/>
      <c r="B11" s="29" t="s">
        <v>816</v>
      </c>
      <c r="C11" s="29" t="s">
        <v>863</v>
      </c>
      <c r="D11" s="29"/>
      <c r="E11" s="160" t="s">
        <v>864</v>
      </c>
      <c r="F11" s="160"/>
      <c r="G11" s="160" t="s">
        <v>837</v>
      </c>
      <c r="H11" s="160"/>
      <c r="I11" s="157"/>
      <c r="J11" s="157"/>
      <c r="K11" s="29"/>
      <c r="L11" s="166"/>
      <c r="M11" s="166"/>
      <c r="N11" s="165" t="s">
        <v>865</v>
      </c>
      <c r="O11" s="29" t="s">
        <v>752</v>
      </c>
      <c r="P11" s="29"/>
      <c r="Q11" s="29"/>
      <c r="R11" s="29"/>
      <c r="S11" s="29"/>
      <c r="T11" s="168" t="s">
        <v>866</v>
      </c>
      <c r="U11" s="29"/>
      <c r="V11" s="29"/>
      <c r="W11" s="29"/>
      <c r="X11" s="29"/>
      <c r="Y11" s="29"/>
      <c r="Z11" s="29"/>
    </row>
    <row r="12" spans="1:26" ht="14.25" customHeight="1" x14ac:dyDescent="0.35">
      <c r="A12" s="29"/>
      <c r="B12" s="29" t="s">
        <v>867</v>
      </c>
      <c r="C12" s="29" t="s">
        <v>867</v>
      </c>
      <c r="D12" s="29"/>
      <c r="E12" s="160" t="s">
        <v>868</v>
      </c>
      <c r="F12" s="160"/>
      <c r="G12" s="160" t="s">
        <v>869</v>
      </c>
      <c r="H12" s="160"/>
      <c r="I12" s="157"/>
      <c r="J12" s="157"/>
      <c r="K12" s="29"/>
      <c r="L12" s="166"/>
      <c r="M12" s="166"/>
      <c r="N12" s="167" t="s">
        <v>870</v>
      </c>
      <c r="O12" s="29" t="s">
        <v>728</v>
      </c>
      <c r="P12" s="29"/>
      <c r="Q12" s="29"/>
      <c r="R12" s="29"/>
      <c r="S12" s="29"/>
      <c r="T12" s="168" t="s">
        <v>174</v>
      </c>
      <c r="U12" s="29"/>
      <c r="V12" s="29"/>
      <c r="W12" s="29"/>
      <c r="X12" s="29"/>
      <c r="Y12" s="29"/>
      <c r="Z12" s="29"/>
    </row>
    <row r="13" spans="1:26" ht="14.25" customHeight="1" x14ac:dyDescent="0.35">
      <c r="A13" s="29"/>
      <c r="B13" s="29" t="s">
        <v>871</v>
      </c>
      <c r="C13" s="29" t="s">
        <v>872</v>
      </c>
      <c r="D13" s="29"/>
      <c r="E13" s="29"/>
      <c r="F13" s="29"/>
      <c r="G13" s="29"/>
      <c r="H13" s="29"/>
      <c r="I13" s="157"/>
      <c r="J13" s="157"/>
      <c r="K13" s="29"/>
      <c r="L13" s="29"/>
      <c r="M13" s="29"/>
      <c r="N13" s="164" t="s">
        <v>873</v>
      </c>
      <c r="O13" s="29" t="s">
        <v>649</v>
      </c>
      <c r="P13" s="29"/>
      <c r="Q13" s="29"/>
      <c r="R13" s="29"/>
      <c r="S13" s="29"/>
      <c r="T13" s="168" t="s">
        <v>658</v>
      </c>
      <c r="U13" s="29"/>
      <c r="V13" s="29"/>
      <c r="W13" s="29"/>
      <c r="X13" s="29"/>
      <c r="Y13" s="29"/>
      <c r="Z13" s="29"/>
    </row>
    <row r="14" spans="1:26" ht="14.25" customHeight="1" x14ac:dyDescent="0.35">
      <c r="A14" s="29"/>
      <c r="B14" s="29" t="s">
        <v>829</v>
      </c>
      <c r="C14" s="29" t="s">
        <v>874</v>
      </c>
      <c r="D14" s="29"/>
      <c r="E14" s="29"/>
      <c r="F14" s="29"/>
      <c r="G14" s="29"/>
      <c r="H14" s="29"/>
      <c r="I14" s="29" t="s">
        <v>875</v>
      </c>
      <c r="J14" s="169"/>
      <c r="K14" s="29"/>
      <c r="L14" s="29"/>
      <c r="M14" s="29"/>
      <c r="N14" s="164" t="s">
        <v>876</v>
      </c>
      <c r="O14" s="29" t="s">
        <v>649</v>
      </c>
      <c r="P14" s="29"/>
      <c r="Q14" s="29"/>
      <c r="R14" s="29"/>
      <c r="S14" s="29"/>
      <c r="T14" s="168" t="s">
        <v>56</v>
      </c>
      <c r="U14" s="29"/>
      <c r="V14" s="29"/>
      <c r="W14" s="29"/>
      <c r="X14" s="29"/>
      <c r="Y14" s="29"/>
      <c r="Z14" s="29"/>
    </row>
    <row r="15" spans="1:26" ht="14.25" customHeight="1" x14ac:dyDescent="0.35">
      <c r="A15" s="29"/>
      <c r="B15" s="29" t="s">
        <v>872</v>
      </c>
      <c r="C15" s="29" t="s">
        <v>877</v>
      </c>
      <c r="D15" s="29"/>
      <c r="E15" s="29"/>
      <c r="F15" s="29"/>
      <c r="G15" s="29"/>
      <c r="H15" s="29"/>
      <c r="I15" s="29" t="s">
        <v>659</v>
      </c>
      <c r="J15" s="170"/>
      <c r="K15" s="29"/>
      <c r="L15" s="29"/>
      <c r="M15" s="29"/>
      <c r="N15" s="164" t="s">
        <v>878</v>
      </c>
      <c r="O15" s="29" t="s">
        <v>649</v>
      </c>
      <c r="P15" s="29"/>
      <c r="Q15" s="158" t="s">
        <v>879</v>
      </c>
      <c r="R15" s="29"/>
      <c r="S15" s="29"/>
      <c r="T15" s="168" t="s">
        <v>350</v>
      </c>
      <c r="U15" s="29"/>
      <c r="V15" s="29"/>
      <c r="W15" s="29"/>
      <c r="X15" s="29"/>
      <c r="Y15" s="29"/>
      <c r="Z15" s="29"/>
    </row>
    <row r="16" spans="1:26" ht="14.25" customHeight="1" x14ac:dyDescent="0.35">
      <c r="A16" s="29"/>
      <c r="B16" s="29" t="s">
        <v>880</v>
      </c>
      <c r="C16" s="29" t="s">
        <v>881</v>
      </c>
      <c r="D16" s="29"/>
      <c r="E16" s="29"/>
      <c r="F16" s="29"/>
      <c r="G16" s="29"/>
      <c r="H16" s="29"/>
      <c r="I16" s="29" t="s">
        <v>569</v>
      </c>
      <c r="J16" s="170"/>
      <c r="K16" s="29"/>
      <c r="L16" s="29"/>
      <c r="M16" s="29"/>
      <c r="N16" s="165" t="s">
        <v>882</v>
      </c>
      <c r="O16" s="29" t="s">
        <v>752</v>
      </c>
      <c r="P16" s="29"/>
      <c r="Q16" s="171" t="s">
        <v>220</v>
      </c>
      <c r="R16" s="29"/>
      <c r="S16" s="29"/>
      <c r="T16" s="29"/>
      <c r="U16" s="29"/>
      <c r="V16" s="29"/>
      <c r="W16" s="29"/>
      <c r="X16" s="29"/>
      <c r="Y16" s="29"/>
      <c r="Z16" s="29"/>
    </row>
    <row r="17" spans="1:26" ht="14.25" customHeight="1" x14ac:dyDescent="0.35">
      <c r="A17" s="29"/>
      <c r="B17" s="29" t="s">
        <v>874</v>
      </c>
      <c r="C17" s="29" t="s">
        <v>883</v>
      </c>
      <c r="D17" s="29"/>
      <c r="E17" s="29"/>
      <c r="F17" s="29"/>
      <c r="G17" s="29"/>
      <c r="H17" s="29"/>
      <c r="I17" s="29" t="s">
        <v>884</v>
      </c>
      <c r="J17" s="170"/>
      <c r="K17" s="29"/>
      <c r="L17" s="29"/>
      <c r="M17" s="29"/>
      <c r="N17" s="167" t="s">
        <v>885</v>
      </c>
      <c r="O17" s="29" t="s">
        <v>728</v>
      </c>
      <c r="P17" s="29"/>
      <c r="Q17" s="171" t="s">
        <v>183</v>
      </c>
      <c r="R17" s="29"/>
      <c r="S17" s="29"/>
      <c r="T17" s="29"/>
      <c r="U17" s="29"/>
      <c r="V17" s="29"/>
      <c r="W17" s="29"/>
      <c r="X17" s="29"/>
      <c r="Y17" s="29"/>
      <c r="Z17" s="29"/>
    </row>
    <row r="18" spans="1:26" ht="14.25" customHeight="1" x14ac:dyDescent="0.35">
      <c r="A18" s="29"/>
      <c r="B18" s="29" t="s">
        <v>886</v>
      </c>
      <c r="C18" s="29" t="s">
        <v>886</v>
      </c>
      <c r="D18" s="29"/>
      <c r="E18" s="29"/>
      <c r="F18" s="29"/>
      <c r="G18" s="29"/>
      <c r="H18" s="29"/>
      <c r="I18" s="29" t="s">
        <v>608</v>
      </c>
      <c r="J18" s="170"/>
      <c r="K18" s="29"/>
      <c r="L18" s="29"/>
      <c r="M18" s="29"/>
      <c r="N18" s="164" t="s">
        <v>887</v>
      </c>
      <c r="O18" s="29" t="s">
        <v>649</v>
      </c>
      <c r="P18" s="29"/>
      <c r="Q18" s="171" t="s">
        <v>57</v>
      </c>
      <c r="R18" s="29"/>
      <c r="S18" s="29"/>
      <c r="T18" s="29"/>
      <c r="U18" s="29"/>
      <c r="V18" s="29"/>
      <c r="W18" s="29"/>
      <c r="X18" s="29"/>
      <c r="Y18" s="29"/>
      <c r="Z18" s="29"/>
    </row>
    <row r="19" spans="1:26" ht="14.25" customHeight="1" x14ac:dyDescent="0.35">
      <c r="A19" s="29"/>
      <c r="B19" s="29" t="s">
        <v>883</v>
      </c>
      <c r="C19" s="29" t="s">
        <v>828</v>
      </c>
      <c r="D19" s="29"/>
      <c r="E19" s="29"/>
      <c r="F19" s="29"/>
      <c r="G19" s="29"/>
      <c r="H19" s="29"/>
      <c r="I19" s="29" t="s">
        <v>888</v>
      </c>
      <c r="J19" s="157"/>
      <c r="K19" s="29"/>
      <c r="L19" s="29"/>
      <c r="M19" s="29"/>
      <c r="N19" s="164" t="s">
        <v>889</v>
      </c>
      <c r="O19" s="29" t="s">
        <v>649</v>
      </c>
      <c r="P19" s="29"/>
      <c r="Q19" s="171" t="s">
        <v>175</v>
      </c>
      <c r="R19" s="29"/>
      <c r="S19" s="29"/>
      <c r="T19" s="29"/>
      <c r="U19" s="29"/>
      <c r="V19" s="29"/>
      <c r="W19" s="29"/>
      <c r="X19" s="29"/>
      <c r="Y19" s="29"/>
      <c r="Z19" s="29"/>
    </row>
    <row r="20" spans="1:26" ht="14.25" customHeight="1" x14ac:dyDescent="0.35">
      <c r="A20" s="29"/>
      <c r="B20" s="29" t="s">
        <v>863</v>
      </c>
      <c r="C20" s="29" t="s">
        <v>880</v>
      </c>
      <c r="D20" s="29"/>
      <c r="E20" s="29"/>
      <c r="F20" s="29"/>
      <c r="G20" s="29"/>
      <c r="H20" s="29"/>
      <c r="I20" s="29" t="s">
        <v>890</v>
      </c>
      <c r="J20" s="157"/>
      <c r="K20" s="29"/>
      <c r="L20" s="29"/>
      <c r="M20" s="29"/>
      <c r="N20" s="165" t="s">
        <v>891</v>
      </c>
      <c r="O20" s="29" t="s">
        <v>752</v>
      </c>
      <c r="P20" s="29"/>
      <c r="Q20" s="171" t="s">
        <v>132</v>
      </c>
      <c r="R20" s="29"/>
      <c r="S20" s="29"/>
      <c r="T20" s="29"/>
      <c r="U20" s="29"/>
      <c r="V20" s="29"/>
      <c r="W20" s="29"/>
      <c r="X20" s="29"/>
      <c r="Y20" s="29"/>
      <c r="Z20" s="29"/>
    </row>
    <row r="21" spans="1:26" ht="15.75" customHeight="1" x14ac:dyDescent="0.35">
      <c r="A21" s="29"/>
      <c r="B21" s="29" t="s">
        <v>877</v>
      </c>
      <c r="C21" s="29" t="s">
        <v>858</v>
      </c>
      <c r="D21" s="29"/>
      <c r="E21" s="29"/>
      <c r="F21" s="29"/>
      <c r="G21" s="29"/>
      <c r="H21" s="29"/>
      <c r="I21" s="29" t="s">
        <v>525</v>
      </c>
      <c r="J21" s="157"/>
      <c r="K21" s="29"/>
      <c r="L21" s="29"/>
      <c r="M21" s="29"/>
      <c r="N21" s="165" t="s">
        <v>892</v>
      </c>
      <c r="O21" s="29" t="s">
        <v>752</v>
      </c>
      <c r="P21" s="29"/>
      <c r="Q21" s="29"/>
      <c r="R21" s="29"/>
      <c r="S21" s="29"/>
      <c r="T21" s="29"/>
      <c r="U21" s="29"/>
      <c r="V21" s="29"/>
      <c r="W21" s="29"/>
      <c r="X21" s="29"/>
      <c r="Y21" s="29"/>
      <c r="Z21" s="29"/>
    </row>
    <row r="22" spans="1:26" ht="15.75" customHeight="1" x14ac:dyDescent="0.35">
      <c r="A22" s="29"/>
      <c r="B22" s="29" t="s">
        <v>881</v>
      </c>
      <c r="C22" s="29" t="s">
        <v>871</v>
      </c>
      <c r="D22" s="29"/>
      <c r="E22" s="29"/>
      <c r="F22" s="29"/>
      <c r="G22" s="29"/>
      <c r="H22" s="29"/>
      <c r="I22" s="29" t="s">
        <v>497</v>
      </c>
      <c r="J22" s="157"/>
      <c r="K22" s="29"/>
      <c r="L22" s="29"/>
      <c r="M22" s="29"/>
      <c r="N22" s="167" t="s">
        <v>893</v>
      </c>
      <c r="O22" s="29" t="s">
        <v>728</v>
      </c>
      <c r="P22" s="29"/>
      <c r="Q22" s="29"/>
      <c r="R22" s="29"/>
      <c r="S22" s="29"/>
      <c r="T22" s="29"/>
      <c r="U22" s="29"/>
      <c r="V22" s="29"/>
      <c r="W22" s="29"/>
      <c r="X22" s="29"/>
      <c r="Y22" s="29"/>
      <c r="Z22" s="29"/>
    </row>
    <row r="23" spans="1:26" ht="15.75" customHeight="1" x14ac:dyDescent="0.35">
      <c r="A23" s="29"/>
      <c r="B23" s="29" t="s">
        <v>859</v>
      </c>
      <c r="C23" s="29" t="s">
        <v>815</v>
      </c>
      <c r="D23" s="29"/>
      <c r="E23" s="29"/>
      <c r="F23" s="29"/>
      <c r="G23" s="29"/>
      <c r="H23" s="29"/>
      <c r="I23" s="29" t="s">
        <v>176</v>
      </c>
      <c r="J23" s="157"/>
      <c r="K23" s="29"/>
      <c r="L23" s="29"/>
      <c r="M23" s="29"/>
      <c r="N23" s="165" t="s">
        <v>894</v>
      </c>
      <c r="O23" s="29" t="s">
        <v>752</v>
      </c>
      <c r="P23" s="29"/>
      <c r="Q23" s="29"/>
      <c r="R23" s="29"/>
      <c r="S23" s="29"/>
      <c r="T23" s="29"/>
      <c r="U23" s="29"/>
      <c r="V23" s="29"/>
      <c r="W23" s="29"/>
      <c r="X23" s="29"/>
      <c r="Y23" s="29"/>
      <c r="Z23" s="29"/>
    </row>
    <row r="24" spans="1:26" ht="15.75" customHeight="1" x14ac:dyDescent="0.35">
      <c r="A24" s="29"/>
      <c r="B24" s="29"/>
      <c r="C24" s="29"/>
      <c r="D24" s="29"/>
      <c r="E24" s="29"/>
      <c r="F24" s="29"/>
      <c r="G24" s="29"/>
      <c r="H24" s="29"/>
      <c r="I24" s="29" t="s">
        <v>197</v>
      </c>
      <c r="J24" s="157"/>
      <c r="K24" s="29"/>
      <c r="L24" s="29"/>
      <c r="M24" s="29"/>
      <c r="N24" s="165" t="s">
        <v>895</v>
      </c>
      <c r="O24" s="29" t="s">
        <v>752</v>
      </c>
      <c r="P24" s="29"/>
      <c r="Q24" s="29"/>
      <c r="R24" s="29"/>
      <c r="S24" s="29"/>
      <c r="T24" s="29"/>
      <c r="U24" s="29"/>
      <c r="V24" s="29"/>
      <c r="W24" s="29"/>
      <c r="X24" s="29"/>
      <c r="Y24" s="29"/>
      <c r="Z24" s="29"/>
    </row>
    <row r="25" spans="1:26" ht="15.75" customHeight="1" x14ac:dyDescent="0.35">
      <c r="A25" s="29"/>
      <c r="B25" s="158" t="s">
        <v>896</v>
      </c>
      <c r="C25" s="29"/>
      <c r="D25" s="158" t="s">
        <v>897</v>
      </c>
      <c r="E25" s="29"/>
      <c r="F25" s="29"/>
      <c r="G25" s="29"/>
      <c r="H25" s="29"/>
      <c r="I25" s="29" t="s">
        <v>58</v>
      </c>
      <c r="J25" s="157"/>
      <c r="K25" s="29"/>
      <c r="L25" s="29"/>
      <c r="M25" s="29"/>
      <c r="N25" s="165" t="s">
        <v>898</v>
      </c>
      <c r="O25" s="29" t="s">
        <v>752</v>
      </c>
      <c r="P25" s="29"/>
      <c r="Q25" s="29"/>
      <c r="R25" s="29"/>
      <c r="S25" s="29"/>
      <c r="T25" s="29"/>
      <c r="U25" s="29"/>
      <c r="V25" s="29"/>
      <c r="W25" s="29"/>
      <c r="X25" s="29"/>
      <c r="Y25" s="29"/>
      <c r="Z25" s="29"/>
    </row>
    <row r="26" spans="1:26" ht="15.75" customHeight="1" x14ac:dyDescent="0.35">
      <c r="A26" s="29"/>
      <c r="B26" s="29" t="s">
        <v>899</v>
      </c>
      <c r="C26" s="29"/>
      <c r="D26" s="29" t="s">
        <v>900</v>
      </c>
      <c r="E26" s="29"/>
      <c r="F26" s="29"/>
      <c r="G26" s="29"/>
      <c r="H26" s="29"/>
      <c r="I26" s="157"/>
      <c r="J26" s="157"/>
      <c r="K26" s="29"/>
      <c r="L26" s="29"/>
      <c r="M26" s="29"/>
      <c r="N26" s="165" t="s">
        <v>901</v>
      </c>
      <c r="O26" s="29" t="s">
        <v>752</v>
      </c>
      <c r="P26" s="29"/>
      <c r="Q26" s="29"/>
      <c r="R26" s="29"/>
      <c r="S26" s="29"/>
      <c r="T26" s="29"/>
      <c r="U26" s="29"/>
      <c r="V26" s="29"/>
      <c r="W26" s="29"/>
      <c r="X26" s="29"/>
      <c r="Y26" s="29"/>
      <c r="Z26" s="29"/>
    </row>
    <row r="27" spans="1:26" ht="15.75" customHeight="1" x14ac:dyDescent="0.35">
      <c r="A27" s="29"/>
      <c r="B27" s="29" t="s">
        <v>902</v>
      </c>
      <c r="C27" s="29"/>
      <c r="D27" s="29" t="s">
        <v>832</v>
      </c>
      <c r="E27" s="29"/>
      <c r="F27" s="29"/>
      <c r="G27" s="29"/>
      <c r="H27" s="29"/>
      <c r="I27" s="157"/>
      <c r="J27" s="157"/>
      <c r="K27" s="29"/>
      <c r="L27" s="29"/>
      <c r="M27" s="29"/>
      <c r="N27" s="167" t="s">
        <v>903</v>
      </c>
      <c r="O27" s="29" t="s">
        <v>728</v>
      </c>
      <c r="P27" s="29"/>
      <c r="Q27" s="29"/>
      <c r="R27" s="29"/>
      <c r="S27" s="29"/>
      <c r="T27" s="29"/>
      <c r="U27" s="29"/>
      <c r="V27" s="29"/>
      <c r="W27" s="29"/>
      <c r="X27" s="29"/>
      <c r="Y27" s="29"/>
      <c r="Z27" s="29"/>
    </row>
    <row r="28" spans="1:26" ht="15.75" customHeight="1" x14ac:dyDescent="0.35">
      <c r="A28" s="29"/>
      <c r="B28" s="29"/>
      <c r="C28" s="29"/>
      <c r="D28" s="29" t="s">
        <v>904</v>
      </c>
      <c r="E28" s="29"/>
      <c r="F28" s="29"/>
      <c r="G28" s="29"/>
      <c r="H28" s="29"/>
      <c r="I28" s="157"/>
      <c r="J28" s="157"/>
      <c r="K28" s="29"/>
      <c r="L28" s="29"/>
      <c r="M28" s="29"/>
      <c r="N28" s="29"/>
      <c r="O28" s="29"/>
      <c r="P28" s="29"/>
      <c r="Q28" s="29"/>
      <c r="R28" s="29"/>
      <c r="S28" s="29"/>
      <c r="T28" s="29"/>
      <c r="U28" s="29"/>
      <c r="V28" s="29"/>
      <c r="W28" s="29"/>
      <c r="X28" s="29"/>
      <c r="Y28" s="29"/>
      <c r="Z28" s="29"/>
    </row>
    <row r="29" spans="1:26" ht="15.75" customHeight="1" x14ac:dyDescent="0.35">
      <c r="A29" s="29"/>
      <c r="B29" s="29"/>
      <c r="C29" s="29"/>
      <c r="D29" s="29"/>
      <c r="E29" s="29"/>
      <c r="F29" s="29"/>
      <c r="G29" s="29"/>
      <c r="H29" s="29"/>
      <c r="I29" s="157"/>
      <c r="J29" s="159" t="s">
        <v>905</v>
      </c>
      <c r="K29" s="29"/>
      <c r="L29" s="29"/>
      <c r="M29" s="29"/>
      <c r="N29" s="29"/>
      <c r="O29" s="29"/>
      <c r="P29" s="29"/>
      <c r="Q29" s="29"/>
      <c r="R29" s="29"/>
      <c r="S29" s="29"/>
      <c r="T29" s="29"/>
      <c r="U29" s="29"/>
      <c r="V29" s="29"/>
      <c r="W29" s="29"/>
      <c r="X29" s="29"/>
      <c r="Y29" s="29"/>
      <c r="Z29" s="29"/>
    </row>
    <row r="30" spans="1:26" ht="15.75" customHeight="1" x14ac:dyDescent="0.35">
      <c r="A30" s="29"/>
      <c r="B30" s="29"/>
      <c r="C30" s="29"/>
      <c r="D30" s="29"/>
      <c r="E30" s="29"/>
      <c r="F30" s="29"/>
      <c r="G30" s="29"/>
      <c r="H30" s="29"/>
      <c r="I30" s="157"/>
      <c r="J30" s="157" t="s">
        <v>52</v>
      </c>
      <c r="K30" s="29"/>
      <c r="L30" s="29"/>
      <c r="M30" s="29"/>
      <c r="N30" s="29"/>
      <c r="O30" s="29"/>
      <c r="P30" s="29"/>
      <c r="Q30" s="29"/>
      <c r="R30" s="29"/>
      <c r="S30" s="29"/>
      <c r="T30" s="29"/>
      <c r="U30" s="29"/>
      <c r="V30" s="29"/>
      <c r="W30" s="29"/>
      <c r="X30" s="29"/>
      <c r="Y30" s="29"/>
      <c r="Z30" s="29"/>
    </row>
    <row r="31" spans="1:26" ht="15.75" customHeight="1" x14ac:dyDescent="0.35">
      <c r="A31" s="29"/>
      <c r="B31" s="29"/>
      <c r="C31" s="29"/>
      <c r="D31" s="29"/>
      <c r="E31" s="29"/>
      <c r="F31" s="29"/>
      <c r="G31" s="29"/>
      <c r="H31" s="29"/>
      <c r="I31" s="157"/>
      <c r="J31" s="157" t="s">
        <v>88</v>
      </c>
      <c r="K31" s="29"/>
      <c r="L31" s="29"/>
      <c r="M31" s="29"/>
      <c r="N31" s="29"/>
      <c r="O31" s="29"/>
      <c r="P31" s="29"/>
      <c r="Q31" s="29"/>
      <c r="R31" s="29"/>
      <c r="S31" s="29"/>
      <c r="T31" s="29"/>
      <c r="U31" s="29"/>
      <c r="V31" s="29"/>
      <c r="W31" s="29"/>
      <c r="X31" s="29"/>
      <c r="Y31" s="29"/>
      <c r="Z31" s="29"/>
    </row>
    <row r="32" spans="1:26" ht="15.75" customHeight="1" x14ac:dyDescent="0.35">
      <c r="A32" s="29"/>
      <c r="B32" s="29"/>
      <c r="C32" s="29"/>
      <c r="D32" s="29"/>
      <c r="E32" s="29"/>
      <c r="F32" s="29"/>
      <c r="G32" s="29"/>
      <c r="H32" s="29"/>
      <c r="I32" s="157"/>
      <c r="J32" s="157" t="s">
        <v>906</v>
      </c>
      <c r="K32" s="29"/>
      <c r="L32" s="29"/>
      <c r="M32" s="29"/>
      <c r="N32" s="29"/>
      <c r="O32" s="29"/>
      <c r="P32" s="29"/>
      <c r="Q32" s="29"/>
      <c r="R32" s="29"/>
      <c r="S32" s="29"/>
      <c r="T32" s="29"/>
      <c r="U32" s="29"/>
      <c r="V32" s="29"/>
      <c r="W32" s="29"/>
      <c r="X32" s="29"/>
      <c r="Y32" s="29"/>
      <c r="Z32" s="29"/>
    </row>
    <row r="33" spans="1:26" ht="15.75" customHeight="1" x14ac:dyDescent="0.35">
      <c r="A33" s="29"/>
      <c r="B33" s="29"/>
      <c r="C33" s="29"/>
      <c r="D33" s="29"/>
      <c r="E33" s="29"/>
      <c r="F33" s="29"/>
      <c r="G33" s="29"/>
      <c r="H33" s="29"/>
      <c r="I33" s="157"/>
      <c r="J33" s="157" t="s">
        <v>907</v>
      </c>
      <c r="K33" s="29"/>
      <c r="L33" s="29"/>
      <c r="M33" s="29"/>
      <c r="N33" s="29"/>
      <c r="O33" s="29"/>
      <c r="P33" s="29"/>
      <c r="Q33" s="29"/>
      <c r="R33" s="29"/>
      <c r="S33" s="29"/>
      <c r="T33" s="29"/>
      <c r="U33" s="29"/>
      <c r="V33" s="29"/>
      <c r="W33" s="29"/>
      <c r="X33" s="29"/>
      <c r="Y33" s="29"/>
      <c r="Z33" s="29"/>
    </row>
    <row r="34" spans="1:26" ht="15.75" customHeight="1" x14ac:dyDescent="0.35">
      <c r="A34" s="29"/>
      <c r="B34" s="29"/>
      <c r="C34" s="29"/>
      <c r="D34" s="29"/>
      <c r="E34" s="29"/>
      <c r="F34" s="29"/>
      <c r="G34" s="29"/>
      <c r="H34" s="29"/>
      <c r="I34" s="157"/>
      <c r="J34" s="157" t="s">
        <v>74</v>
      </c>
      <c r="K34" s="29"/>
      <c r="L34" s="29"/>
      <c r="M34" s="29"/>
      <c r="N34" s="29"/>
      <c r="O34" s="29"/>
      <c r="P34" s="29"/>
      <c r="Q34" s="29"/>
      <c r="R34" s="29"/>
      <c r="S34" s="29"/>
      <c r="T34" s="29"/>
      <c r="U34" s="29"/>
      <c r="V34" s="29"/>
      <c r="W34" s="29"/>
      <c r="X34" s="29"/>
      <c r="Y34" s="29"/>
      <c r="Z34" s="29"/>
    </row>
    <row r="35" spans="1:26" ht="15.75" customHeight="1" x14ac:dyDescent="0.35">
      <c r="A35" s="29"/>
      <c r="B35" s="29"/>
      <c r="C35" s="29"/>
      <c r="D35" s="29"/>
      <c r="E35" s="29"/>
      <c r="F35" s="29"/>
      <c r="G35" s="29"/>
      <c r="H35" s="29"/>
      <c r="I35" s="157"/>
      <c r="J35" s="157" t="s">
        <v>339</v>
      </c>
      <c r="K35" s="29"/>
      <c r="L35" s="29"/>
      <c r="M35" s="29"/>
      <c r="N35" s="29"/>
      <c r="O35" s="29"/>
      <c r="P35" s="29"/>
      <c r="Q35" s="29"/>
      <c r="R35" s="29"/>
      <c r="S35" s="29"/>
      <c r="T35" s="29"/>
      <c r="U35" s="29"/>
      <c r="V35" s="29"/>
      <c r="W35" s="29"/>
      <c r="X35" s="29"/>
      <c r="Y35" s="29"/>
      <c r="Z35" s="29"/>
    </row>
    <row r="36" spans="1:26" ht="15.75" customHeight="1" x14ac:dyDescent="0.35">
      <c r="A36" s="29"/>
      <c r="B36" s="29"/>
      <c r="C36" s="29"/>
      <c r="D36" s="29"/>
      <c r="E36" s="29"/>
      <c r="F36" s="29"/>
      <c r="G36" s="29"/>
      <c r="H36" s="29"/>
      <c r="I36" s="157"/>
      <c r="J36" s="157"/>
      <c r="K36" s="29"/>
      <c r="L36" s="29"/>
      <c r="M36" s="29"/>
      <c r="N36" s="29"/>
      <c r="O36" s="29"/>
      <c r="P36" s="29"/>
      <c r="Q36" s="29"/>
      <c r="R36" s="29"/>
      <c r="S36" s="29"/>
      <c r="T36" s="29"/>
      <c r="U36" s="29"/>
      <c r="V36" s="29"/>
      <c r="W36" s="29"/>
      <c r="X36" s="29"/>
      <c r="Y36" s="29"/>
      <c r="Z36" s="29"/>
    </row>
    <row r="37" spans="1:26" ht="15.75" customHeight="1" x14ac:dyDescent="0.35">
      <c r="A37" s="29"/>
      <c r="B37" s="29"/>
      <c r="C37" s="29"/>
      <c r="D37" s="29"/>
      <c r="E37" s="29"/>
      <c r="F37" s="29"/>
      <c r="G37" s="29"/>
      <c r="H37" s="29"/>
      <c r="I37" s="157"/>
      <c r="J37" s="157"/>
      <c r="K37" s="29"/>
      <c r="L37" s="29"/>
      <c r="M37" s="29"/>
      <c r="N37" s="29"/>
      <c r="O37" s="29"/>
      <c r="P37" s="29"/>
      <c r="Q37" s="29"/>
      <c r="R37" s="29"/>
      <c r="S37" s="29"/>
      <c r="T37" s="29"/>
      <c r="U37" s="29"/>
      <c r="V37" s="29"/>
      <c r="W37" s="29"/>
      <c r="X37" s="29"/>
      <c r="Y37" s="29"/>
      <c r="Z37" s="29"/>
    </row>
    <row r="38" spans="1:26" ht="15.75" customHeight="1" x14ac:dyDescent="0.35">
      <c r="A38" s="29"/>
      <c r="B38" s="29"/>
      <c r="C38" s="29"/>
      <c r="D38" s="29"/>
      <c r="E38" s="29"/>
      <c r="F38" s="29"/>
      <c r="G38" s="29"/>
      <c r="H38" s="29"/>
      <c r="I38" s="157"/>
      <c r="J38" s="157"/>
      <c r="K38" s="29"/>
      <c r="L38" s="29"/>
      <c r="M38" s="29"/>
      <c r="N38" s="29"/>
      <c r="O38" s="29"/>
      <c r="P38" s="29"/>
      <c r="Q38" s="29"/>
      <c r="R38" s="29"/>
      <c r="S38" s="29"/>
      <c r="T38" s="29"/>
      <c r="U38" s="29"/>
      <c r="V38" s="29"/>
      <c r="W38" s="29"/>
      <c r="X38" s="29"/>
      <c r="Y38" s="29"/>
      <c r="Z38" s="29"/>
    </row>
    <row r="39" spans="1:26" ht="15.75" customHeight="1" x14ac:dyDescent="0.35">
      <c r="A39" s="29"/>
      <c r="B39" s="29"/>
      <c r="C39" s="29"/>
      <c r="D39" s="29"/>
      <c r="E39" s="29"/>
      <c r="F39" s="29"/>
      <c r="G39" s="29"/>
      <c r="H39" s="29"/>
      <c r="I39" s="157"/>
      <c r="J39" s="157"/>
      <c r="K39" s="29"/>
      <c r="L39" s="29"/>
      <c r="M39" s="29"/>
      <c r="N39" s="29"/>
      <c r="O39" s="29"/>
      <c r="P39" s="29"/>
      <c r="Q39" s="29"/>
      <c r="R39" s="29"/>
      <c r="S39" s="29"/>
      <c r="T39" s="29"/>
      <c r="U39" s="29"/>
      <c r="V39" s="29"/>
      <c r="W39" s="29"/>
      <c r="X39" s="29"/>
      <c r="Y39" s="29"/>
      <c r="Z39" s="29"/>
    </row>
    <row r="40" spans="1:26" ht="15.75" customHeight="1" x14ac:dyDescent="0.35">
      <c r="A40" s="29"/>
      <c r="B40" s="29"/>
      <c r="C40" s="29"/>
      <c r="D40" s="29"/>
      <c r="E40" s="29"/>
      <c r="F40" s="29"/>
      <c r="G40" s="29"/>
      <c r="H40" s="29"/>
      <c r="I40" s="157"/>
      <c r="J40" s="157"/>
      <c r="K40" s="29"/>
      <c r="L40" s="29"/>
      <c r="M40" s="29"/>
      <c r="N40" s="29"/>
      <c r="O40" s="29"/>
      <c r="P40" s="29"/>
      <c r="Q40" s="29"/>
      <c r="R40" s="29"/>
      <c r="S40" s="29"/>
      <c r="T40" s="29"/>
      <c r="U40" s="29"/>
      <c r="V40" s="29"/>
      <c r="W40" s="29"/>
      <c r="X40" s="29"/>
      <c r="Y40" s="29"/>
      <c r="Z40" s="29"/>
    </row>
    <row r="41" spans="1:26" ht="15.75" customHeight="1" x14ac:dyDescent="0.35">
      <c r="A41" s="29"/>
      <c r="B41" s="29"/>
      <c r="C41" s="29"/>
      <c r="D41" s="29"/>
      <c r="E41" s="29"/>
      <c r="F41" s="29"/>
      <c r="G41" s="29"/>
      <c r="H41" s="29"/>
      <c r="I41" s="157"/>
      <c r="J41" s="157"/>
      <c r="K41" s="29"/>
      <c r="L41" s="29"/>
      <c r="M41" s="29"/>
      <c r="N41" s="29"/>
      <c r="O41" s="29"/>
      <c r="P41" s="29"/>
      <c r="Q41" s="29"/>
      <c r="R41" s="29"/>
      <c r="S41" s="29"/>
      <c r="T41" s="29"/>
      <c r="U41" s="29"/>
      <c r="V41" s="29"/>
      <c r="W41" s="29"/>
      <c r="X41" s="29"/>
      <c r="Y41" s="29"/>
      <c r="Z41" s="29"/>
    </row>
    <row r="42" spans="1:26" ht="15.75" customHeight="1" x14ac:dyDescent="0.35">
      <c r="A42" s="29"/>
      <c r="B42" s="29"/>
      <c r="C42" s="29"/>
      <c r="D42" s="29"/>
      <c r="E42" s="29"/>
      <c r="F42" s="29"/>
      <c r="G42" s="29"/>
      <c r="H42" s="29"/>
      <c r="I42" s="157"/>
      <c r="J42" s="157"/>
      <c r="K42" s="29"/>
      <c r="L42" s="29"/>
      <c r="M42" s="29"/>
      <c r="N42" s="29"/>
      <c r="O42" s="29"/>
      <c r="P42" s="29"/>
      <c r="Q42" s="29"/>
      <c r="R42" s="29"/>
      <c r="S42" s="29"/>
      <c r="T42" s="29"/>
      <c r="U42" s="29"/>
      <c r="V42" s="29"/>
      <c r="W42" s="29"/>
      <c r="X42" s="29"/>
      <c r="Y42" s="29"/>
      <c r="Z42" s="29"/>
    </row>
    <row r="43" spans="1:26" ht="15.75" customHeight="1" x14ac:dyDescent="0.35">
      <c r="A43" s="29"/>
      <c r="B43" s="29"/>
      <c r="C43" s="29"/>
      <c r="D43" s="29"/>
      <c r="E43" s="29"/>
      <c r="F43" s="29"/>
      <c r="G43" s="29"/>
      <c r="H43" s="29"/>
      <c r="I43" s="157"/>
      <c r="J43" s="157"/>
      <c r="K43" s="29"/>
      <c r="L43" s="29"/>
      <c r="M43" s="29"/>
      <c r="N43" s="29"/>
      <c r="O43" s="29"/>
      <c r="P43" s="29"/>
      <c r="Q43" s="29"/>
      <c r="R43" s="29"/>
      <c r="S43" s="29"/>
      <c r="T43" s="29"/>
      <c r="U43" s="29"/>
      <c r="V43" s="29"/>
      <c r="W43" s="29"/>
      <c r="X43" s="29"/>
      <c r="Y43" s="29"/>
      <c r="Z43" s="29"/>
    </row>
    <row r="44" spans="1:26" ht="15.75" customHeight="1" x14ac:dyDescent="0.35">
      <c r="A44" s="29"/>
      <c r="B44" s="29"/>
      <c r="C44" s="29"/>
      <c r="D44" s="29"/>
      <c r="E44" s="29"/>
      <c r="F44" s="29"/>
      <c r="G44" s="29"/>
      <c r="H44" s="29"/>
      <c r="I44" s="157"/>
      <c r="J44" s="157"/>
      <c r="K44" s="29"/>
      <c r="L44" s="29"/>
      <c r="M44" s="29"/>
      <c r="N44" s="29"/>
      <c r="O44" s="29"/>
      <c r="P44" s="29"/>
      <c r="Q44" s="29"/>
      <c r="R44" s="29"/>
      <c r="S44" s="29"/>
      <c r="T44" s="29"/>
      <c r="U44" s="29"/>
      <c r="V44" s="29"/>
      <c r="W44" s="29"/>
      <c r="X44" s="29"/>
      <c r="Y44" s="29"/>
      <c r="Z44" s="29"/>
    </row>
    <row r="45" spans="1:26" ht="15.75" customHeight="1" x14ac:dyDescent="0.35">
      <c r="A45" s="29"/>
      <c r="B45" s="29"/>
      <c r="C45" s="29"/>
      <c r="D45" s="29"/>
      <c r="E45" s="29"/>
      <c r="F45" s="29"/>
      <c r="G45" s="29"/>
      <c r="H45" s="29"/>
      <c r="I45" s="157"/>
      <c r="J45" s="157"/>
      <c r="K45" s="29"/>
      <c r="L45" s="29"/>
      <c r="M45" s="29"/>
      <c r="N45" s="29"/>
      <c r="O45" s="29"/>
      <c r="P45" s="29"/>
      <c r="Q45" s="29"/>
      <c r="R45" s="29"/>
      <c r="S45" s="29"/>
      <c r="T45" s="29"/>
      <c r="U45" s="29"/>
      <c r="V45" s="29"/>
      <c r="W45" s="29"/>
      <c r="X45" s="29"/>
      <c r="Y45" s="29"/>
      <c r="Z45" s="29"/>
    </row>
    <row r="46" spans="1:26" ht="15.75" customHeight="1" x14ac:dyDescent="0.35">
      <c r="A46" s="29"/>
      <c r="B46" s="29"/>
      <c r="C46" s="29"/>
      <c r="D46" s="29"/>
      <c r="E46" s="29"/>
      <c r="F46" s="29"/>
      <c r="G46" s="29"/>
      <c r="H46" s="29"/>
      <c r="I46" s="157"/>
      <c r="J46" s="157"/>
      <c r="K46" s="29"/>
      <c r="L46" s="29"/>
      <c r="M46" s="29"/>
      <c r="N46" s="29"/>
      <c r="O46" s="29"/>
      <c r="P46" s="29"/>
      <c r="Q46" s="29"/>
      <c r="R46" s="29"/>
      <c r="S46" s="29"/>
      <c r="T46" s="29"/>
      <c r="U46" s="29"/>
      <c r="V46" s="29"/>
      <c r="W46" s="29"/>
      <c r="X46" s="29"/>
      <c r="Y46" s="29"/>
      <c r="Z46" s="29"/>
    </row>
    <row r="47" spans="1:26" ht="15.75" customHeight="1" x14ac:dyDescent="0.35">
      <c r="A47" s="29"/>
      <c r="B47" s="29"/>
      <c r="C47" s="29"/>
      <c r="D47" s="29"/>
      <c r="E47" s="29"/>
      <c r="F47" s="29"/>
      <c r="G47" s="29"/>
      <c r="H47" s="29"/>
      <c r="I47" s="157"/>
      <c r="J47" s="157"/>
      <c r="K47" s="29"/>
      <c r="L47" s="29"/>
      <c r="M47" s="29"/>
      <c r="N47" s="29"/>
      <c r="O47" s="29"/>
      <c r="P47" s="29"/>
      <c r="Q47" s="29"/>
      <c r="R47" s="29"/>
      <c r="S47" s="29"/>
      <c r="T47" s="29"/>
      <c r="U47" s="29"/>
      <c r="V47" s="29"/>
      <c r="W47" s="29"/>
      <c r="X47" s="29"/>
      <c r="Y47" s="29"/>
      <c r="Z47" s="29"/>
    </row>
    <row r="48" spans="1:26" ht="15.75" customHeight="1" x14ac:dyDescent="0.35">
      <c r="A48" s="29"/>
      <c r="B48" s="29"/>
      <c r="C48" s="29"/>
      <c r="D48" s="29"/>
      <c r="E48" s="29"/>
      <c r="F48" s="29"/>
      <c r="G48" s="29"/>
      <c r="H48" s="29"/>
      <c r="I48" s="157"/>
      <c r="J48" s="157"/>
      <c r="K48" s="29"/>
      <c r="L48" s="29"/>
      <c r="M48" s="29"/>
      <c r="N48" s="29"/>
      <c r="O48" s="29"/>
      <c r="P48" s="29"/>
      <c r="Q48" s="29"/>
      <c r="R48" s="29"/>
      <c r="S48" s="29"/>
      <c r="T48" s="29"/>
      <c r="U48" s="29"/>
      <c r="V48" s="29"/>
      <c r="W48" s="29"/>
      <c r="X48" s="29"/>
      <c r="Y48" s="29"/>
      <c r="Z48" s="29"/>
    </row>
    <row r="49" spans="1:26" ht="15.75" customHeight="1" x14ac:dyDescent="0.35">
      <c r="A49" s="29"/>
      <c r="B49" s="29"/>
      <c r="C49" s="29"/>
      <c r="D49" s="29"/>
      <c r="E49" s="29"/>
      <c r="F49" s="29"/>
      <c r="G49" s="29"/>
      <c r="H49" s="29"/>
      <c r="I49" s="157"/>
      <c r="J49" s="157"/>
      <c r="K49" s="29"/>
      <c r="L49" s="29"/>
      <c r="M49" s="29"/>
      <c r="N49" s="29"/>
      <c r="O49" s="29"/>
      <c r="P49" s="29"/>
      <c r="Q49" s="29"/>
      <c r="R49" s="29"/>
      <c r="S49" s="29"/>
      <c r="T49" s="29"/>
      <c r="U49" s="29"/>
      <c r="V49" s="29"/>
      <c r="W49" s="29"/>
      <c r="X49" s="29"/>
      <c r="Y49" s="29"/>
      <c r="Z49" s="29"/>
    </row>
    <row r="50" spans="1:26" ht="15.75" customHeight="1" x14ac:dyDescent="0.35">
      <c r="A50" s="29"/>
      <c r="B50" s="29"/>
      <c r="C50" s="29"/>
      <c r="D50" s="29"/>
      <c r="E50" s="29"/>
      <c r="F50" s="29"/>
      <c r="G50" s="29"/>
      <c r="H50" s="29"/>
      <c r="I50" s="157"/>
      <c r="J50" s="157"/>
      <c r="K50" s="29"/>
      <c r="L50" s="29"/>
      <c r="M50" s="29"/>
      <c r="N50" s="29"/>
      <c r="O50" s="29"/>
      <c r="P50" s="29"/>
      <c r="Q50" s="29"/>
      <c r="R50" s="29"/>
      <c r="S50" s="29"/>
      <c r="T50" s="29"/>
      <c r="U50" s="29"/>
      <c r="V50" s="29"/>
      <c r="W50" s="29"/>
      <c r="X50" s="29"/>
      <c r="Y50" s="29"/>
      <c r="Z50" s="29"/>
    </row>
    <row r="51" spans="1:26" ht="15.75" customHeight="1" x14ac:dyDescent="0.35">
      <c r="A51" s="29"/>
      <c r="B51" s="29"/>
      <c r="C51" s="29"/>
      <c r="D51" s="29"/>
      <c r="E51" s="29"/>
      <c r="F51" s="29"/>
      <c r="G51" s="29"/>
      <c r="H51" s="29"/>
      <c r="I51" s="157"/>
      <c r="J51" s="157"/>
      <c r="K51" s="29"/>
      <c r="L51" s="29"/>
      <c r="M51" s="29"/>
      <c r="N51" s="29"/>
      <c r="O51" s="29"/>
      <c r="P51" s="29"/>
      <c r="Q51" s="29"/>
      <c r="R51" s="29"/>
      <c r="S51" s="29"/>
      <c r="T51" s="29"/>
      <c r="U51" s="29"/>
      <c r="V51" s="29"/>
      <c r="W51" s="29"/>
      <c r="X51" s="29"/>
      <c r="Y51" s="29"/>
      <c r="Z51" s="29"/>
    </row>
    <row r="52" spans="1:26" ht="15.75" customHeight="1" x14ac:dyDescent="0.35">
      <c r="A52" s="29"/>
      <c r="B52" s="29"/>
      <c r="C52" s="29"/>
      <c r="D52" s="29"/>
      <c r="E52" s="29"/>
      <c r="F52" s="29"/>
      <c r="G52" s="29"/>
      <c r="H52" s="29"/>
      <c r="I52" s="157"/>
      <c r="J52" s="157"/>
      <c r="K52" s="29"/>
      <c r="L52" s="29"/>
      <c r="M52" s="29"/>
      <c r="N52" s="29"/>
      <c r="O52" s="29"/>
      <c r="P52" s="29"/>
      <c r="Q52" s="29"/>
      <c r="R52" s="29"/>
      <c r="S52" s="29"/>
      <c r="T52" s="29"/>
      <c r="U52" s="29"/>
      <c r="V52" s="29"/>
      <c r="W52" s="29"/>
      <c r="X52" s="29"/>
      <c r="Y52" s="29"/>
      <c r="Z52" s="29"/>
    </row>
    <row r="53" spans="1:26" ht="15.75" customHeight="1" x14ac:dyDescent="0.35">
      <c r="A53" s="29"/>
      <c r="B53" s="29"/>
      <c r="C53" s="29"/>
      <c r="D53" s="29"/>
      <c r="E53" s="29"/>
      <c r="F53" s="29"/>
      <c r="G53" s="29"/>
      <c r="H53" s="29"/>
      <c r="I53" s="157"/>
      <c r="J53" s="157"/>
      <c r="K53" s="29"/>
      <c r="L53" s="29"/>
      <c r="M53" s="29"/>
      <c r="N53" s="29"/>
      <c r="O53" s="29"/>
      <c r="P53" s="29"/>
      <c r="Q53" s="29"/>
      <c r="R53" s="29"/>
      <c r="S53" s="29"/>
      <c r="T53" s="29"/>
      <c r="U53" s="29"/>
      <c r="V53" s="29"/>
      <c r="W53" s="29"/>
      <c r="X53" s="29"/>
      <c r="Y53" s="29"/>
      <c r="Z53" s="29"/>
    </row>
    <row r="54" spans="1:26" ht="15.75" customHeight="1" x14ac:dyDescent="0.35">
      <c r="A54" s="29"/>
      <c r="B54" s="29"/>
      <c r="C54" s="29"/>
      <c r="D54" s="29"/>
      <c r="E54" s="29"/>
      <c r="F54" s="29"/>
      <c r="G54" s="29"/>
      <c r="H54" s="29"/>
      <c r="I54" s="157"/>
      <c r="J54" s="157"/>
      <c r="K54" s="29"/>
      <c r="L54" s="29"/>
      <c r="M54" s="29"/>
      <c r="N54" s="29"/>
      <c r="O54" s="29"/>
      <c r="P54" s="29"/>
      <c r="Q54" s="29"/>
      <c r="R54" s="29"/>
      <c r="S54" s="29"/>
      <c r="T54" s="29"/>
      <c r="U54" s="29"/>
      <c r="V54" s="29"/>
      <c r="W54" s="29"/>
      <c r="X54" s="29"/>
      <c r="Y54" s="29"/>
      <c r="Z54" s="29"/>
    </row>
    <row r="55" spans="1:26" ht="15.75" customHeight="1" x14ac:dyDescent="0.35">
      <c r="A55" s="29"/>
      <c r="B55" s="29"/>
      <c r="C55" s="29"/>
      <c r="D55" s="29"/>
      <c r="E55" s="29"/>
      <c r="F55" s="29"/>
      <c r="G55" s="29"/>
      <c r="H55" s="29"/>
      <c r="I55" s="157"/>
      <c r="J55" s="157"/>
      <c r="K55" s="29"/>
      <c r="L55" s="29"/>
      <c r="M55" s="29"/>
      <c r="N55" s="29"/>
      <c r="O55" s="29"/>
      <c r="P55" s="29"/>
      <c r="Q55" s="29"/>
      <c r="R55" s="29"/>
      <c r="S55" s="29"/>
      <c r="T55" s="29"/>
      <c r="U55" s="29"/>
      <c r="V55" s="29"/>
      <c r="W55" s="29"/>
      <c r="X55" s="29"/>
      <c r="Y55" s="29"/>
      <c r="Z55" s="29"/>
    </row>
    <row r="56" spans="1:26" ht="15.75" customHeight="1" x14ac:dyDescent="0.35">
      <c r="A56" s="29"/>
      <c r="B56" s="29"/>
      <c r="C56" s="29"/>
      <c r="D56" s="29"/>
      <c r="E56" s="29"/>
      <c r="F56" s="29"/>
      <c r="G56" s="29"/>
      <c r="H56" s="29"/>
      <c r="I56" s="157"/>
      <c r="J56" s="157"/>
      <c r="K56" s="29"/>
      <c r="L56" s="29"/>
      <c r="M56" s="29"/>
      <c r="N56" s="29"/>
      <c r="O56" s="29"/>
      <c r="P56" s="29"/>
      <c r="Q56" s="29"/>
      <c r="R56" s="29"/>
      <c r="S56" s="29"/>
      <c r="T56" s="29"/>
      <c r="U56" s="29"/>
      <c r="V56" s="29"/>
      <c r="W56" s="29"/>
      <c r="X56" s="29"/>
      <c r="Y56" s="29"/>
      <c r="Z56" s="29"/>
    </row>
    <row r="57" spans="1:26" ht="15.75" customHeight="1" x14ac:dyDescent="0.35">
      <c r="A57" s="29"/>
      <c r="B57" s="29"/>
      <c r="C57" s="29"/>
      <c r="D57" s="29"/>
      <c r="E57" s="29"/>
      <c r="F57" s="29"/>
      <c r="G57" s="29"/>
      <c r="H57" s="29"/>
      <c r="I57" s="157"/>
      <c r="J57" s="157"/>
      <c r="K57" s="29"/>
      <c r="L57" s="29"/>
      <c r="M57" s="29"/>
      <c r="N57" s="29"/>
      <c r="O57" s="29"/>
      <c r="P57" s="29"/>
      <c r="Q57" s="29"/>
      <c r="R57" s="29"/>
      <c r="S57" s="29"/>
      <c r="T57" s="29"/>
      <c r="U57" s="29"/>
      <c r="V57" s="29"/>
      <c r="W57" s="29"/>
      <c r="X57" s="29"/>
      <c r="Y57" s="29"/>
      <c r="Z57" s="29"/>
    </row>
    <row r="58" spans="1:26" ht="15.75" customHeight="1" x14ac:dyDescent="0.35">
      <c r="A58" s="29"/>
      <c r="B58" s="29"/>
      <c r="C58" s="29"/>
      <c r="D58" s="29"/>
      <c r="E58" s="29"/>
      <c r="F58" s="29"/>
      <c r="G58" s="29"/>
      <c r="H58" s="29"/>
      <c r="I58" s="157"/>
      <c r="J58" s="157"/>
      <c r="K58" s="29"/>
      <c r="L58" s="29"/>
      <c r="M58" s="29"/>
      <c r="N58" s="29"/>
      <c r="O58" s="29"/>
      <c r="P58" s="29"/>
      <c r="Q58" s="29"/>
      <c r="R58" s="29"/>
      <c r="S58" s="29"/>
      <c r="T58" s="29"/>
      <c r="U58" s="29"/>
      <c r="V58" s="29"/>
      <c r="W58" s="29"/>
      <c r="X58" s="29"/>
      <c r="Y58" s="29"/>
      <c r="Z58" s="29"/>
    </row>
    <row r="59" spans="1:26" ht="15.75" customHeight="1" x14ac:dyDescent="0.35">
      <c r="A59" s="29"/>
      <c r="B59" s="29"/>
      <c r="C59" s="29"/>
      <c r="D59" s="29"/>
      <c r="E59" s="29"/>
      <c r="F59" s="29"/>
      <c r="G59" s="29"/>
      <c r="H59" s="29"/>
      <c r="I59" s="157"/>
      <c r="J59" s="157"/>
      <c r="K59" s="29"/>
      <c r="L59" s="29"/>
      <c r="M59" s="29"/>
      <c r="N59" s="29"/>
      <c r="O59" s="29"/>
      <c r="P59" s="29"/>
      <c r="Q59" s="29"/>
      <c r="R59" s="29"/>
      <c r="S59" s="29"/>
      <c r="T59" s="29"/>
      <c r="U59" s="29"/>
      <c r="V59" s="29"/>
      <c r="W59" s="29"/>
      <c r="X59" s="29"/>
      <c r="Y59" s="29"/>
      <c r="Z59" s="29"/>
    </row>
    <row r="60" spans="1:26" ht="15.75" customHeight="1" x14ac:dyDescent="0.35">
      <c r="A60" s="29"/>
      <c r="B60" s="29"/>
      <c r="C60" s="29"/>
      <c r="D60" s="29"/>
      <c r="E60" s="29"/>
      <c r="F60" s="29"/>
      <c r="G60" s="29"/>
      <c r="H60" s="29"/>
      <c r="I60" s="157"/>
      <c r="J60" s="157"/>
      <c r="K60" s="29"/>
      <c r="L60" s="29"/>
      <c r="M60" s="29"/>
      <c r="N60" s="29"/>
      <c r="O60" s="29"/>
      <c r="P60" s="29"/>
      <c r="Q60" s="29"/>
      <c r="R60" s="29"/>
      <c r="S60" s="29"/>
      <c r="T60" s="29"/>
      <c r="U60" s="29"/>
      <c r="V60" s="29"/>
      <c r="W60" s="29"/>
      <c r="X60" s="29"/>
      <c r="Y60" s="29"/>
      <c r="Z60" s="29"/>
    </row>
    <row r="61" spans="1:26" ht="15.75" customHeight="1" x14ac:dyDescent="0.35">
      <c r="A61" s="29"/>
      <c r="B61" s="29"/>
      <c r="C61" s="29"/>
      <c r="D61" s="29"/>
      <c r="E61" s="29"/>
      <c r="F61" s="29"/>
      <c r="G61" s="29"/>
      <c r="H61" s="29"/>
      <c r="I61" s="157"/>
      <c r="J61" s="157"/>
      <c r="K61" s="29"/>
      <c r="L61" s="29"/>
      <c r="M61" s="29"/>
      <c r="N61" s="29"/>
      <c r="O61" s="29"/>
      <c r="P61" s="29"/>
      <c r="Q61" s="29"/>
      <c r="R61" s="29"/>
      <c r="S61" s="29"/>
      <c r="T61" s="29"/>
      <c r="U61" s="29"/>
      <c r="V61" s="29"/>
      <c r="W61" s="29"/>
      <c r="X61" s="29"/>
      <c r="Y61" s="29"/>
      <c r="Z61" s="29"/>
    </row>
    <row r="62" spans="1:26" ht="15.75" customHeight="1" x14ac:dyDescent="0.35">
      <c r="A62" s="29"/>
      <c r="B62" s="29"/>
      <c r="C62" s="29"/>
      <c r="D62" s="29"/>
      <c r="E62" s="29"/>
      <c r="F62" s="29"/>
      <c r="G62" s="29"/>
      <c r="H62" s="29"/>
      <c r="I62" s="157"/>
      <c r="J62" s="157"/>
      <c r="K62" s="29"/>
      <c r="L62" s="29"/>
      <c r="M62" s="29"/>
      <c r="N62" s="29"/>
      <c r="O62" s="29"/>
      <c r="P62" s="29"/>
      <c r="Q62" s="29"/>
      <c r="R62" s="29"/>
      <c r="S62" s="29"/>
      <c r="T62" s="29"/>
      <c r="U62" s="29"/>
      <c r="V62" s="29"/>
      <c r="W62" s="29"/>
      <c r="X62" s="29"/>
      <c r="Y62" s="29"/>
      <c r="Z62" s="29"/>
    </row>
    <row r="63" spans="1:26" ht="15.75" customHeight="1" x14ac:dyDescent="0.35">
      <c r="A63" s="29"/>
      <c r="B63" s="29"/>
      <c r="C63" s="29"/>
      <c r="D63" s="29"/>
      <c r="E63" s="29"/>
      <c r="F63" s="29"/>
      <c r="G63" s="29"/>
      <c r="H63" s="29"/>
      <c r="I63" s="157"/>
      <c r="J63" s="157"/>
      <c r="K63" s="29"/>
      <c r="L63" s="29"/>
      <c r="M63" s="29"/>
      <c r="N63" s="29"/>
      <c r="O63" s="29"/>
      <c r="P63" s="29"/>
      <c r="Q63" s="29"/>
      <c r="R63" s="29"/>
      <c r="S63" s="29"/>
      <c r="T63" s="29"/>
      <c r="U63" s="29"/>
      <c r="V63" s="29"/>
      <c r="W63" s="29"/>
      <c r="X63" s="29"/>
      <c r="Y63" s="29"/>
      <c r="Z63" s="29"/>
    </row>
    <row r="64" spans="1:26" ht="15.75" customHeight="1" x14ac:dyDescent="0.35">
      <c r="A64" s="29"/>
      <c r="B64" s="29"/>
      <c r="C64" s="29"/>
      <c r="D64" s="29"/>
      <c r="E64" s="29"/>
      <c r="F64" s="29"/>
      <c r="G64" s="29"/>
      <c r="H64" s="29"/>
      <c r="I64" s="157"/>
      <c r="J64" s="157"/>
      <c r="K64" s="29"/>
      <c r="L64" s="29"/>
      <c r="M64" s="29"/>
      <c r="N64" s="29"/>
      <c r="O64" s="29"/>
      <c r="P64" s="29"/>
      <c r="Q64" s="29"/>
      <c r="R64" s="29"/>
      <c r="S64" s="29"/>
      <c r="T64" s="29"/>
      <c r="U64" s="29"/>
      <c r="V64" s="29"/>
      <c r="W64" s="29"/>
      <c r="X64" s="29"/>
      <c r="Y64" s="29"/>
      <c r="Z64" s="29"/>
    </row>
    <row r="65" spans="1:26" ht="15.75" customHeight="1" x14ac:dyDescent="0.35">
      <c r="A65" s="29"/>
      <c r="B65" s="29"/>
      <c r="C65" s="29"/>
      <c r="D65" s="29"/>
      <c r="E65" s="29"/>
      <c r="F65" s="29"/>
      <c r="G65" s="29"/>
      <c r="H65" s="29"/>
      <c r="I65" s="157"/>
      <c r="J65" s="157"/>
      <c r="K65" s="29"/>
      <c r="L65" s="29"/>
      <c r="M65" s="29"/>
      <c r="N65" s="29"/>
      <c r="O65" s="29"/>
      <c r="P65" s="29"/>
      <c r="Q65" s="29"/>
      <c r="R65" s="29"/>
      <c r="S65" s="29"/>
      <c r="T65" s="29"/>
      <c r="U65" s="29"/>
      <c r="V65" s="29"/>
      <c r="W65" s="29"/>
      <c r="X65" s="29"/>
      <c r="Y65" s="29"/>
      <c r="Z65" s="29"/>
    </row>
    <row r="66" spans="1:26" ht="15.75" customHeight="1" x14ac:dyDescent="0.35">
      <c r="A66" s="29"/>
      <c r="B66" s="29"/>
      <c r="C66" s="29"/>
      <c r="D66" s="29"/>
      <c r="E66" s="29"/>
      <c r="F66" s="29"/>
      <c r="G66" s="29"/>
      <c r="H66" s="29"/>
      <c r="I66" s="157"/>
      <c r="J66" s="157"/>
      <c r="K66" s="29"/>
      <c r="L66" s="29"/>
      <c r="M66" s="29"/>
      <c r="N66" s="29"/>
      <c r="O66" s="29"/>
      <c r="P66" s="29"/>
      <c r="Q66" s="29"/>
      <c r="R66" s="29"/>
      <c r="S66" s="29"/>
      <c r="T66" s="29"/>
      <c r="U66" s="29"/>
      <c r="V66" s="29"/>
      <c r="W66" s="29"/>
      <c r="X66" s="29"/>
      <c r="Y66" s="29"/>
      <c r="Z66" s="29"/>
    </row>
    <row r="67" spans="1:26" ht="15.75" customHeight="1" x14ac:dyDescent="0.35">
      <c r="A67" s="29"/>
      <c r="B67" s="29"/>
      <c r="C67" s="29"/>
      <c r="D67" s="29"/>
      <c r="E67" s="29"/>
      <c r="F67" s="29"/>
      <c r="G67" s="29"/>
      <c r="H67" s="29"/>
      <c r="I67" s="157"/>
      <c r="J67" s="157"/>
      <c r="K67" s="29"/>
      <c r="L67" s="29"/>
      <c r="M67" s="29"/>
      <c r="N67" s="29"/>
      <c r="O67" s="29"/>
      <c r="P67" s="29"/>
      <c r="Q67" s="29"/>
      <c r="R67" s="29"/>
      <c r="S67" s="29"/>
      <c r="T67" s="29"/>
      <c r="U67" s="29"/>
      <c r="V67" s="29"/>
      <c r="W67" s="29"/>
      <c r="X67" s="29"/>
      <c r="Y67" s="29"/>
      <c r="Z67" s="29"/>
    </row>
    <row r="68" spans="1:26" ht="15.75" customHeight="1" x14ac:dyDescent="0.35">
      <c r="A68" s="29"/>
      <c r="B68" s="29"/>
      <c r="C68" s="29"/>
      <c r="D68" s="29"/>
      <c r="E68" s="29"/>
      <c r="F68" s="29"/>
      <c r="G68" s="29"/>
      <c r="H68" s="29"/>
      <c r="I68" s="157"/>
      <c r="J68" s="157"/>
      <c r="K68" s="29"/>
      <c r="L68" s="29"/>
      <c r="M68" s="29"/>
      <c r="N68" s="29"/>
      <c r="O68" s="29"/>
      <c r="P68" s="29"/>
      <c r="Q68" s="29"/>
      <c r="R68" s="29"/>
      <c r="S68" s="29"/>
      <c r="T68" s="29"/>
      <c r="U68" s="29"/>
      <c r="V68" s="29"/>
      <c r="W68" s="29"/>
      <c r="X68" s="29"/>
      <c r="Y68" s="29"/>
      <c r="Z68" s="29"/>
    </row>
    <row r="69" spans="1:26" ht="15.75" customHeight="1" x14ac:dyDescent="0.35">
      <c r="A69" s="29"/>
      <c r="B69" s="29"/>
      <c r="C69" s="29"/>
      <c r="D69" s="29"/>
      <c r="E69" s="29"/>
      <c r="F69" s="29"/>
      <c r="G69" s="29"/>
      <c r="H69" s="29"/>
      <c r="I69" s="157"/>
      <c r="J69" s="157"/>
      <c r="K69" s="29"/>
      <c r="L69" s="29"/>
      <c r="M69" s="29"/>
      <c r="N69" s="29"/>
      <c r="O69" s="29"/>
      <c r="P69" s="29"/>
      <c r="Q69" s="29"/>
      <c r="R69" s="29"/>
      <c r="S69" s="29"/>
      <c r="T69" s="29"/>
      <c r="U69" s="29"/>
      <c r="V69" s="29"/>
      <c r="W69" s="29"/>
      <c r="X69" s="29"/>
      <c r="Y69" s="29"/>
      <c r="Z69" s="29"/>
    </row>
    <row r="70" spans="1:26" ht="15.75" customHeight="1" x14ac:dyDescent="0.35">
      <c r="A70" s="29"/>
      <c r="B70" s="29"/>
      <c r="C70" s="29"/>
      <c r="D70" s="29"/>
      <c r="E70" s="29"/>
      <c r="F70" s="29"/>
      <c r="G70" s="29"/>
      <c r="H70" s="29"/>
      <c r="I70" s="157"/>
      <c r="J70" s="157"/>
      <c r="K70" s="29"/>
      <c r="L70" s="29"/>
      <c r="M70" s="29"/>
      <c r="N70" s="29"/>
      <c r="O70" s="29"/>
      <c r="P70" s="29"/>
      <c r="Q70" s="29"/>
      <c r="R70" s="29"/>
      <c r="S70" s="29"/>
      <c r="T70" s="29"/>
      <c r="U70" s="29"/>
      <c r="V70" s="29"/>
      <c r="W70" s="29"/>
      <c r="X70" s="29"/>
      <c r="Y70" s="29"/>
      <c r="Z70" s="29"/>
    </row>
    <row r="71" spans="1:26" ht="15.75" customHeight="1" x14ac:dyDescent="0.35">
      <c r="A71" s="29"/>
      <c r="B71" s="29"/>
      <c r="C71" s="29"/>
      <c r="D71" s="29"/>
      <c r="E71" s="29"/>
      <c r="F71" s="29"/>
      <c r="G71" s="29"/>
      <c r="H71" s="29"/>
      <c r="I71" s="157"/>
      <c r="J71" s="157"/>
      <c r="K71" s="29"/>
      <c r="L71" s="29"/>
      <c r="M71" s="29"/>
      <c r="N71" s="29"/>
      <c r="O71" s="29"/>
      <c r="P71" s="29"/>
      <c r="Q71" s="29"/>
      <c r="R71" s="29"/>
      <c r="S71" s="29"/>
      <c r="T71" s="29"/>
      <c r="U71" s="29"/>
      <c r="V71" s="29"/>
      <c r="W71" s="29"/>
      <c r="X71" s="29"/>
      <c r="Y71" s="29"/>
      <c r="Z71" s="29"/>
    </row>
    <row r="72" spans="1:26" ht="15.75" customHeight="1" x14ac:dyDescent="0.35">
      <c r="A72" s="29"/>
      <c r="B72" s="29"/>
      <c r="C72" s="29"/>
      <c r="D72" s="29"/>
      <c r="E72" s="29"/>
      <c r="F72" s="29"/>
      <c r="G72" s="29"/>
      <c r="H72" s="29"/>
      <c r="I72" s="157"/>
      <c r="J72" s="157"/>
      <c r="K72" s="29"/>
      <c r="L72" s="29"/>
      <c r="M72" s="29"/>
      <c r="N72" s="29"/>
      <c r="O72" s="29"/>
      <c r="P72" s="29"/>
      <c r="Q72" s="29"/>
      <c r="R72" s="29"/>
      <c r="S72" s="29"/>
      <c r="T72" s="29"/>
      <c r="U72" s="29"/>
      <c r="V72" s="29"/>
      <c r="W72" s="29"/>
      <c r="X72" s="29"/>
      <c r="Y72" s="29"/>
      <c r="Z72" s="29"/>
    </row>
    <row r="73" spans="1:26" ht="15.75" customHeight="1" x14ac:dyDescent="0.35">
      <c r="A73" s="29"/>
      <c r="B73" s="29"/>
      <c r="C73" s="29"/>
      <c r="D73" s="29"/>
      <c r="E73" s="29"/>
      <c r="F73" s="29"/>
      <c r="G73" s="29"/>
      <c r="H73" s="29"/>
      <c r="I73" s="157"/>
      <c r="J73" s="157"/>
      <c r="K73" s="29"/>
      <c r="L73" s="29"/>
      <c r="M73" s="29"/>
      <c r="N73" s="29"/>
      <c r="O73" s="29"/>
      <c r="P73" s="29"/>
      <c r="Q73" s="29"/>
      <c r="R73" s="29"/>
      <c r="S73" s="29"/>
      <c r="T73" s="29"/>
      <c r="U73" s="29"/>
      <c r="V73" s="29"/>
      <c r="W73" s="29"/>
      <c r="X73" s="29"/>
      <c r="Y73" s="29"/>
      <c r="Z73" s="29"/>
    </row>
    <row r="74" spans="1:26" ht="15.75" customHeight="1" x14ac:dyDescent="0.35">
      <c r="A74" s="29"/>
      <c r="B74" s="29"/>
      <c r="C74" s="29"/>
      <c r="D74" s="29"/>
      <c r="E74" s="29"/>
      <c r="F74" s="29"/>
      <c r="G74" s="29"/>
      <c r="H74" s="29"/>
      <c r="I74" s="157"/>
      <c r="J74" s="157"/>
      <c r="K74" s="29"/>
      <c r="L74" s="29"/>
      <c r="M74" s="29"/>
      <c r="N74" s="29"/>
      <c r="O74" s="29"/>
      <c r="P74" s="29"/>
      <c r="Q74" s="29"/>
      <c r="R74" s="29"/>
      <c r="S74" s="29"/>
      <c r="T74" s="29"/>
      <c r="U74" s="29"/>
      <c r="V74" s="29"/>
      <c r="W74" s="29"/>
      <c r="X74" s="29"/>
      <c r="Y74" s="29"/>
      <c r="Z74" s="29"/>
    </row>
    <row r="75" spans="1:26" ht="15.75" customHeight="1" x14ac:dyDescent="0.35">
      <c r="A75" s="29"/>
      <c r="B75" s="29"/>
      <c r="C75" s="29"/>
      <c r="D75" s="29"/>
      <c r="E75" s="29"/>
      <c r="F75" s="29"/>
      <c r="G75" s="29"/>
      <c r="H75" s="29"/>
      <c r="I75" s="157"/>
      <c r="J75" s="157"/>
      <c r="K75" s="29"/>
      <c r="L75" s="29"/>
      <c r="M75" s="29"/>
      <c r="N75" s="29"/>
      <c r="O75" s="29"/>
      <c r="P75" s="29"/>
      <c r="Q75" s="29"/>
      <c r="R75" s="29"/>
      <c r="S75" s="29"/>
      <c r="T75" s="29"/>
      <c r="U75" s="29"/>
      <c r="V75" s="29"/>
      <c r="W75" s="29"/>
      <c r="X75" s="29"/>
      <c r="Y75" s="29"/>
      <c r="Z75" s="29"/>
    </row>
    <row r="76" spans="1:26" ht="15.75" customHeight="1" x14ac:dyDescent="0.35">
      <c r="A76" s="29"/>
      <c r="B76" s="29"/>
      <c r="C76" s="29"/>
      <c r="D76" s="29"/>
      <c r="E76" s="29"/>
      <c r="F76" s="29"/>
      <c r="G76" s="29"/>
      <c r="H76" s="29"/>
      <c r="I76" s="157"/>
      <c r="J76" s="157"/>
      <c r="K76" s="29"/>
      <c r="L76" s="29"/>
      <c r="M76" s="29"/>
      <c r="N76" s="29"/>
      <c r="O76" s="29"/>
      <c r="P76" s="29"/>
      <c r="Q76" s="29"/>
      <c r="R76" s="29"/>
      <c r="S76" s="29"/>
      <c r="T76" s="29"/>
      <c r="U76" s="29"/>
      <c r="V76" s="29"/>
      <c r="W76" s="29"/>
      <c r="X76" s="29"/>
      <c r="Y76" s="29"/>
      <c r="Z76" s="29"/>
    </row>
    <row r="77" spans="1:26" ht="15.75" customHeight="1" x14ac:dyDescent="0.35">
      <c r="A77" s="29"/>
      <c r="B77" s="29"/>
      <c r="C77" s="29"/>
      <c r="D77" s="29"/>
      <c r="E77" s="29"/>
      <c r="F77" s="29"/>
      <c r="G77" s="29"/>
      <c r="H77" s="29"/>
      <c r="I77" s="157"/>
      <c r="J77" s="157"/>
      <c r="K77" s="29"/>
      <c r="L77" s="29"/>
      <c r="M77" s="29"/>
      <c r="N77" s="29"/>
      <c r="O77" s="29"/>
      <c r="P77" s="29"/>
      <c r="Q77" s="29"/>
      <c r="R77" s="29"/>
      <c r="S77" s="29"/>
      <c r="T77" s="29"/>
      <c r="U77" s="29"/>
      <c r="V77" s="29"/>
      <c r="W77" s="29"/>
      <c r="X77" s="29"/>
      <c r="Y77" s="29"/>
      <c r="Z77" s="29"/>
    </row>
    <row r="78" spans="1:26" ht="15.75" customHeight="1" x14ac:dyDescent="0.35">
      <c r="A78" s="29"/>
      <c r="B78" s="29"/>
      <c r="C78" s="29"/>
      <c r="D78" s="29"/>
      <c r="E78" s="29"/>
      <c r="F78" s="29"/>
      <c r="G78" s="29"/>
      <c r="H78" s="29"/>
      <c r="I78" s="157"/>
      <c r="J78" s="157"/>
      <c r="K78" s="29"/>
      <c r="L78" s="29"/>
      <c r="M78" s="29"/>
      <c r="N78" s="29"/>
      <c r="O78" s="29"/>
      <c r="P78" s="29"/>
      <c r="Q78" s="29"/>
      <c r="R78" s="29"/>
      <c r="S78" s="29"/>
      <c r="T78" s="29"/>
      <c r="U78" s="29"/>
      <c r="V78" s="29"/>
      <c r="W78" s="29"/>
      <c r="X78" s="29"/>
      <c r="Y78" s="29"/>
      <c r="Z78" s="29"/>
    </row>
    <row r="79" spans="1:26" ht="15.75" customHeight="1" x14ac:dyDescent="0.35">
      <c r="A79" s="29"/>
      <c r="B79" s="29"/>
      <c r="C79" s="29"/>
      <c r="D79" s="29"/>
      <c r="E79" s="29"/>
      <c r="F79" s="29"/>
      <c r="G79" s="29"/>
      <c r="H79" s="29"/>
      <c r="I79" s="157"/>
      <c r="J79" s="157"/>
      <c r="K79" s="29"/>
      <c r="L79" s="29"/>
      <c r="M79" s="29"/>
      <c r="N79" s="29"/>
      <c r="O79" s="29"/>
      <c r="P79" s="29"/>
      <c r="Q79" s="29"/>
      <c r="R79" s="29"/>
      <c r="S79" s="29"/>
      <c r="T79" s="29"/>
      <c r="U79" s="29"/>
      <c r="V79" s="29"/>
      <c r="W79" s="29"/>
      <c r="X79" s="29"/>
      <c r="Y79" s="29"/>
      <c r="Z79" s="29"/>
    </row>
    <row r="80" spans="1:26" ht="15.75" customHeight="1" x14ac:dyDescent="0.35">
      <c r="A80" s="29"/>
      <c r="B80" s="29"/>
      <c r="C80" s="29"/>
      <c r="D80" s="29"/>
      <c r="E80" s="29"/>
      <c r="F80" s="29"/>
      <c r="G80" s="29"/>
      <c r="H80" s="29"/>
      <c r="I80" s="157"/>
      <c r="J80" s="157"/>
      <c r="K80" s="29"/>
      <c r="L80" s="29"/>
      <c r="M80" s="29"/>
      <c r="N80" s="29"/>
      <c r="O80" s="29"/>
      <c r="P80" s="29"/>
      <c r="Q80" s="29"/>
      <c r="R80" s="29"/>
      <c r="S80" s="29"/>
      <c r="T80" s="29"/>
      <c r="U80" s="29"/>
      <c r="V80" s="29"/>
      <c r="W80" s="29"/>
      <c r="X80" s="29"/>
      <c r="Y80" s="29"/>
      <c r="Z80" s="29"/>
    </row>
    <row r="81" spans="1:26" ht="15.75" customHeight="1" x14ac:dyDescent="0.35">
      <c r="A81" s="29"/>
      <c r="B81" s="29"/>
      <c r="C81" s="29"/>
      <c r="D81" s="29"/>
      <c r="E81" s="29"/>
      <c r="F81" s="29"/>
      <c r="G81" s="29"/>
      <c r="H81" s="29"/>
      <c r="I81" s="157"/>
      <c r="J81" s="157"/>
      <c r="K81" s="29"/>
      <c r="L81" s="29"/>
      <c r="M81" s="29"/>
      <c r="N81" s="29"/>
      <c r="O81" s="29"/>
      <c r="P81" s="29"/>
      <c r="Q81" s="29"/>
      <c r="R81" s="29"/>
      <c r="S81" s="29"/>
      <c r="T81" s="29"/>
      <c r="U81" s="29"/>
      <c r="V81" s="29"/>
      <c r="W81" s="29"/>
      <c r="X81" s="29"/>
      <c r="Y81" s="29"/>
      <c r="Z81" s="29"/>
    </row>
    <row r="82" spans="1:26" ht="15.75" customHeight="1" x14ac:dyDescent="0.35">
      <c r="A82" s="29"/>
      <c r="B82" s="29"/>
      <c r="C82" s="29"/>
      <c r="D82" s="29"/>
      <c r="E82" s="29"/>
      <c r="F82" s="29"/>
      <c r="G82" s="29"/>
      <c r="H82" s="29"/>
      <c r="I82" s="157"/>
      <c r="J82" s="157"/>
      <c r="K82" s="29"/>
      <c r="L82" s="29"/>
      <c r="M82" s="29"/>
      <c r="N82" s="29"/>
      <c r="O82" s="29"/>
      <c r="P82" s="29"/>
      <c r="Q82" s="29"/>
      <c r="R82" s="29"/>
      <c r="S82" s="29"/>
      <c r="T82" s="29"/>
      <c r="U82" s="29"/>
      <c r="V82" s="29"/>
      <c r="W82" s="29"/>
      <c r="X82" s="29"/>
      <c r="Y82" s="29"/>
      <c r="Z82" s="29"/>
    </row>
    <row r="83" spans="1:26" ht="15.75" customHeight="1" x14ac:dyDescent="0.35">
      <c r="A83" s="29"/>
      <c r="B83" s="29"/>
      <c r="C83" s="29"/>
      <c r="D83" s="29"/>
      <c r="E83" s="29"/>
      <c r="F83" s="29"/>
      <c r="G83" s="29"/>
      <c r="H83" s="29"/>
      <c r="I83" s="157"/>
      <c r="J83" s="157"/>
      <c r="K83" s="29"/>
      <c r="L83" s="29"/>
      <c r="M83" s="29"/>
      <c r="N83" s="29"/>
      <c r="O83" s="29"/>
      <c r="P83" s="29"/>
      <c r="Q83" s="29"/>
      <c r="R83" s="29"/>
      <c r="S83" s="29"/>
      <c r="T83" s="29"/>
      <c r="U83" s="29"/>
      <c r="V83" s="29"/>
      <c r="W83" s="29"/>
      <c r="X83" s="29"/>
      <c r="Y83" s="29"/>
      <c r="Z83" s="29"/>
    </row>
    <row r="84" spans="1:26" ht="15.75" customHeight="1" x14ac:dyDescent="0.35">
      <c r="A84" s="29"/>
      <c r="B84" s="29"/>
      <c r="C84" s="29"/>
      <c r="D84" s="29"/>
      <c r="E84" s="29"/>
      <c r="F84" s="29"/>
      <c r="G84" s="29"/>
      <c r="H84" s="29"/>
      <c r="I84" s="157"/>
      <c r="J84" s="157"/>
      <c r="K84" s="29"/>
      <c r="L84" s="29"/>
      <c r="M84" s="29"/>
      <c r="N84" s="29"/>
      <c r="O84" s="29"/>
      <c r="P84" s="29"/>
      <c r="Q84" s="29"/>
      <c r="R84" s="29"/>
      <c r="S84" s="29"/>
      <c r="T84" s="29"/>
      <c r="U84" s="29"/>
      <c r="V84" s="29"/>
      <c r="W84" s="29"/>
      <c r="X84" s="29"/>
      <c r="Y84" s="29"/>
      <c r="Z84" s="29"/>
    </row>
    <row r="85" spans="1:26" ht="15.75" customHeight="1" x14ac:dyDescent="0.35">
      <c r="A85" s="29"/>
      <c r="B85" s="29"/>
      <c r="C85" s="29"/>
      <c r="D85" s="29"/>
      <c r="E85" s="29"/>
      <c r="F85" s="29"/>
      <c r="G85" s="29"/>
      <c r="H85" s="29"/>
      <c r="I85" s="157"/>
      <c r="J85" s="157"/>
      <c r="K85" s="29"/>
      <c r="L85" s="29"/>
      <c r="M85" s="29"/>
      <c r="N85" s="29"/>
      <c r="O85" s="29"/>
      <c r="P85" s="29"/>
      <c r="Q85" s="29"/>
      <c r="R85" s="29"/>
      <c r="S85" s="29"/>
      <c r="T85" s="29"/>
      <c r="U85" s="29"/>
      <c r="V85" s="29"/>
      <c r="W85" s="29"/>
      <c r="X85" s="29"/>
      <c r="Y85" s="29"/>
      <c r="Z85" s="29"/>
    </row>
    <row r="86" spans="1:26" ht="15.75" customHeight="1" x14ac:dyDescent="0.35">
      <c r="A86" s="29"/>
      <c r="B86" s="29"/>
      <c r="C86" s="29"/>
      <c r="D86" s="29"/>
      <c r="E86" s="29"/>
      <c r="F86" s="29"/>
      <c r="G86" s="29"/>
      <c r="H86" s="29"/>
      <c r="I86" s="157"/>
      <c r="J86" s="157"/>
      <c r="K86" s="29"/>
      <c r="L86" s="29"/>
      <c r="M86" s="29"/>
      <c r="N86" s="29"/>
      <c r="O86" s="29"/>
      <c r="P86" s="29"/>
      <c r="Q86" s="29"/>
      <c r="R86" s="29"/>
      <c r="S86" s="29"/>
      <c r="T86" s="29"/>
      <c r="U86" s="29"/>
      <c r="V86" s="29"/>
      <c r="W86" s="29"/>
      <c r="X86" s="29"/>
      <c r="Y86" s="29"/>
      <c r="Z86" s="29"/>
    </row>
    <row r="87" spans="1:26" ht="15.75" customHeight="1" x14ac:dyDescent="0.35">
      <c r="A87" s="29"/>
      <c r="B87" s="29"/>
      <c r="C87" s="29"/>
      <c r="D87" s="29"/>
      <c r="E87" s="29"/>
      <c r="F87" s="29"/>
      <c r="G87" s="29"/>
      <c r="H87" s="29"/>
      <c r="I87" s="157"/>
      <c r="J87" s="157"/>
      <c r="K87" s="29"/>
      <c r="L87" s="29"/>
      <c r="M87" s="29"/>
      <c r="N87" s="29"/>
      <c r="O87" s="29"/>
      <c r="P87" s="29"/>
      <c r="Q87" s="29"/>
      <c r="R87" s="29"/>
      <c r="S87" s="29"/>
      <c r="T87" s="29"/>
      <c r="U87" s="29"/>
      <c r="V87" s="29"/>
      <c r="W87" s="29"/>
      <c r="X87" s="29"/>
      <c r="Y87" s="29"/>
      <c r="Z87" s="29"/>
    </row>
    <row r="88" spans="1:26" ht="15.75" customHeight="1" x14ac:dyDescent="0.35">
      <c r="A88" s="29"/>
      <c r="B88" s="29"/>
      <c r="C88" s="29"/>
      <c r="D88" s="29"/>
      <c r="E88" s="29"/>
      <c r="F88" s="29"/>
      <c r="G88" s="29"/>
      <c r="H88" s="29"/>
      <c r="I88" s="157"/>
      <c r="J88" s="157"/>
      <c r="K88" s="29"/>
      <c r="L88" s="29"/>
      <c r="M88" s="29"/>
      <c r="N88" s="29"/>
      <c r="O88" s="29"/>
      <c r="P88" s="29"/>
      <c r="Q88" s="29"/>
      <c r="R88" s="29"/>
      <c r="S88" s="29"/>
      <c r="T88" s="29"/>
      <c r="U88" s="29"/>
      <c r="V88" s="29"/>
      <c r="W88" s="29"/>
      <c r="X88" s="29"/>
      <c r="Y88" s="29"/>
      <c r="Z88" s="29"/>
    </row>
    <row r="89" spans="1:26" ht="15.75" customHeight="1" x14ac:dyDescent="0.35">
      <c r="A89" s="29"/>
      <c r="B89" s="29"/>
      <c r="C89" s="29"/>
      <c r="D89" s="29"/>
      <c r="E89" s="29"/>
      <c r="F89" s="29"/>
      <c r="G89" s="29"/>
      <c r="H89" s="29"/>
      <c r="I89" s="157"/>
      <c r="J89" s="157"/>
      <c r="K89" s="29"/>
      <c r="L89" s="29"/>
      <c r="M89" s="29"/>
      <c r="N89" s="29"/>
      <c r="O89" s="29"/>
      <c r="P89" s="29"/>
      <c r="Q89" s="29"/>
      <c r="R89" s="29"/>
      <c r="S89" s="29"/>
      <c r="T89" s="29"/>
      <c r="U89" s="29"/>
      <c r="V89" s="29"/>
      <c r="W89" s="29"/>
      <c r="X89" s="29"/>
      <c r="Y89" s="29"/>
      <c r="Z89" s="29"/>
    </row>
    <row r="90" spans="1:26" ht="15.75" customHeight="1" x14ac:dyDescent="0.35">
      <c r="A90" s="29"/>
      <c r="B90" s="29"/>
      <c r="C90" s="29"/>
      <c r="D90" s="29"/>
      <c r="E90" s="29"/>
      <c r="F90" s="29"/>
      <c r="G90" s="29"/>
      <c r="H90" s="29"/>
      <c r="I90" s="157"/>
      <c r="J90" s="157"/>
      <c r="K90" s="29"/>
      <c r="L90" s="29"/>
      <c r="M90" s="29"/>
      <c r="N90" s="29"/>
      <c r="O90" s="29"/>
      <c r="P90" s="29"/>
      <c r="Q90" s="29"/>
      <c r="R90" s="29"/>
      <c r="S90" s="29"/>
      <c r="T90" s="29"/>
      <c r="U90" s="29"/>
      <c r="V90" s="29"/>
      <c r="W90" s="29"/>
      <c r="X90" s="29"/>
      <c r="Y90" s="29"/>
      <c r="Z90" s="29"/>
    </row>
    <row r="91" spans="1:26" ht="15.75" customHeight="1" x14ac:dyDescent="0.35">
      <c r="A91" s="29"/>
      <c r="B91" s="29"/>
      <c r="C91" s="29"/>
      <c r="D91" s="29"/>
      <c r="E91" s="29"/>
      <c r="F91" s="29"/>
      <c r="G91" s="29"/>
      <c r="H91" s="29"/>
      <c r="I91" s="157"/>
      <c r="J91" s="157"/>
      <c r="K91" s="29"/>
      <c r="L91" s="29"/>
      <c r="M91" s="29"/>
      <c r="N91" s="29"/>
      <c r="O91" s="29"/>
      <c r="P91" s="29"/>
      <c r="Q91" s="29"/>
      <c r="R91" s="29"/>
      <c r="S91" s="29"/>
      <c r="T91" s="29"/>
      <c r="U91" s="29"/>
      <c r="V91" s="29"/>
      <c r="W91" s="29"/>
      <c r="X91" s="29"/>
      <c r="Y91" s="29"/>
      <c r="Z91" s="29"/>
    </row>
    <row r="92" spans="1:26" ht="15.75" customHeight="1" x14ac:dyDescent="0.35">
      <c r="A92" s="29"/>
      <c r="B92" s="29"/>
      <c r="C92" s="29"/>
      <c r="D92" s="29"/>
      <c r="E92" s="29"/>
      <c r="F92" s="29"/>
      <c r="G92" s="29"/>
      <c r="H92" s="29"/>
      <c r="I92" s="157"/>
      <c r="J92" s="157"/>
      <c r="K92" s="29"/>
      <c r="L92" s="29"/>
      <c r="M92" s="29"/>
      <c r="N92" s="29"/>
      <c r="O92" s="29"/>
      <c r="P92" s="29"/>
      <c r="Q92" s="29"/>
      <c r="R92" s="29"/>
      <c r="S92" s="29"/>
      <c r="T92" s="29"/>
      <c r="U92" s="29"/>
      <c r="V92" s="29"/>
      <c r="W92" s="29"/>
      <c r="X92" s="29"/>
      <c r="Y92" s="29"/>
      <c r="Z92" s="29"/>
    </row>
    <row r="93" spans="1:26" ht="15.75" customHeight="1" x14ac:dyDescent="0.35">
      <c r="A93" s="29"/>
      <c r="B93" s="29"/>
      <c r="C93" s="29"/>
      <c r="D93" s="29"/>
      <c r="E93" s="29"/>
      <c r="F93" s="29"/>
      <c r="G93" s="29"/>
      <c r="H93" s="29"/>
      <c r="I93" s="157"/>
      <c r="J93" s="157"/>
      <c r="K93" s="29"/>
      <c r="L93" s="29"/>
      <c r="M93" s="29"/>
      <c r="N93" s="29"/>
      <c r="O93" s="29"/>
      <c r="P93" s="29"/>
      <c r="Q93" s="29"/>
      <c r="R93" s="29"/>
      <c r="S93" s="29"/>
      <c r="T93" s="29"/>
      <c r="U93" s="29"/>
      <c r="V93" s="29"/>
      <c r="W93" s="29"/>
      <c r="X93" s="29"/>
      <c r="Y93" s="29"/>
      <c r="Z93" s="29"/>
    </row>
    <row r="94" spans="1:26" ht="15.75" customHeight="1" x14ac:dyDescent="0.35">
      <c r="A94" s="29"/>
      <c r="B94" s="29"/>
      <c r="C94" s="29"/>
      <c r="D94" s="29"/>
      <c r="E94" s="29"/>
      <c r="F94" s="29"/>
      <c r="G94" s="29"/>
      <c r="H94" s="29"/>
      <c r="I94" s="157"/>
      <c r="J94" s="157"/>
      <c r="K94" s="29"/>
      <c r="L94" s="29"/>
      <c r="M94" s="29"/>
      <c r="N94" s="29"/>
      <c r="O94" s="29"/>
      <c r="P94" s="29"/>
      <c r="Q94" s="29"/>
      <c r="R94" s="29"/>
      <c r="S94" s="29"/>
      <c r="T94" s="29"/>
      <c r="U94" s="29"/>
      <c r="V94" s="29"/>
      <c r="W94" s="29"/>
      <c r="X94" s="29"/>
      <c r="Y94" s="29"/>
      <c r="Z94" s="29"/>
    </row>
    <row r="95" spans="1:26" ht="15.75" customHeight="1" x14ac:dyDescent="0.35">
      <c r="A95" s="29"/>
      <c r="B95" s="29"/>
      <c r="C95" s="29"/>
      <c r="D95" s="29"/>
      <c r="E95" s="29"/>
      <c r="F95" s="29"/>
      <c r="G95" s="29"/>
      <c r="H95" s="29"/>
      <c r="I95" s="157"/>
      <c r="J95" s="157"/>
      <c r="K95" s="29"/>
      <c r="L95" s="29"/>
      <c r="M95" s="29"/>
      <c r="N95" s="29"/>
      <c r="O95" s="29"/>
      <c r="P95" s="29"/>
      <c r="Q95" s="29"/>
      <c r="R95" s="29"/>
      <c r="S95" s="29"/>
      <c r="T95" s="29"/>
      <c r="U95" s="29"/>
      <c r="V95" s="29"/>
      <c r="W95" s="29"/>
      <c r="X95" s="29"/>
      <c r="Y95" s="29"/>
      <c r="Z95" s="29"/>
    </row>
    <row r="96" spans="1:26" ht="15.75" customHeight="1" x14ac:dyDescent="0.35">
      <c r="A96" s="29"/>
      <c r="B96" s="29"/>
      <c r="C96" s="29"/>
      <c r="D96" s="29"/>
      <c r="E96" s="29"/>
      <c r="F96" s="29"/>
      <c r="G96" s="29"/>
      <c r="H96" s="29"/>
      <c r="I96" s="157"/>
      <c r="J96" s="157"/>
      <c r="K96" s="29"/>
      <c r="L96" s="29"/>
      <c r="M96" s="29"/>
      <c r="N96" s="29"/>
      <c r="O96" s="29"/>
      <c r="P96" s="29"/>
      <c r="Q96" s="29"/>
      <c r="R96" s="29"/>
      <c r="S96" s="29"/>
      <c r="T96" s="29"/>
      <c r="U96" s="29"/>
      <c r="V96" s="29"/>
      <c r="W96" s="29"/>
      <c r="X96" s="29"/>
      <c r="Y96" s="29"/>
      <c r="Z96" s="29"/>
    </row>
    <row r="97" spans="1:26" ht="15.75" customHeight="1" x14ac:dyDescent="0.35">
      <c r="A97" s="29"/>
      <c r="B97" s="29"/>
      <c r="C97" s="29"/>
      <c r="D97" s="29"/>
      <c r="E97" s="29"/>
      <c r="F97" s="29"/>
      <c r="G97" s="29"/>
      <c r="H97" s="29"/>
      <c r="I97" s="157"/>
      <c r="J97" s="157"/>
      <c r="K97" s="29"/>
      <c r="L97" s="29"/>
      <c r="M97" s="29"/>
      <c r="N97" s="29"/>
      <c r="O97" s="29"/>
      <c r="P97" s="29"/>
      <c r="Q97" s="29"/>
      <c r="R97" s="29"/>
      <c r="S97" s="29"/>
      <c r="T97" s="29"/>
      <c r="U97" s="29"/>
      <c r="V97" s="29"/>
      <c r="W97" s="29"/>
      <c r="X97" s="29"/>
      <c r="Y97" s="29"/>
      <c r="Z97" s="29"/>
    </row>
    <row r="98" spans="1:26" ht="15.75" customHeight="1" x14ac:dyDescent="0.35">
      <c r="A98" s="29"/>
      <c r="B98" s="29"/>
      <c r="C98" s="29"/>
      <c r="D98" s="29"/>
      <c r="E98" s="29"/>
      <c r="F98" s="29"/>
      <c r="G98" s="29"/>
      <c r="H98" s="29"/>
      <c r="I98" s="157"/>
      <c r="J98" s="157"/>
      <c r="K98" s="29"/>
      <c r="L98" s="29"/>
      <c r="M98" s="29"/>
      <c r="N98" s="29"/>
      <c r="O98" s="29"/>
      <c r="P98" s="29"/>
      <c r="Q98" s="29"/>
      <c r="R98" s="29"/>
      <c r="S98" s="29"/>
      <c r="T98" s="29"/>
      <c r="U98" s="29"/>
      <c r="V98" s="29"/>
      <c r="W98" s="29"/>
      <c r="X98" s="29"/>
      <c r="Y98" s="29"/>
      <c r="Z98" s="29"/>
    </row>
    <row r="99" spans="1:26" ht="15.75" customHeight="1" x14ac:dyDescent="0.35">
      <c r="A99" s="29"/>
      <c r="B99" s="29"/>
      <c r="C99" s="29"/>
      <c r="D99" s="29"/>
      <c r="E99" s="29"/>
      <c r="F99" s="29"/>
      <c r="G99" s="29"/>
      <c r="H99" s="29"/>
      <c r="I99" s="157"/>
      <c r="J99" s="157"/>
      <c r="K99" s="29"/>
      <c r="L99" s="29"/>
      <c r="M99" s="29"/>
      <c r="N99" s="29"/>
      <c r="O99" s="29"/>
      <c r="P99" s="29"/>
      <c r="Q99" s="29"/>
      <c r="R99" s="29"/>
      <c r="S99" s="29"/>
      <c r="T99" s="29"/>
      <c r="U99" s="29"/>
      <c r="V99" s="29"/>
      <c r="W99" s="29"/>
      <c r="X99" s="29"/>
      <c r="Y99" s="29"/>
      <c r="Z99" s="29"/>
    </row>
    <row r="100" spans="1:26" ht="15.75" customHeight="1" x14ac:dyDescent="0.35">
      <c r="A100" s="29"/>
      <c r="B100" s="29"/>
      <c r="C100" s="29"/>
      <c r="D100" s="29"/>
      <c r="E100" s="29"/>
      <c r="F100" s="29"/>
      <c r="G100" s="29"/>
      <c r="H100" s="29"/>
      <c r="I100" s="157"/>
      <c r="J100" s="157"/>
      <c r="K100" s="29"/>
      <c r="L100" s="29"/>
      <c r="M100" s="29"/>
      <c r="N100" s="29"/>
      <c r="O100" s="29"/>
      <c r="P100" s="29"/>
      <c r="Q100" s="29"/>
      <c r="R100" s="29"/>
      <c r="S100" s="29"/>
      <c r="T100" s="29"/>
      <c r="U100" s="29"/>
      <c r="V100" s="29"/>
      <c r="W100" s="29"/>
      <c r="X100" s="29"/>
      <c r="Y100" s="29"/>
      <c r="Z100" s="29"/>
    </row>
    <row r="101" spans="1:26" ht="15.75" customHeight="1" x14ac:dyDescent="0.35">
      <c r="A101" s="29"/>
      <c r="B101" s="29"/>
      <c r="C101" s="29"/>
      <c r="D101" s="29"/>
      <c r="E101" s="29"/>
      <c r="F101" s="29"/>
      <c r="G101" s="29"/>
      <c r="H101" s="29"/>
      <c r="I101" s="157"/>
      <c r="J101" s="157"/>
      <c r="K101" s="29"/>
      <c r="L101" s="29"/>
      <c r="M101" s="29"/>
      <c r="N101" s="29"/>
      <c r="O101" s="29"/>
      <c r="P101" s="29"/>
      <c r="Q101" s="29"/>
      <c r="R101" s="29"/>
      <c r="S101" s="29"/>
      <c r="T101" s="29"/>
      <c r="U101" s="29"/>
      <c r="V101" s="29"/>
      <c r="W101" s="29"/>
      <c r="X101" s="29"/>
      <c r="Y101" s="29"/>
      <c r="Z101" s="29"/>
    </row>
    <row r="102" spans="1:26" ht="15.75" customHeight="1" x14ac:dyDescent="0.35">
      <c r="A102" s="29"/>
      <c r="B102" s="29"/>
      <c r="C102" s="29"/>
      <c r="D102" s="29"/>
      <c r="E102" s="29"/>
      <c r="F102" s="29"/>
      <c r="G102" s="29"/>
      <c r="H102" s="29"/>
      <c r="I102" s="157"/>
      <c r="J102" s="157"/>
      <c r="K102" s="29"/>
      <c r="L102" s="29"/>
      <c r="M102" s="29"/>
      <c r="N102" s="29"/>
      <c r="O102" s="29"/>
      <c r="P102" s="29"/>
      <c r="Q102" s="29"/>
      <c r="R102" s="29"/>
      <c r="S102" s="29"/>
      <c r="T102" s="29"/>
      <c r="U102" s="29"/>
      <c r="V102" s="29"/>
      <c r="W102" s="29"/>
      <c r="X102" s="29"/>
      <c r="Y102" s="29"/>
      <c r="Z102" s="29"/>
    </row>
    <row r="103" spans="1:26" ht="15.75" customHeight="1" x14ac:dyDescent="0.35">
      <c r="A103" s="29"/>
      <c r="B103" s="29"/>
      <c r="C103" s="29"/>
      <c r="D103" s="29"/>
      <c r="E103" s="29"/>
      <c r="F103" s="29"/>
      <c r="G103" s="29"/>
      <c r="H103" s="29"/>
      <c r="I103" s="157"/>
      <c r="J103" s="157"/>
      <c r="K103" s="29"/>
      <c r="L103" s="29"/>
      <c r="M103" s="29"/>
      <c r="N103" s="29"/>
      <c r="O103" s="29"/>
      <c r="P103" s="29"/>
      <c r="Q103" s="29"/>
      <c r="R103" s="29"/>
      <c r="S103" s="29"/>
      <c r="T103" s="29"/>
      <c r="U103" s="29"/>
      <c r="V103" s="29"/>
      <c r="W103" s="29"/>
      <c r="X103" s="29"/>
      <c r="Y103" s="29"/>
      <c r="Z103" s="29"/>
    </row>
    <row r="104" spans="1:26" ht="15.75" customHeight="1" x14ac:dyDescent="0.35">
      <c r="A104" s="29"/>
      <c r="B104" s="29"/>
      <c r="C104" s="29"/>
      <c r="D104" s="29"/>
      <c r="E104" s="29"/>
      <c r="F104" s="29"/>
      <c r="G104" s="29"/>
      <c r="H104" s="29"/>
      <c r="I104" s="157"/>
      <c r="J104" s="157"/>
      <c r="K104" s="29"/>
      <c r="L104" s="29"/>
      <c r="M104" s="29"/>
      <c r="N104" s="29"/>
      <c r="O104" s="29"/>
      <c r="P104" s="29"/>
      <c r="Q104" s="29"/>
      <c r="R104" s="29"/>
      <c r="S104" s="29"/>
      <c r="T104" s="29"/>
      <c r="U104" s="29"/>
      <c r="V104" s="29"/>
      <c r="W104" s="29"/>
      <c r="X104" s="29"/>
      <c r="Y104" s="29"/>
      <c r="Z104" s="29"/>
    </row>
    <row r="105" spans="1:26" ht="15.75" customHeight="1" x14ac:dyDescent="0.35">
      <c r="A105" s="29"/>
      <c r="B105" s="29"/>
      <c r="C105" s="29"/>
      <c r="D105" s="29"/>
      <c r="E105" s="29"/>
      <c r="F105" s="29"/>
      <c r="G105" s="29"/>
      <c r="H105" s="29"/>
      <c r="I105" s="157"/>
      <c r="J105" s="157"/>
      <c r="K105" s="29"/>
      <c r="L105" s="29"/>
      <c r="M105" s="29"/>
      <c r="N105" s="29"/>
      <c r="O105" s="29"/>
      <c r="P105" s="29"/>
      <c r="Q105" s="29"/>
      <c r="R105" s="29"/>
      <c r="S105" s="29"/>
      <c r="T105" s="29"/>
      <c r="U105" s="29"/>
      <c r="V105" s="29"/>
      <c r="W105" s="29"/>
      <c r="X105" s="29"/>
      <c r="Y105" s="29"/>
      <c r="Z105" s="29"/>
    </row>
    <row r="106" spans="1:26" ht="15.75" customHeight="1" x14ac:dyDescent="0.35">
      <c r="A106" s="29"/>
      <c r="B106" s="29"/>
      <c r="C106" s="29"/>
      <c r="D106" s="29"/>
      <c r="E106" s="29"/>
      <c r="F106" s="29"/>
      <c r="G106" s="29"/>
      <c r="H106" s="29"/>
      <c r="I106" s="157"/>
      <c r="J106" s="157"/>
      <c r="K106" s="29"/>
      <c r="L106" s="29"/>
      <c r="M106" s="29"/>
      <c r="N106" s="29"/>
      <c r="O106" s="29"/>
      <c r="P106" s="29"/>
      <c r="Q106" s="29"/>
      <c r="R106" s="29"/>
      <c r="S106" s="29"/>
      <c r="T106" s="29"/>
      <c r="U106" s="29"/>
      <c r="V106" s="29"/>
      <c r="W106" s="29"/>
      <c r="X106" s="29"/>
      <c r="Y106" s="29"/>
      <c r="Z106" s="29"/>
    </row>
    <row r="107" spans="1:26" ht="15.75" customHeight="1" x14ac:dyDescent="0.35">
      <c r="A107" s="29"/>
      <c r="B107" s="29"/>
      <c r="C107" s="29"/>
      <c r="D107" s="29"/>
      <c r="E107" s="29"/>
      <c r="F107" s="29"/>
      <c r="G107" s="29"/>
      <c r="H107" s="29"/>
      <c r="I107" s="157"/>
      <c r="J107" s="157"/>
      <c r="K107" s="29"/>
      <c r="L107" s="29"/>
      <c r="M107" s="29"/>
      <c r="N107" s="29"/>
      <c r="O107" s="29"/>
      <c r="P107" s="29"/>
      <c r="Q107" s="29"/>
      <c r="R107" s="29"/>
      <c r="S107" s="29"/>
      <c r="T107" s="29"/>
      <c r="U107" s="29"/>
      <c r="V107" s="29"/>
      <c r="W107" s="29"/>
      <c r="X107" s="29"/>
      <c r="Y107" s="29"/>
      <c r="Z107" s="29"/>
    </row>
    <row r="108" spans="1:26" ht="15.75" customHeight="1" x14ac:dyDescent="0.35">
      <c r="A108" s="29"/>
      <c r="B108" s="29"/>
      <c r="C108" s="29"/>
      <c r="D108" s="29"/>
      <c r="E108" s="29"/>
      <c r="F108" s="29"/>
      <c r="G108" s="29"/>
      <c r="H108" s="29"/>
      <c r="I108" s="157"/>
      <c r="J108" s="157"/>
      <c r="K108" s="29"/>
      <c r="L108" s="29"/>
      <c r="M108" s="29"/>
      <c r="N108" s="29"/>
      <c r="O108" s="29"/>
      <c r="P108" s="29"/>
      <c r="Q108" s="29"/>
      <c r="R108" s="29"/>
      <c r="S108" s="29"/>
      <c r="T108" s="29"/>
      <c r="U108" s="29"/>
      <c r="V108" s="29"/>
      <c r="W108" s="29"/>
      <c r="X108" s="29"/>
      <c r="Y108" s="29"/>
      <c r="Z108" s="29"/>
    </row>
    <row r="109" spans="1:26" ht="15.75" customHeight="1" x14ac:dyDescent="0.35">
      <c r="A109" s="29"/>
      <c r="B109" s="29"/>
      <c r="C109" s="29"/>
      <c r="D109" s="29"/>
      <c r="E109" s="29"/>
      <c r="F109" s="29"/>
      <c r="G109" s="29"/>
      <c r="H109" s="29"/>
      <c r="I109" s="157"/>
      <c r="J109" s="157"/>
      <c r="K109" s="29"/>
      <c r="L109" s="29"/>
      <c r="M109" s="29"/>
      <c r="N109" s="29"/>
      <c r="O109" s="29"/>
      <c r="P109" s="29"/>
      <c r="Q109" s="29"/>
      <c r="R109" s="29"/>
      <c r="S109" s="29"/>
      <c r="T109" s="29"/>
      <c r="U109" s="29"/>
      <c r="V109" s="29"/>
      <c r="W109" s="29"/>
      <c r="X109" s="29"/>
      <c r="Y109" s="29"/>
      <c r="Z109" s="29"/>
    </row>
    <row r="110" spans="1:26" ht="15.75" customHeight="1" x14ac:dyDescent="0.35">
      <c r="A110" s="29"/>
      <c r="B110" s="29"/>
      <c r="C110" s="29"/>
      <c r="D110" s="29"/>
      <c r="E110" s="29"/>
      <c r="F110" s="29"/>
      <c r="G110" s="29"/>
      <c r="H110" s="29"/>
      <c r="I110" s="157"/>
      <c r="J110" s="157"/>
      <c r="K110" s="29"/>
      <c r="L110" s="29"/>
      <c r="M110" s="29"/>
      <c r="N110" s="29"/>
      <c r="O110" s="29"/>
      <c r="P110" s="29"/>
      <c r="Q110" s="29"/>
      <c r="R110" s="29"/>
      <c r="S110" s="29"/>
      <c r="T110" s="29"/>
      <c r="U110" s="29"/>
      <c r="V110" s="29"/>
      <c r="W110" s="29"/>
      <c r="X110" s="29"/>
      <c r="Y110" s="29"/>
      <c r="Z110" s="29"/>
    </row>
    <row r="111" spans="1:26" ht="15.75" customHeight="1" x14ac:dyDescent="0.35">
      <c r="A111" s="29"/>
      <c r="B111" s="29"/>
      <c r="C111" s="29"/>
      <c r="D111" s="29"/>
      <c r="E111" s="29"/>
      <c r="F111" s="29"/>
      <c r="G111" s="29"/>
      <c r="H111" s="29"/>
      <c r="I111" s="157"/>
      <c r="J111" s="157"/>
      <c r="K111" s="29"/>
      <c r="L111" s="29"/>
      <c r="M111" s="29"/>
      <c r="N111" s="29"/>
      <c r="O111" s="29"/>
      <c r="P111" s="29"/>
      <c r="Q111" s="29"/>
      <c r="R111" s="29"/>
      <c r="S111" s="29"/>
      <c r="T111" s="29"/>
      <c r="U111" s="29"/>
      <c r="V111" s="29"/>
      <c r="W111" s="29"/>
      <c r="X111" s="29"/>
      <c r="Y111" s="29"/>
      <c r="Z111" s="29"/>
    </row>
    <row r="112" spans="1:26" ht="15.75" customHeight="1" x14ac:dyDescent="0.35">
      <c r="A112" s="29"/>
      <c r="B112" s="29"/>
      <c r="C112" s="29"/>
      <c r="D112" s="29"/>
      <c r="E112" s="29"/>
      <c r="F112" s="29"/>
      <c r="G112" s="29"/>
      <c r="H112" s="29"/>
      <c r="I112" s="157"/>
      <c r="J112" s="157"/>
      <c r="K112" s="29"/>
      <c r="L112" s="29"/>
      <c r="M112" s="29"/>
      <c r="N112" s="29"/>
      <c r="O112" s="29"/>
      <c r="P112" s="29"/>
      <c r="Q112" s="29"/>
      <c r="R112" s="29"/>
      <c r="S112" s="29"/>
      <c r="T112" s="29"/>
      <c r="U112" s="29"/>
      <c r="V112" s="29"/>
      <c r="W112" s="29"/>
      <c r="X112" s="29"/>
      <c r="Y112" s="29"/>
      <c r="Z112" s="29"/>
    </row>
    <row r="113" spans="1:26" ht="15.75" customHeight="1" x14ac:dyDescent="0.35">
      <c r="A113" s="29"/>
      <c r="B113" s="29"/>
      <c r="C113" s="29"/>
      <c r="D113" s="29"/>
      <c r="E113" s="29"/>
      <c r="F113" s="29"/>
      <c r="G113" s="29"/>
      <c r="H113" s="29"/>
      <c r="I113" s="157"/>
      <c r="J113" s="157"/>
      <c r="K113" s="29"/>
      <c r="L113" s="29"/>
      <c r="M113" s="29"/>
      <c r="N113" s="29"/>
      <c r="O113" s="29"/>
      <c r="P113" s="29"/>
      <c r="Q113" s="29"/>
      <c r="R113" s="29"/>
      <c r="S113" s="29"/>
      <c r="T113" s="29"/>
      <c r="U113" s="29"/>
      <c r="V113" s="29"/>
      <c r="W113" s="29"/>
      <c r="X113" s="29"/>
      <c r="Y113" s="29"/>
      <c r="Z113" s="29"/>
    </row>
    <row r="114" spans="1:26" ht="15.75" customHeight="1" x14ac:dyDescent="0.35">
      <c r="A114" s="29"/>
      <c r="B114" s="29"/>
      <c r="C114" s="29"/>
      <c r="D114" s="29"/>
      <c r="E114" s="29"/>
      <c r="F114" s="29"/>
      <c r="G114" s="29"/>
      <c r="H114" s="29"/>
      <c r="I114" s="157"/>
      <c r="J114" s="157"/>
      <c r="K114" s="29"/>
      <c r="L114" s="29"/>
      <c r="M114" s="29"/>
      <c r="N114" s="29"/>
      <c r="O114" s="29"/>
      <c r="P114" s="29"/>
      <c r="Q114" s="29"/>
      <c r="R114" s="29"/>
      <c r="S114" s="29"/>
      <c r="T114" s="29"/>
      <c r="U114" s="29"/>
      <c r="V114" s="29"/>
      <c r="W114" s="29"/>
      <c r="X114" s="29"/>
      <c r="Y114" s="29"/>
      <c r="Z114" s="29"/>
    </row>
    <row r="115" spans="1:26" ht="15.75" customHeight="1" x14ac:dyDescent="0.35">
      <c r="A115" s="29"/>
      <c r="B115" s="29"/>
      <c r="C115" s="29"/>
      <c r="D115" s="29"/>
      <c r="E115" s="29"/>
      <c r="F115" s="29"/>
      <c r="G115" s="29"/>
      <c r="H115" s="29"/>
      <c r="I115" s="157"/>
      <c r="J115" s="157"/>
      <c r="K115" s="29"/>
      <c r="L115" s="29"/>
      <c r="M115" s="29"/>
      <c r="N115" s="29"/>
      <c r="O115" s="29"/>
      <c r="P115" s="29"/>
      <c r="Q115" s="29"/>
      <c r="R115" s="29"/>
      <c r="S115" s="29"/>
      <c r="T115" s="29"/>
      <c r="U115" s="29"/>
      <c r="V115" s="29"/>
      <c r="W115" s="29"/>
      <c r="X115" s="29"/>
      <c r="Y115" s="29"/>
      <c r="Z115" s="29"/>
    </row>
    <row r="116" spans="1:26" ht="15.75" customHeight="1" x14ac:dyDescent="0.35">
      <c r="A116" s="29"/>
      <c r="B116" s="29"/>
      <c r="C116" s="29"/>
      <c r="D116" s="29"/>
      <c r="E116" s="29"/>
      <c r="F116" s="29"/>
      <c r="G116" s="29"/>
      <c r="H116" s="29"/>
      <c r="I116" s="157"/>
      <c r="J116" s="157"/>
      <c r="K116" s="29"/>
      <c r="L116" s="29"/>
      <c r="M116" s="29"/>
      <c r="N116" s="29"/>
      <c r="O116" s="29"/>
      <c r="P116" s="29"/>
      <c r="Q116" s="29"/>
      <c r="R116" s="29"/>
      <c r="S116" s="29"/>
      <c r="T116" s="29"/>
      <c r="U116" s="29"/>
      <c r="V116" s="29"/>
      <c r="W116" s="29"/>
      <c r="X116" s="29"/>
      <c r="Y116" s="29"/>
      <c r="Z116" s="29"/>
    </row>
    <row r="117" spans="1:26" ht="15.75" customHeight="1" x14ac:dyDescent="0.35">
      <c r="A117" s="29"/>
      <c r="B117" s="29"/>
      <c r="C117" s="29"/>
      <c r="D117" s="29"/>
      <c r="E117" s="29"/>
      <c r="F117" s="29"/>
      <c r="G117" s="29"/>
      <c r="H117" s="29"/>
      <c r="I117" s="157"/>
      <c r="J117" s="157"/>
      <c r="K117" s="29"/>
      <c r="L117" s="29"/>
      <c r="M117" s="29"/>
      <c r="N117" s="29"/>
      <c r="O117" s="29"/>
      <c r="P117" s="29"/>
      <c r="Q117" s="29"/>
      <c r="R117" s="29"/>
      <c r="S117" s="29"/>
      <c r="T117" s="29"/>
      <c r="U117" s="29"/>
      <c r="V117" s="29"/>
      <c r="W117" s="29"/>
      <c r="X117" s="29"/>
      <c r="Y117" s="29"/>
      <c r="Z117" s="29"/>
    </row>
    <row r="118" spans="1:26" ht="15.75" customHeight="1" x14ac:dyDescent="0.35">
      <c r="A118" s="29"/>
      <c r="B118" s="29"/>
      <c r="C118" s="29"/>
      <c r="D118" s="29"/>
      <c r="E118" s="29"/>
      <c r="F118" s="29"/>
      <c r="G118" s="29"/>
      <c r="H118" s="29"/>
      <c r="I118" s="157"/>
      <c r="J118" s="157"/>
      <c r="K118" s="29"/>
      <c r="L118" s="29"/>
      <c r="M118" s="29"/>
      <c r="N118" s="29"/>
      <c r="O118" s="29"/>
      <c r="P118" s="29"/>
      <c r="Q118" s="29"/>
      <c r="R118" s="29"/>
      <c r="S118" s="29"/>
      <c r="T118" s="29"/>
      <c r="U118" s="29"/>
      <c r="V118" s="29"/>
      <c r="W118" s="29"/>
      <c r="X118" s="29"/>
      <c r="Y118" s="29"/>
      <c r="Z118" s="29"/>
    </row>
    <row r="119" spans="1:26" ht="15.75" customHeight="1" x14ac:dyDescent="0.35">
      <c r="A119" s="29"/>
      <c r="B119" s="29"/>
      <c r="C119" s="29"/>
      <c r="D119" s="29"/>
      <c r="E119" s="29"/>
      <c r="F119" s="29"/>
      <c r="G119" s="29"/>
      <c r="H119" s="29"/>
      <c r="I119" s="157"/>
      <c r="J119" s="157"/>
      <c r="K119" s="29"/>
      <c r="L119" s="29"/>
      <c r="M119" s="29"/>
      <c r="N119" s="29"/>
      <c r="O119" s="29"/>
      <c r="P119" s="29"/>
      <c r="Q119" s="29"/>
      <c r="R119" s="29"/>
      <c r="S119" s="29"/>
      <c r="T119" s="29"/>
      <c r="U119" s="29"/>
      <c r="V119" s="29"/>
      <c r="W119" s="29"/>
      <c r="X119" s="29"/>
      <c r="Y119" s="29"/>
      <c r="Z119" s="29"/>
    </row>
    <row r="120" spans="1:26" ht="15.75" customHeight="1" x14ac:dyDescent="0.35">
      <c r="A120" s="29"/>
      <c r="B120" s="29"/>
      <c r="C120" s="29"/>
      <c r="D120" s="29"/>
      <c r="E120" s="29"/>
      <c r="F120" s="29"/>
      <c r="G120" s="29"/>
      <c r="H120" s="29"/>
      <c r="I120" s="157"/>
      <c r="J120" s="157"/>
      <c r="K120" s="29"/>
      <c r="L120" s="29"/>
      <c r="M120" s="29"/>
      <c r="N120" s="29"/>
      <c r="O120" s="29"/>
      <c r="P120" s="29"/>
      <c r="Q120" s="29"/>
      <c r="R120" s="29"/>
      <c r="S120" s="29"/>
      <c r="T120" s="29"/>
      <c r="U120" s="29"/>
      <c r="V120" s="29"/>
      <c r="W120" s="29"/>
      <c r="X120" s="29"/>
      <c r="Y120" s="29"/>
      <c r="Z120" s="29"/>
    </row>
    <row r="121" spans="1:26" ht="15.75" customHeight="1" x14ac:dyDescent="0.35">
      <c r="A121" s="29"/>
      <c r="B121" s="29"/>
      <c r="C121" s="29"/>
      <c r="D121" s="29"/>
      <c r="E121" s="29"/>
      <c r="F121" s="29"/>
      <c r="G121" s="29"/>
      <c r="H121" s="29"/>
      <c r="I121" s="157"/>
      <c r="J121" s="157"/>
      <c r="K121" s="29"/>
      <c r="L121" s="29"/>
      <c r="M121" s="29"/>
      <c r="N121" s="29"/>
      <c r="O121" s="29"/>
      <c r="P121" s="29"/>
      <c r="Q121" s="29"/>
      <c r="R121" s="29"/>
      <c r="S121" s="29"/>
      <c r="T121" s="29"/>
      <c r="U121" s="29"/>
      <c r="V121" s="29"/>
      <c r="W121" s="29"/>
      <c r="X121" s="29"/>
      <c r="Y121" s="29"/>
      <c r="Z121" s="29"/>
    </row>
    <row r="122" spans="1:26" ht="15.75" customHeight="1" x14ac:dyDescent="0.35">
      <c r="A122" s="29"/>
      <c r="B122" s="29"/>
      <c r="C122" s="29"/>
      <c r="D122" s="29"/>
      <c r="E122" s="29"/>
      <c r="F122" s="29"/>
      <c r="G122" s="29"/>
      <c r="H122" s="29"/>
      <c r="I122" s="157"/>
      <c r="J122" s="157"/>
      <c r="K122" s="29"/>
      <c r="L122" s="29"/>
      <c r="M122" s="29"/>
      <c r="N122" s="29"/>
      <c r="O122" s="29"/>
      <c r="P122" s="29"/>
      <c r="Q122" s="29"/>
      <c r="R122" s="29"/>
      <c r="S122" s="29"/>
      <c r="T122" s="29"/>
      <c r="U122" s="29"/>
      <c r="V122" s="29"/>
      <c r="W122" s="29"/>
      <c r="X122" s="29"/>
      <c r="Y122" s="29"/>
      <c r="Z122" s="29"/>
    </row>
    <row r="123" spans="1:26" ht="15.75" customHeight="1" x14ac:dyDescent="0.35">
      <c r="A123" s="29"/>
      <c r="B123" s="29"/>
      <c r="C123" s="29"/>
      <c r="D123" s="29"/>
      <c r="E123" s="29"/>
      <c r="F123" s="29"/>
      <c r="G123" s="29"/>
      <c r="H123" s="29"/>
      <c r="I123" s="157"/>
      <c r="J123" s="157"/>
      <c r="K123" s="29"/>
      <c r="L123" s="29"/>
      <c r="M123" s="29"/>
      <c r="N123" s="29"/>
      <c r="O123" s="29"/>
      <c r="P123" s="29"/>
      <c r="Q123" s="29"/>
      <c r="R123" s="29"/>
      <c r="S123" s="29"/>
      <c r="T123" s="29"/>
      <c r="U123" s="29"/>
      <c r="V123" s="29"/>
      <c r="W123" s="29"/>
      <c r="X123" s="29"/>
      <c r="Y123" s="29"/>
      <c r="Z123" s="29"/>
    </row>
    <row r="124" spans="1:26" ht="15.75" customHeight="1" x14ac:dyDescent="0.35">
      <c r="A124" s="29"/>
      <c r="B124" s="29"/>
      <c r="C124" s="29"/>
      <c r="D124" s="29"/>
      <c r="E124" s="29"/>
      <c r="F124" s="29"/>
      <c r="G124" s="29"/>
      <c r="H124" s="29"/>
      <c r="I124" s="157"/>
      <c r="J124" s="157"/>
      <c r="K124" s="29"/>
      <c r="L124" s="29"/>
      <c r="M124" s="29"/>
      <c r="N124" s="29"/>
      <c r="O124" s="29"/>
      <c r="P124" s="29"/>
      <c r="Q124" s="29"/>
      <c r="R124" s="29"/>
      <c r="S124" s="29"/>
      <c r="T124" s="29"/>
      <c r="U124" s="29"/>
      <c r="V124" s="29"/>
      <c r="W124" s="29"/>
      <c r="X124" s="29"/>
      <c r="Y124" s="29"/>
      <c r="Z124" s="29"/>
    </row>
    <row r="125" spans="1:26" ht="15.75" customHeight="1" x14ac:dyDescent="0.35">
      <c r="A125" s="29"/>
      <c r="B125" s="29"/>
      <c r="C125" s="29"/>
      <c r="D125" s="29"/>
      <c r="E125" s="29"/>
      <c r="F125" s="29"/>
      <c r="G125" s="29"/>
      <c r="H125" s="29"/>
      <c r="I125" s="157"/>
      <c r="J125" s="157"/>
      <c r="K125" s="29"/>
      <c r="L125" s="29"/>
      <c r="M125" s="29"/>
      <c r="N125" s="29"/>
      <c r="O125" s="29"/>
      <c r="P125" s="29"/>
      <c r="Q125" s="29"/>
      <c r="R125" s="29"/>
      <c r="S125" s="29"/>
      <c r="T125" s="29"/>
      <c r="U125" s="29"/>
      <c r="V125" s="29"/>
      <c r="W125" s="29"/>
      <c r="X125" s="29"/>
      <c r="Y125" s="29"/>
      <c r="Z125" s="29"/>
    </row>
    <row r="126" spans="1:26" ht="15.75" customHeight="1" x14ac:dyDescent="0.35">
      <c r="A126" s="29"/>
      <c r="B126" s="29"/>
      <c r="C126" s="29"/>
      <c r="D126" s="29"/>
      <c r="E126" s="29"/>
      <c r="F126" s="29"/>
      <c r="G126" s="29"/>
      <c r="H126" s="29"/>
      <c r="I126" s="157"/>
      <c r="J126" s="157"/>
      <c r="K126" s="29"/>
      <c r="L126" s="29"/>
      <c r="M126" s="29"/>
      <c r="N126" s="29"/>
      <c r="O126" s="29"/>
      <c r="P126" s="29"/>
      <c r="Q126" s="29"/>
      <c r="R126" s="29"/>
      <c r="S126" s="29"/>
      <c r="T126" s="29"/>
      <c r="U126" s="29"/>
      <c r="V126" s="29"/>
      <c r="W126" s="29"/>
      <c r="X126" s="29"/>
      <c r="Y126" s="29"/>
      <c r="Z126" s="29"/>
    </row>
    <row r="127" spans="1:26" ht="15.75" customHeight="1" x14ac:dyDescent="0.35">
      <c r="A127" s="29"/>
      <c r="B127" s="29"/>
      <c r="C127" s="29"/>
      <c r="D127" s="29"/>
      <c r="E127" s="29"/>
      <c r="F127" s="29"/>
      <c r="G127" s="29"/>
      <c r="H127" s="29"/>
      <c r="I127" s="157"/>
      <c r="J127" s="157"/>
      <c r="K127" s="29"/>
      <c r="L127" s="29"/>
      <c r="M127" s="29"/>
      <c r="N127" s="29"/>
      <c r="O127" s="29"/>
      <c r="P127" s="29"/>
      <c r="Q127" s="29"/>
      <c r="R127" s="29"/>
      <c r="S127" s="29"/>
      <c r="T127" s="29"/>
      <c r="U127" s="29"/>
      <c r="V127" s="29"/>
      <c r="W127" s="29"/>
      <c r="X127" s="29"/>
      <c r="Y127" s="29"/>
      <c r="Z127" s="29"/>
    </row>
    <row r="128" spans="1:26" ht="15.75" customHeight="1" x14ac:dyDescent="0.35">
      <c r="A128" s="29"/>
      <c r="B128" s="29"/>
      <c r="C128" s="29"/>
      <c r="D128" s="29"/>
      <c r="E128" s="29"/>
      <c r="F128" s="29"/>
      <c r="G128" s="29"/>
      <c r="H128" s="29"/>
      <c r="I128" s="157"/>
      <c r="J128" s="157"/>
      <c r="K128" s="29"/>
      <c r="L128" s="29"/>
      <c r="M128" s="29"/>
      <c r="N128" s="29"/>
      <c r="O128" s="29"/>
      <c r="P128" s="29"/>
      <c r="Q128" s="29"/>
      <c r="R128" s="29"/>
      <c r="S128" s="29"/>
      <c r="T128" s="29"/>
      <c r="U128" s="29"/>
      <c r="V128" s="29"/>
      <c r="W128" s="29"/>
      <c r="X128" s="29"/>
      <c r="Y128" s="29"/>
      <c r="Z128" s="29"/>
    </row>
    <row r="129" spans="1:26" ht="15.75" customHeight="1" x14ac:dyDescent="0.35">
      <c r="A129" s="29"/>
      <c r="B129" s="29"/>
      <c r="C129" s="29"/>
      <c r="D129" s="29"/>
      <c r="E129" s="29"/>
      <c r="F129" s="29"/>
      <c r="G129" s="29"/>
      <c r="H129" s="29"/>
      <c r="I129" s="157"/>
      <c r="J129" s="157"/>
      <c r="K129" s="29"/>
      <c r="L129" s="29"/>
      <c r="M129" s="29"/>
      <c r="N129" s="29"/>
      <c r="O129" s="29"/>
      <c r="P129" s="29"/>
      <c r="Q129" s="29"/>
      <c r="R129" s="29"/>
      <c r="S129" s="29"/>
      <c r="T129" s="29"/>
      <c r="U129" s="29"/>
      <c r="V129" s="29"/>
      <c r="W129" s="29"/>
      <c r="X129" s="29"/>
      <c r="Y129" s="29"/>
      <c r="Z129" s="29"/>
    </row>
    <row r="130" spans="1:26" ht="15.75" customHeight="1" x14ac:dyDescent="0.35">
      <c r="A130" s="29"/>
      <c r="B130" s="29"/>
      <c r="C130" s="29"/>
      <c r="D130" s="29"/>
      <c r="E130" s="29"/>
      <c r="F130" s="29"/>
      <c r="G130" s="29"/>
      <c r="H130" s="29"/>
      <c r="I130" s="157"/>
      <c r="J130" s="157"/>
      <c r="K130" s="29"/>
      <c r="L130" s="29"/>
      <c r="M130" s="29"/>
      <c r="N130" s="29"/>
      <c r="O130" s="29"/>
      <c r="P130" s="29"/>
      <c r="Q130" s="29"/>
      <c r="R130" s="29"/>
      <c r="S130" s="29"/>
      <c r="T130" s="29"/>
      <c r="U130" s="29"/>
      <c r="V130" s="29"/>
      <c r="W130" s="29"/>
      <c r="X130" s="29"/>
      <c r="Y130" s="29"/>
      <c r="Z130" s="29"/>
    </row>
    <row r="131" spans="1:26" ht="15.75" customHeight="1" x14ac:dyDescent="0.35">
      <c r="A131" s="29"/>
      <c r="B131" s="29"/>
      <c r="C131" s="29"/>
      <c r="D131" s="29"/>
      <c r="E131" s="29"/>
      <c r="F131" s="29"/>
      <c r="G131" s="29"/>
      <c r="H131" s="29"/>
      <c r="I131" s="157"/>
      <c r="J131" s="157"/>
      <c r="K131" s="29"/>
      <c r="L131" s="29"/>
      <c r="M131" s="29"/>
      <c r="N131" s="29"/>
      <c r="O131" s="29"/>
      <c r="P131" s="29"/>
      <c r="Q131" s="29"/>
      <c r="R131" s="29"/>
      <c r="S131" s="29"/>
      <c r="T131" s="29"/>
      <c r="U131" s="29"/>
      <c r="V131" s="29"/>
      <c r="W131" s="29"/>
      <c r="X131" s="29"/>
      <c r="Y131" s="29"/>
      <c r="Z131" s="29"/>
    </row>
    <row r="132" spans="1:26" ht="15.75" customHeight="1" x14ac:dyDescent="0.35">
      <c r="A132" s="29"/>
      <c r="B132" s="29"/>
      <c r="C132" s="29"/>
      <c r="D132" s="29"/>
      <c r="E132" s="29"/>
      <c r="F132" s="29"/>
      <c r="G132" s="29"/>
      <c r="H132" s="29"/>
      <c r="I132" s="157"/>
      <c r="J132" s="157"/>
      <c r="K132" s="29"/>
      <c r="L132" s="29"/>
      <c r="M132" s="29"/>
      <c r="N132" s="29"/>
      <c r="O132" s="29"/>
      <c r="P132" s="29"/>
      <c r="Q132" s="29"/>
      <c r="R132" s="29"/>
      <c r="S132" s="29"/>
      <c r="T132" s="29"/>
      <c r="U132" s="29"/>
      <c r="V132" s="29"/>
      <c r="W132" s="29"/>
      <c r="X132" s="29"/>
      <c r="Y132" s="29"/>
      <c r="Z132" s="29"/>
    </row>
    <row r="133" spans="1:26" ht="15.75" customHeight="1" x14ac:dyDescent="0.35">
      <c r="A133" s="29"/>
      <c r="B133" s="29"/>
      <c r="C133" s="29"/>
      <c r="D133" s="29"/>
      <c r="E133" s="29"/>
      <c r="F133" s="29"/>
      <c r="G133" s="29"/>
      <c r="H133" s="29"/>
      <c r="I133" s="157"/>
      <c r="J133" s="157"/>
      <c r="K133" s="29"/>
      <c r="L133" s="29"/>
      <c r="M133" s="29"/>
      <c r="N133" s="29"/>
      <c r="O133" s="29"/>
      <c r="P133" s="29"/>
      <c r="Q133" s="29"/>
      <c r="R133" s="29"/>
      <c r="S133" s="29"/>
      <c r="T133" s="29"/>
      <c r="U133" s="29"/>
      <c r="V133" s="29"/>
      <c r="W133" s="29"/>
      <c r="X133" s="29"/>
      <c r="Y133" s="29"/>
      <c r="Z133" s="29"/>
    </row>
    <row r="134" spans="1:26" ht="15.75" customHeight="1" x14ac:dyDescent="0.35">
      <c r="A134" s="29"/>
      <c r="B134" s="29"/>
      <c r="C134" s="29"/>
      <c r="D134" s="29"/>
      <c r="E134" s="29"/>
      <c r="F134" s="29"/>
      <c r="G134" s="29"/>
      <c r="H134" s="29"/>
      <c r="I134" s="157"/>
      <c r="J134" s="157"/>
      <c r="K134" s="29"/>
      <c r="L134" s="29"/>
      <c r="M134" s="29"/>
      <c r="N134" s="29"/>
      <c r="O134" s="29"/>
      <c r="P134" s="29"/>
      <c r="Q134" s="29"/>
      <c r="R134" s="29"/>
      <c r="S134" s="29"/>
      <c r="T134" s="29"/>
      <c r="U134" s="29"/>
      <c r="V134" s="29"/>
      <c r="W134" s="29"/>
      <c r="X134" s="29"/>
      <c r="Y134" s="29"/>
      <c r="Z134" s="29"/>
    </row>
    <row r="135" spans="1:26" ht="15.75" customHeight="1" x14ac:dyDescent="0.35">
      <c r="A135" s="29"/>
      <c r="B135" s="29"/>
      <c r="C135" s="29"/>
      <c r="D135" s="29"/>
      <c r="E135" s="29"/>
      <c r="F135" s="29"/>
      <c r="G135" s="29"/>
      <c r="H135" s="29"/>
      <c r="I135" s="157"/>
      <c r="J135" s="157"/>
      <c r="K135" s="29"/>
      <c r="L135" s="29"/>
      <c r="M135" s="29"/>
      <c r="N135" s="29"/>
      <c r="O135" s="29"/>
      <c r="P135" s="29"/>
      <c r="Q135" s="29"/>
      <c r="R135" s="29"/>
      <c r="S135" s="29"/>
      <c r="T135" s="29"/>
      <c r="U135" s="29"/>
      <c r="V135" s="29"/>
      <c r="W135" s="29"/>
      <c r="X135" s="29"/>
      <c r="Y135" s="29"/>
      <c r="Z135" s="29"/>
    </row>
    <row r="136" spans="1:26" ht="15.75" customHeight="1" x14ac:dyDescent="0.35">
      <c r="A136" s="29"/>
      <c r="B136" s="29"/>
      <c r="C136" s="29"/>
      <c r="D136" s="29"/>
      <c r="E136" s="29"/>
      <c r="F136" s="29"/>
      <c r="G136" s="29"/>
      <c r="H136" s="29"/>
      <c r="I136" s="157"/>
      <c r="J136" s="157"/>
      <c r="K136" s="29"/>
      <c r="L136" s="29"/>
      <c r="M136" s="29"/>
      <c r="N136" s="29"/>
      <c r="O136" s="29"/>
      <c r="P136" s="29"/>
      <c r="Q136" s="29"/>
      <c r="R136" s="29"/>
      <c r="S136" s="29"/>
      <c r="T136" s="29"/>
      <c r="U136" s="29"/>
      <c r="V136" s="29"/>
      <c r="W136" s="29"/>
      <c r="X136" s="29"/>
      <c r="Y136" s="29"/>
      <c r="Z136" s="29"/>
    </row>
    <row r="137" spans="1:26" ht="15.75" customHeight="1" x14ac:dyDescent="0.35">
      <c r="A137" s="29"/>
      <c r="B137" s="29"/>
      <c r="C137" s="29"/>
      <c r="D137" s="29"/>
      <c r="E137" s="29"/>
      <c r="F137" s="29"/>
      <c r="G137" s="29"/>
      <c r="H137" s="29"/>
      <c r="I137" s="157"/>
      <c r="J137" s="157"/>
      <c r="K137" s="29"/>
      <c r="L137" s="29"/>
      <c r="M137" s="29"/>
      <c r="N137" s="29"/>
      <c r="O137" s="29"/>
      <c r="P137" s="29"/>
      <c r="Q137" s="29"/>
      <c r="R137" s="29"/>
      <c r="S137" s="29"/>
      <c r="T137" s="29"/>
      <c r="U137" s="29"/>
      <c r="V137" s="29"/>
      <c r="W137" s="29"/>
      <c r="X137" s="29"/>
      <c r="Y137" s="29"/>
      <c r="Z137" s="29"/>
    </row>
    <row r="138" spans="1:26" ht="15.75" customHeight="1" x14ac:dyDescent="0.35">
      <c r="A138" s="29"/>
      <c r="B138" s="29"/>
      <c r="C138" s="29"/>
      <c r="D138" s="29"/>
      <c r="E138" s="29"/>
      <c r="F138" s="29"/>
      <c r="G138" s="29"/>
      <c r="H138" s="29"/>
      <c r="I138" s="157"/>
      <c r="J138" s="157"/>
      <c r="K138" s="29"/>
      <c r="L138" s="29"/>
      <c r="M138" s="29"/>
      <c r="N138" s="29"/>
      <c r="O138" s="29"/>
      <c r="P138" s="29"/>
      <c r="Q138" s="29"/>
      <c r="R138" s="29"/>
      <c r="S138" s="29"/>
      <c r="T138" s="29"/>
      <c r="U138" s="29"/>
      <c r="V138" s="29"/>
      <c r="W138" s="29"/>
      <c r="X138" s="29"/>
      <c r="Y138" s="29"/>
      <c r="Z138" s="29"/>
    </row>
    <row r="139" spans="1:26" ht="15.75" customHeight="1" x14ac:dyDescent="0.35">
      <c r="A139" s="29"/>
      <c r="B139" s="29"/>
      <c r="C139" s="29"/>
      <c r="D139" s="29"/>
      <c r="E139" s="29"/>
      <c r="F139" s="29"/>
      <c r="G139" s="29"/>
      <c r="H139" s="29"/>
      <c r="I139" s="157"/>
      <c r="J139" s="157"/>
      <c r="K139" s="29"/>
      <c r="L139" s="29"/>
      <c r="M139" s="29"/>
      <c r="N139" s="29"/>
      <c r="O139" s="29"/>
      <c r="P139" s="29"/>
      <c r="Q139" s="29"/>
      <c r="R139" s="29"/>
      <c r="S139" s="29"/>
      <c r="T139" s="29"/>
      <c r="U139" s="29"/>
      <c r="V139" s="29"/>
      <c r="W139" s="29"/>
      <c r="X139" s="29"/>
      <c r="Y139" s="29"/>
      <c r="Z139" s="29"/>
    </row>
    <row r="140" spans="1:26" ht="15.75" customHeight="1" x14ac:dyDescent="0.35">
      <c r="A140" s="29"/>
      <c r="B140" s="29"/>
      <c r="C140" s="29"/>
      <c r="D140" s="29"/>
      <c r="E140" s="29"/>
      <c r="F140" s="29"/>
      <c r="G140" s="29"/>
      <c r="H140" s="29"/>
      <c r="I140" s="157"/>
      <c r="J140" s="157"/>
      <c r="K140" s="29"/>
      <c r="L140" s="29"/>
      <c r="M140" s="29"/>
      <c r="N140" s="29"/>
      <c r="O140" s="29"/>
      <c r="P140" s="29"/>
      <c r="Q140" s="29"/>
      <c r="R140" s="29"/>
      <c r="S140" s="29"/>
      <c r="T140" s="29"/>
      <c r="U140" s="29"/>
      <c r="V140" s="29"/>
      <c r="W140" s="29"/>
      <c r="X140" s="29"/>
      <c r="Y140" s="29"/>
      <c r="Z140" s="29"/>
    </row>
    <row r="141" spans="1:26" ht="15.75" customHeight="1" x14ac:dyDescent="0.35">
      <c r="A141" s="29"/>
      <c r="B141" s="29"/>
      <c r="C141" s="29"/>
      <c r="D141" s="29"/>
      <c r="E141" s="29"/>
      <c r="F141" s="29"/>
      <c r="G141" s="29"/>
      <c r="H141" s="29"/>
      <c r="I141" s="157"/>
      <c r="J141" s="157"/>
      <c r="K141" s="29"/>
      <c r="L141" s="29"/>
      <c r="M141" s="29"/>
      <c r="N141" s="29"/>
      <c r="O141" s="29"/>
      <c r="P141" s="29"/>
      <c r="Q141" s="29"/>
      <c r="R141" s="29"/>
      <c r="S141" s="29"/>
      <c r="T141" s="29"/>
      <c r="U141" s="29"/>
      <c r="V141" s="29"/>
      <c r="W141" s="29"/>
      <c r="X141" s="29"/>
      <c r="Y141" s="29"/>
      <c r="Z141" s="29"/>
    </row>
    <row r="142" spans="1:26" ht="15.75" customHeight="1" x14ac:dyDescent="0.35">
      <c r="A142" s="29"/>
      <c r="B142" s="29"/>
      <c r="C142" s="29"/>
      <c r="D142" s="29"/>
      <c r="E142" s="29"/>
      <c r="F142" s="29"/>
      <c r="G142" s="29"/>
      <c r="H142" s="29"/>
      <c r="I142" s="157"/>
      <c r="J142" s="157"/>
      <c r="K142" s="29"/>
      <c r="L142" s="29"/>
      <c r="M142" s="29"/>
      <c r="N142" s="29"/>
      <c r="O142" s="29"/>
      <c r="P142" s="29"/>
      <c r="Q142" s="29"/>
      <c r="R142" s="29"/>
      <c r="S142" s="29"/>
      <c r="T142" s="29"/>
      <c r="U142" s="29"/>
      <c r="V142" s="29"/>
      <c r="W142" s="29"/>
      <c r="X142" s="29"/>
      <c r="Y142" s="29"/>
      <c r="Z142" s="29"/>
    </row>
    <row r="143" spans="1:26" ht="15.75" customHeight="1" x14ac:dyDescent="0.35">
      <c r="A143" s="29"/>
      <c r="B143" s="29"/>
      <c r="C143" s="29"/>
      <c r="D143" s="29"/>
      <c r="E143" s="29"/>
      <c r="F143" s="29"/>
      <c r="G143" s="29"/>
      <c r="H143" s="29"/>
      <c r="I143" s="157"/>
      <c r="J143" s="157"/>
      <c r="K143" s="29"/>
      <c r="L143" s="29"/>
      <c r="M143" s="29"/>
      <c r="N143" s="29"/>
      <c r="O143" s="29"/>
      <c r="P143" s="29"/>
      <c r="Q143" s="29"/>
      <c r="R143" s="29"/>
      <c r="S143" s="29"/>
      <c r="T143" s="29"/>
      <c r="U143" s="29"/>
      <c r="V143" s="29"/>
      <c r="W143" s="29"/>
      <c r="X143" s="29"/>
      <c r="Y143" s="29"/>
      <c r="Z143" s="29"/>
    </row>
    <row r="144" spans="1:26" ht="15.75" customHeight="1" x14ac:dyDescent="0.35">
      <c r="A144" s="29"/>
      <c r="B144" s="29"/>
      <c r="C144" s="29"/>
      <c r="D144" s="29"/>
      <c r="E144" s="29"/>
      <c r="F144" s="29"/>
      <c r="G144" s="29"/>
      <c r="H144" s="29"/>
      <c r="I144" s="157"/>
      <c r="J144" s="157"/>
      <c r="K144" s="29"/>
      <c r="L144" s="29"/>
      <c r="M144" s="29"/>
      <c r="N144" s="29"/>
      <c r="O144" s="29"/>
      <c r="P144" s="29"/>
      <c r="Q144" s="29"/>
      <c r="R144" s="29"/>
      <c r="S144" s="29"/>
      <c r="T144" s="29"/>
      <c r="U144" s="29"/>
      <c r="V144" s="29"/>
      <c r="W144" s="29"/>
      <c r="X144" s="29"/>
      <c r="Y144" s="29"/>
      <c r="Z144" s="29"/>
    </row>
    <row r="145" spans="1:26" ht="15.75" customHeight="1" x14ac:dyDescent="0.35">
      <c r="A145" s="29"/>
      <c r="B145" s="29"/>
      <c r="C145" s="29"/>
      <c r="D145" s="29"/>
      <c r="E145" s="29"/>
      <c r="F145" s="29"/>
      <c r="G145" s="29"/>
      <c r="H145" s="29"/>
      <c r="I145" s="157"/>
      <c r="J145" s="157"/>
      <c r="K145" s="29"/>
      <c r="L145" s="29"/>
      <c r="M145" s="29"/>
      <c r="N145" s="29"/>
      <c r="O145" s="29"/>
      <c r="P145" s="29"/>
      <c r="Q145" s="29"/>
      <c r="R145" s="29"/>
      <c r="S145" s="29"/>
      <c r="T145" s="29"/>
      <c r="U145" s="29"/>
      <c r="V145" s="29"/>
      <c r="W145" s="29"/>
      <c r="X145" s="29"/>
      <c r="Y145" s="29"/>
      <c r="Z145" s="29"/>
    </row>
    <row r="146" spans="1:26" ht="15.75" customHeight="1" x14ac:dyDescent="0.35">
      <c r="A146" s="29"/>
      <c r="B146" s="29"/>
      <c r="C146" s="29"/>
      <c r="D146" s="29"/>
      <c r="E146" s="29"/>
      <c r="F146" s="29"/>
      <c r="G146" s="29"/>
      <c r="H146" s="29"/>
      <c r="I146" s="157"/>
      <c r="J146" s="157"/>
      <c r="K146" s="29"/>
      <c r="L146" s="29"/>
      <c r="M146" s="29"/>
      <c r="N146" s="29"/>
      <c r="O146" s="29"/>
      <c r="P146" s="29"/>
      <c r="Q146" s="29"/>
      <c r="R146" s="29"/>
      <c r="S146" s="29"/>
      <c r="T146" s="29"/>
      <c r="U146" s="29"/>
      <c r="V146" s="29"/>
      <c r="W146" s="29"/>
      <c r="X146" s="29"/>
      <c r="Y146" s="29"/>
      <c r="Z146" s="29"/>
    </row>
    <row r="147" spans="1:26" ht="15.75" customHeight="1" x14ac:dyDescent="0.35">
      <c r="A147" s="29"/>
      <c r="B147" s="29"/>
      <c r="C147" s="29"/>
      <c r="D147" s="29"/>
      <c r="E147" s="29"/>
      <c r="F147" s="29"/>
      <c r="G147" s="29"/>
      <c r="H147" s="29"/>
      <c r="I147" s="157"/>
      <c r="J147" s="157"/>
      <c r="K147" s="29"/>
      <c r="L147" s="29"/>
      <c r="M147" s="29"/>
      <c r="N147" s="29"/>
      <c r="O147" s="29"/>
      <c r="P147" s="29"/>
      <c r="Q147" s="29"/>
      <c r="R147" s="29"/>
      <c r="S147" s="29"/>
      <c r="T147" s="29"/>
      <c r="U147" s="29"/>
      <c r="V147" s="29"/>
      <c r="W147" s="29"/>
      <c r="X147" s="29"/>
      <c r="Y147" s="29"/>
      <c r="Z147" s="29"/>
    </row>
    <row r="148" spans="1:26" ht="15.75" customHeight="1" x14ac:dyDescent="0.35">
      <c r="A148" s="29"/>
      <c r="B148" s="29"/>
      <c r="C148" s="29"/>
      <c r="D148" s="29"/>
      <c r="E148" s="29"/>
      <c r="F148" s="29"/>
      <c r="G148" s="29"/>
      <c r="H148" s="29"/>
      <c r="I148" s="157"/>
      <c r="J148" s="157"/>
      <c r="K148" s="29"/>
      <c r="L148" s="29"/>
      <c r="M148" s="29"/>
      <c r="N148" s="29"/>
      <c r="O148" s="29"/>
      <c r="P148" s="29"/>
      <c r="Q148" s="29"/>
      <c r="R148" s="29"/>
      <c r="S148" s="29"/>
      <c r="T148" s="29"/>
      <c r="U148" s="29"/>
      <c r="V148" s="29"/>
      <c r="W148" s="29"/>
      <c r="X148" s="29"/>
      <c r="Y148" s="29"/>
      <c r="Z148" s="29"/>
    </row>
    <row r="149" spans="1:26" ht="15.75" customHeight="1" x14ac:dyDescent="0.35">
      <c r="A149" s="29"/>
      <c r="B149" s="29"/>
      <c r="C149" s="29"/>
      <c r="D149" s="29"/>
      <c r="E149" s="29"/>
      <c r="F149" s="29"/>
      <c r="G149" s="29"/>
      <c r="H149" s="29"/>
      <c r="I149" s="157"/>
      <c r="J149" s="157"/>
      <c r="K149" s="29"/>
      <c r="L149" s="29"/>
      <c r="M149" s="29"/>
      <c r="N149" s="29"/>
      <c r="O149" s="29"/>
      <c r="P149" s="29"/>
      <c r="Q149" s="29"/>
      <c r="R149" s="29"/>
      <c r="S149" s="29"/>
      <c r="T149" s="29"/>
      <c r="U149" s="29"/>
      <c r="V149" s="29"/>
      <c r="W149" s="29"/>
      <c r="X149" s="29"/>
      <c r="Y149" s="29"/>
      <c r="Z149" s="29"/>
    </row>
    <row r="150" spans="1:26" ht="15.75" customHeight="1" x14ac:dyDescent="0.35">
      <c r="A150" s="29"/>
      <c r="B150" s="29"/>
      <c r="C150" s="29"/>
      <c r="D150" s="29"/>
      <c r="E150" s="29"/>
      <c r="F150" s="29"/>
      <c r="G150" s="29"/>
      <c r="H150" s="29"/>
      <c r="I150" s="157"/>
      <c r="J150" s="157"/>
      <c r="K150" s="29"/>
      <c r="L150" s="29"/>
      <c r="M150" s="29"/>
      <c r="N150" s="29"/>
      <c r="O150" s="29"/>
      <c r="P150" s="29"/>
      <c r="Q150" s="29"/>
      <c r="R150" s="29"/>
      <c r="S150" s="29"/>
      <c r="T150" s="29"/>
      <c r="U150" s="29"/>
      <c r="V150" s="29"/>
      <c r="W150" s="29"/>
      <c r="X150" s="29"/>
      <c r="Y150" s="29"/>
      <c r="Z150" s="29"/>
    </row>
    <row r="151" spans="1:26" ht="15.75" customHeight="1" x14ac:dyDescent="0.35">
      <c r="A151" s="29"/>
      <c r="B151" s="29"/>
      <c r="C151" s="29"/>
      <c r="D151" s="29"/>
      <c r="E151" s="29"/>
      <c r="F151" s="29"/>
      <c r="G151" s="29"/>
      <c r="H151" s="29"/>
      <c r="I151" s="157"/>
      <c r="J151" s="157"/>
      <c r="K151" s="29"/>
      <c r="L151" s="29"/>
      <c r="M151" s="29"/>
      <c r="N151" s="29"/>
      <c r="O151" s="29"/>
      <c r="P151" s="29"/>
      <c r="Q151" s="29"/>
      <c r="R151" s="29"/>
      <c r="S151" s="29"/>
      <c r="T151" s="29"/>
      <c r="U151" s="29"/>
      <c r="V151" s="29"/>
      <c r="W151" s="29"/>
      <c r="X151" s="29"/>
      <c r="Y151" s="29"/>
      <c r="Z151" s="29"/>
    </row>
    <row r="152" spans="1:26" ht="15.75" customHeight="1" x14ac:dyDescent="0.35">
      <c r="A152" s="29"/>
      <c r="B152" s="29"/>
      <c r="C152" s="29"/>
      <c r="D152" s="29"/>
      <c r="E152" s="29"/>
      <c r="F152" s="29"/>
      <c r="G152" s="29"/>
      <c r="H152" s="29"/>
      <c r="I152" s="157"/>
      <c r="J152" s="157"/>
      <c r="K152" s="29"/>
      <c r="L152" s="29"/>
      <c r="M152" s="29"/>
      <c r="N152" s="29"/>
      <c r="O152" s="29"/>
      <c r="P152" s="29"/>
      <c r="Q152" s="29"/>
      <c r="R152" s="29"/>
      <c r="S152" s="29"/>
      <c r="T152" s="29"/>
      <c r="U152" s="29"/>
      <c r="V152" s="29"/>
      <c r="W152" s="29"/>
      <c r="X152" s="29"/>
      <c r="Y152" s="29"/>
      <c r="Z152" s="29"/>
    </row>
    <row r="153" spans="1:26" ht="15.75" customHeight="1" x14ac:dyDescent="0.35">
      <c r="A153" s="29"/>
      <c r="B153" s="29"/>
      <c r="C153" s="29"/>
      <c r="D153" s="29"/>
      <c r="E153" s="29"/>
      <c r="F153" s="29"/>
      <c r="G153" s="29"/>
      <c r="H153" s="29"/>
      <c r="I153" s="157"/>
      <c r="J153" s="157"/>
      <c r="K153" s="29"/>
      <c r="L153" s="29"/>
      <c r="M153" s="29"/>
      <c r="N153" s="29"/>
      <c r="O153" s="29"/>
      <c r="P153" s="29"/>
      <c r="Q153" s="29"/>
      <c r="R153" s="29"/>
      <c r="S153" s="29"/>
      <c r="T153" s="29"/>
      <c r="U153" s="29"/>
      <c r="V153" s="29"/>
      <c r="W153" s="29"/>
      <c r="X153" s="29"/>
      <c r="Y153" s="29"/>
      <c r="Z153" s="29"/>
    </row>
    <row r="154" spans="1:26" ht="15.75" customHeight="1" x14ac:dyDescent="0.35">
      <c r="A154" s="29"/>
      <c r="B154" s="29"/>
      <c r="C154" s="29"/>
      <c r="D154" s="29"/>
      <c r="E154" s="29"/>
      <c r="F154" s="29"/>
      <c r="G154" s="29"/>
      <c r="H154" s="29"/>
      <c r="I154" s="157"/>
      <c r="J154" s="157"/>
      <c r="K154" s="29"/>
      <c r="L154" s="29"/>
      <c r="M154" s="29"/>
      <c r="N154" s="29"/>
      <c r="O154" s="29"/>
      <c r="P154" s="29"/>
      <c r="Q154" s="29"/>
      <c r="R154" s="29"/>
      <c r="S154" s="29"/>
      <c r="T154" s="29"/>
      <c r="U154" s="29"/>
      <c r="V154" s="29"/>
      <c r="W154" s="29"/>
      <c r="X154" s="29"/>
      <c r="Y154" s="29"/>
      <c r="Z154" s="29"/>
    </row>
    <row r="155" spans="1:26" ht="15.75" customHeight="1" x14ac:dyDescent="0.35">
      <c r="A155" s="29"/>
      <c r="B155" s="29"/>
      <c r="C155" s="29"/>
      <c r="D155" s="29"/>
      <c r="E155" s="29"/>
      <c r="F155" s="29"/>
      <c r="G155" s="29"/>
      <c r="H155" s="29"/>
      <c r="I155" s="157"/>
      <c r="J155" s="157"/>
      <c r="K155" s="29"/>
      <c r="L155" s="29"/>
      <c r="M155" s="29"/>
      <c r="N155" s="29"/>
      <c r="O155" s="29"/>
      <c r="P155" s="29"/>
      <c r="Q155" s="29"/>
      <c r="R155" s="29"/>
      <c r="S155" s="29"/>
      <c r="T155" s="29"/>
      <c r="U155" s="29"/>
      <c r="V155" s="29"/>
      <c r="W155" s="29"/>
      <c r="X155" s="29"/>
      <c r="Y155" s="29"/>
      <c r="Z155" s="29"/>
    </row>
    <row r="156" spans="1:26" ht="15.75" customHeight="1" x14ac:dyDescent="0.35">
      <c r="A156" s="29"/>
      <c r="B156" s="29"/>
      <c r="C156" s="29"/>
      <c r="D156" s="29"/>
      <c r="E156" s="29"/>
      <c r="F156" s="29"/>
      <c r="G156" s="29"/>
      <c r="H156" s="29"/>
      <c r="I156" s="157"/>
      <c r="J156" s="157"/>
      <c r="K156" s="29"/>
      <c r="L156" s="29"/>
      <c r="M156" s="29"/>
      <c r="N156" s="29"/>
      <c r="O156" s="29"/>
      <c r="P156" s="29"/>
      <c r="Q156" s="29"/>
      <c r="R156" s="29"/>
      <c r="S156" s="29"/>
      <c r="T156" s="29"/>
      <c r="U156" s="29"/>
      <c r="V156" s="29"/>
      <c r="W156" s="29"/>
      <c r="X156" s="29"/>
      <c r="Y156" s="29"/>
      <c r="Z156" s="29"/>
    </row>
    <row r="157" spans="1:26" ht="15.75" customHeight="1" x14ac:dyDescent="0.35">
      <c r="A157" s="29"/>
      <c r="B157" s="29"/>
      <c r="C157" s="29"/>
      <c r="D157" s="29"/>
      <c r="E157" s="29"/>
      <c r="F157" s="29"/>
      <c r="G157" s="29"/>
      <c r="H157" s="29"/>
      <c r="I157" s="157"/>
      <c r="J157" s="157"/>
      <c r="K157" s="29"/>
      <c r="L157" s="29"/>
      <c r="M157" s="29"/>
      <c r="N157" s="29"/>
      <c r="O157" s="29"/>
      <c r="P157" s="29"/>
      <c r="Q157" s="29"/>
      <c r="R157" s="29"/>
      <c r="S157" s="29"/>
      <c r="T157" s="29"/>
      <c r="U157" s="29"/>
      <c r="V157" s="29"/>
      <c r="W157" s="29"/>
      <c r="X157" s="29"/>
      <c r="Y157" s="29"/>
      <c r="Z157" s="29"/>
    </row>
    <row r="158" spans="1:26" ht="15.75" customHeight="1" x14ac:dyDescent="0.35">
      <c r="A158" s="29"/>
      <c r="B158" s="29"/>
      <c r="C158" s="29"/>
      <c r="D158" s="29"/>
      <c r="E158" s="29"/>
      <c r="F158" s="29"/>
      <c r="G158" s="29"/>
      <c r="H158" s="29"/>
      <c r="I158" s="157"/>
      <c r="J158" s="157"/>
      <c r="K158" s="29"/>
      <c r="L158" s="29"/>
      <c r="M158" s="29"/>
      <c r="N158" s="29"/>
      <c r="O158" s="29"/>
      <c r="P158" s="29"/>
      <c r="Q158" s="29"/>
      <c r="R158" s="29"/>
      <c r="S158" s="29"/>
      <c r="T158" s="29"/>
      <c r="U158" s="29"/>
      <c r="V158" s="29"/>
      <c r="W158" s="29"/>
      <c r="X158" s="29"/>
      <c r="Y158" s="29"/>
      <c r="Z158" s="29"/>
    </row>
    <row r="159" spans="1:26" ht="15.75" customHeight="1" x14ac:dyDescent="0.35">
      <c r="A159" s="29"/>
      <c r="B159" s="29"/>
      <c r="C159" s="29"/>
      <c r="D159" s="29"/>
      <c r="E159" s="29"/>
      <c r="F159" s="29"/>
      <c r="G159" s="29"/>
      <c r="H159" s="29"/>
      <c r="I159" s="157"/>
      <c r="J159" s="157"/>
      <c r="K159" s="29"/>
      <c r="L159" s="29"/>
      <c r="M159" s="29"/>
      <c r="N159" s="29"/>
      <c r="O159" s="29"/>
      <c r="P159" s="29"/>
      <c r="Q159" s="29"/>
      <c r="R159" s="29"/>
      <c r="S159" s="29"/>
      <c r="T159" s="29"/>
      <c r="U159" s="29"/>
      <c r="V159" s="29"/>
      <c r="W159" s="29"/>
      <c r="X159" s="29"/>
      <c r="Y159" s="29"/>
      <c r="Z159" s="29"/>
    </row>
    <row r="160" spans="1:26" ht="15.75" customHeight="1" x14ac:dyDescent="0.35">
      <c r="A160" s="29"/>
      <c r="B160" s="29"/>
      <c r="C160" s="29"/>
      <c r="D160" s="29"/>
      <c r="E160" s="29"/>
      <c r="F160" s="29"/>
      <c r="G160" s="29"/>
      <c r="H160" s="29"/>
      <c r="I160" s="157"/>
      <c r="J160" s="157"/>
      <c r="K160" s="29"/>
      <c r="L160" s="29"/>
      <c r="M160" s="29"/>
      <c r="N160" s="29"/>
      <c r="O160" s="29"/>
      <c r="P160" s="29"/>
      <c r="Q160" s="29"/>
      <c r="R160" s="29"/>
      <c r="S160" s="29"/>
      <c r="T160" s="29"/>
      <c r="U160" s="29"/>
      <c r="V160" s="29"/>
      <c r="W160" s="29"/>
      <c r="X160" s="29"/>
      <c r="Y160" s="29"/>
      <c r="Z160" s="29"/>
    </row>
    <row r="161" spans="1:26" ht="15.75" customHeight="1" x14ac:dyDescent="0.35">
      <c r="A161" s="29"/>
      <c r="B161" s="29"/>
      <c r="C161" s="29"/>
      <c r="D161" s="29"/>
      <c r="E161" s="29"/>
      <c r="F161" s="29"/>
      <c r="G161" s="29"/>
      <c r="H161" s="29"/>
      <c r="I161" s="157"/>
      <c r="J161" s="157"/>
      <c r="K161" s="29"/>
      <c r="L161" s="29"/>
      <c r="M161" s="29"/>
      <c r="N161" s="29"/>
      <c r="O161" s="29"/>
      <c r="P161" s="29"/>
      <c r="Q161" s="29"/>
      <c r="R161" s="29"/>
      <c r="S161" s="29"/>
      <c r="T161" s="29"/>
      <c r="U161" s="29"/>
      <c r="V161" s="29"/>
      <c r="W161" s="29"/>
      <c r="X161" s="29"/>
      <c r="Y161" s="29"/>
      <c r="Z161" s="29"/>
    </row>
    <row r="162" spans="1:26" ht="15.75" customHeight="1" x14ac:dyDescent="0.35">
      <c r="A162" s="29"/>
      <c r="B162" s="29"/>
      <c r="C162" s="29"/>
      <c r="D162" s="29"/>
      <c r="E162" s="29"/>
      <c r="F162" s="29"/>
      <c r="G162" s="29"/>
      <c r="H162" s="29"/>
      <c r="I162" s="157"/>
      <c r="J162" s="157"/>
      <c r="K162" s="29"/>
      <c r="L162" s="29"/>
      <c r="M162" s="29"/>
      <c r="N162" s="29"/>
      <c r="O162" s="29"/>
      <c r="P162" s="29"/>
      <c r="Q162" s="29"/>
      <c r="R162" s="29"/>
      <c r="S162" s="29"/>
      <c r="T162" s="29"/>
      <c r="U162" s="29"/>
      <c r="V162" s="29"/>
      <c r="W162" s="29"/>
      <c r="X162" s="29"/>
      <c r="Y162" s="29"/>
      <c r="Z162" s="29"/>
    </row>
    <row r="163" spans="1:26" ht="15.75" customHeight="1" x14ac:dyDescent="0.35">
      <c r="A163" s="29"/>
      <c r="B163" s="29"/>
      <c r="C163" s="29"/>
      <c r="D163" s="29"/>
      <c r="E163" s="29"/>
      <c r="F163" s="29"/>
      <c r="G163" s="29"/>
      <c r="H163" s="29"/>
      <c r="I163" s="157"/>
      <c r="J163" s="157"/>
      <c r="K163" s="29"/>
      <c r="L163" s="29"/>
      <c r="M163" s="29"/>
      <c r="N163" s="29"/>
      <c r="O163" s="29"/>
      <c r="P163" s="29"/>
      <c r="Q163" s="29"/>
      <c r="R163" s="29"/>
      <c r="S163" s="29"/>
      <c r="T163" s="29"/>
      <c r="U163" s="29"/>
      <c r="V163" s="29"/>
      <c r="W163" s="29"/>
      <c r="X163" s="29"/>
      <c r="Y163" s="29"/>
      <c r="Z163" s="29"/>
    </row>
    <row r="164" spans="1:26" ht="15.75" customHeight="1" x14ac:dyDescent="0.35">
      <c r="A164" s="29"/>
      <c r="B164" s="29"/>
      <c r="C164" s="29"/>
      <c r="D164" s="29"/>
      <c r="E164" s="29"/>
      <c r="F164" s="29"/>
      <c r="G164" s="29"/>
      <c r="H164" s="29"/>
      <c r="I164" s="157"/>
      <c r="J164" s="157"/>
      <c r="K164" s="29"/>
      <c r="L164" s="29"/>
      <c r="M164" s="29"/>
      <c r="N164" s="29"/>
      <c r="O164" s="29"/>
      <c r="P164" s="29"/>
      <c r="Q164" s="29"/>
      <c r="R164" s="29"/>
      <c r="S164" s="29"/>
      <c r="T164" s="29"/>
      <c r="U164" s="29"/>
      <c r="V164" s="29"/>
      <c r="W164" s="29"/>
      <c r="X164" s="29"/>
      <c r="Y164" s="29"/>
      <c r="Z164" s="29"/>
    </row>
    <row r="165" spans="1:26" ht="15.75" customHeight="1" x14ac:dyDescent="0.35">
      <c r="A165" s="29"/>
      <c r="B165" s="29"/>
      <c r="C165" s="29"/>
      <c r="D165" s="29"/>
      <c r="E165" s="29"/>
      <c r="F165" s="29"/>
      <c r="G165" s="29"/>
      <c r="H165" s="29"/>
      <c r="I165" s="157"/>
      <c r="J165" s="157"/>
      <c r="K165" s="29"/>
      <c r="L165" s="29"/>
      <c r="M165" s="29"/>
      <c r="N165" s="29"/>
      <c r="O165" s="29"/>
      <c r="P165" s="29"/>
      <c r="Q165" s="29"/>
      <c r="R165" s="29"/>
      <c r="S165" s="29"/>
      <c r="T165" s="29"/>
      <c r="U165" s="29"/>
      <c r="V165" s="29"/>
      <c r="W165" s="29"/>
      <c r="X165" s="29"/>
      <c r="Y165" s="29"/>
      <c r="Z165" s="29"/>
    </row>
    <row r="166" spans="1:26" ht="15.75" customHeight="1" x14ac:dyDescent="0.35">
      <c r="A166" s="29"/>
      <c r="B166" s="29"/>
      <c r="C166" s="29"/>
      <c r="D166" s="29"/>
      <c r="E166" s="29"/>
      <c r="F166" s="29"/>
      <c r="G166" s="29"/>
      <c r="H166" s="29"/>
      <c r="I166" s="157"/>
      <c r="J166" s="157"/>
      <c r="K166" s="29"/>
      <c r="L166" s="29"/>
      <c r="M166" s="29"/>
      <c r="N166" s="29"/>
      <c r="O166" s="29"/>
      <c r="P166" s="29"/>
      <c r="Q166" s="29"/>
      <c r="R166" s="29"/>
      <c r="S166" s="29"/>
      <c r="T166" s="29"/>
      <c r="U166" s="29"/>
      <c r="V166" s="29"/>
      <c r="W166" s="29"/>
      <c r="X166" s="29"/>
      <c r="Y166" s="29"/>
      <c r="Z166" s="29"/>
    </row>
    <row r="167" spans="1:26" ht="15.75" customHeight="1" x14ac:dyDescent="0.35">
      <c r="A167" s="29"/>
      <c r="B167" s="29"/>
      <c r="C167" s="29"/>
      <c r="D167" s="29"/>
      <c r="E167" s="29"/>
      <c r="F167" s="29"/>
      <c r="G167" s="29"/>
      <c r="H167" s="29"/>
      <c r="I167" s="157"/>
      <c r="J167" s="157"/>
      <c r="K167" s="29"/>
      <c r="L167" s="29"/>
      <c r="M167" s="29"/>
      <c r="N167" s="29"/>
      <c r="O167" s="29"/>
      <c r="P167" s="29"/>
      <c r="Q167" s="29"/>
      <c r="R167" s="29"/>
      <c r="S167" s="29"/>
      <c r="T167" s="29"/>
      <c r="U167" s="29"/>
      <c r="V167" s="29"/>
      <c r="W167" s="29"/>
      <c r="X167" s="29"/>
      <c r="Y167" s="29"/>
      <c r="Z167" s="29"/>
    </row>
    <row r="168" spans="1:26" ht="15.75" customHeight="1" x14ac:dyDescent="0.35">
      <c r="A168" s="29"/>
      <c r="B168" s="29"/>
      <c r="C168" s="29"/>
      <c r="D168" s="29"/>
      <c r="E168" s="29"/>
      <c r="F168" s="29"/>
      <c r="G168" s="29"/>
      <c r="H168" s="29"/>
      <c r="I168" s="157"/>
      <c r="J168" s="157"/>
      <c r="K168" s="29"/>
      <c r="L168" s="29"/>
      <c r="M168" s="29"/>
      <c r="N168" s="29"/>
      <c r="O168" s="29"/>
      <c r="P168" s="29"/>
      <c r="Q168" s="29"/>
      <c r="R168" s="29"/>
      <c r="S168" s="29"/>
      <c r="T168" s="29"/>
      <c r="U168" s="29"/>
      <c r="V168" s="29"/>
      <c r="W168" s="29"/>
      <c r="X168" s="29"/>
      <c r="Y168" s="29"/>
      <c r="Z168" s="29"/>
    </row>
    <row r="169" spans="1:26" ht="15.75" customHeight="1" x14ac:dyDescent="0.35">
      <c r="A169" s="29"/>
      <c r="B169" s="29"/>
      <c r="C169" s="29"/>
      <c r="D169" s="29"/>
      <c r="E169" s="29"/>
      <c r="F169" s="29"/>
      <c r="G169" s="29"/>
      <c r="H169" s="29"/>
      <c r="I169" s="157"/>
      <c r="J169" s="157"/>
      <c r="K169" s="29"/>
      <c r="L169" s="29"/>
      <c r="M169" s="29"/>
      <c r="N169" s="29"/>
      <c r="O169" s="29"/>
      <c r="P169" s="29"/>
      <c r="Q169" s="29"/>
      <c r="R169" s="29"/>
      <c r="S169" s="29"/>
      <c r="T169" s="29"/>
      <c r="U169" s="29"/>
      <c r="V169" s="29"/>
      <c r="W169" s="29"/>
      <c r="X169" s="29"/>
      <c r="Y169" s="29"/>
      <c r="Z169" s="29"/>
    </row>
    <row r="170" spans="1:26" ht="15.75" customHeight="1" x14ac:dyDescent="0.35">
      <c r="A170" s="29"/>
      <c r="B170" s="29"/>
      <c r="C170" s="29"/>
      <c r="D170" s="29"/>
      <c r="E170" s="29"/>
      <c r="F170" s="29"/>
      <c r="G170" s="29"/>
      <c r="H170" s="29"/>
      <c r="I170" s="157"/>
      <c r="J170" s="157"/>
      <c r="K170" s="29"/>
      <c r="L170" s="29"/>
      <c r="M170" s="29"/>
      <c r="N170" s="29"/>
      <c r="O170" s="29"/>
      <c r="P170" s="29"/>
      <c r="Q170" s="29"/>
      <c r="R170" s="29"/>
      <c r="S170" s="29"/>
      <c r="T170" s="29"/>
      <c r="U170" s="29"/>
      <c r="V170" s="29"/>
      <c r="W170" s="29"/>
      <c r="X170" s="29"/>
      <c r="Y170" s="29"/>
      <c r="Z170" s="29"/>
    </row>
    <row r="171" spans="1:26" ht="15.75" customHeight="1" x14ac:dyDescent="0.35">
      <c r="A171" s="29"/>
      <c r="B171" s="29"/>
      <c r="C171" s="29"/>
      <c r="D171" s="29"/>
      <c r="E171" s="29"/>
      <c r="F171" s="29"/>
      <c r="G171" s="29"/>
      <c r="H171" s="29"/>
      <c r="I171" s="157"/>
      <c r="J171" s="157"/>
      <c r="K171" s="29"/>
      <c r="L171" s="29"/>
      <c r="M171" s="29"/>
      <c r="N171" s="29"/>
      <c r="O171" s="29"/>
      <c r="P171" s="29"/>
      <c r="Q171" s="29"/>
      <c r="R171" s="29"/>
      <c r="S171" s="29"/>
      <c r="T171" s="29"/>
      <c r="U171" s="29"/>
      <c r="V171" s="29"/>
      <c r="W171" s="29"/>
      <c r="X171" s="29"/>
      <c r="Y171" s="29"/>
      <c r="Z171" s="29"/>
    </row>
    <row r="172" spans="1:26" ht="15.75" customHeight="1" x14ac:dyDescent="0.35">
      <c r="A172" s="29"/>
      <c r="B172" s="29"/>
      <c r="C172" s="29"/>
      <c r="D172" s="29"/>
      <c r="E172" s="29"/>
      <c r="F172" s="29"/>
      <c r="G172" s="29"/>
      <c r="H172" s="29"/>
      <c r="I172" s="157"/>
      <c r="J172" s="157"/>
      <c r="K172" s="29"/>
      <c r="L172" s="29"/>
      <c r="M172" s="29"/>
      <c r="N172" s="29"/>
      <c r="O172" s="29"/>
      <c r="P172" s="29"/>
      <c r="Q172" s="29"/>
      <c r="R172" s="29"/>
      <c r="S172" s="29"/>
      <c r="T172" s="29"/>
      <c r="U172" s="29"/>
      <c r="V172" s="29"/>
      <c r="W172" s="29"/>
      <c r="X172" s="29"/>
      <c r="Y172" s="29"/>
      <c r="Z172" s="29"/>
    </row>
    <row r="173" spans="1:26" ht="15.75" customHeight="1" x14ac:dyDescent="0.35">
      <c r="A173" s="29"/>
      <c r="B173" s="29"/>
      <c r="C173" s="29"/>
      <c r="D173" s="29"/>
      <c r="E173" s="29"/>
      <c r="F173" s="29"/>
      <c r="G173" s="29"/>
      <c r="H173" s="29"/>
      <c r="I173" s="157"/>
      <c r="J173" s="157"/>
      <c r="K173" s="29"/>
      <c r="L173" s="29"/>
      <c r="M173" s="29"/>
      <c r="N173" s="29"/>
      <c r="O173" s="29"/>
      <c r="P173" s="29"/>
      <c r="Q173" s="29"/>
      <c r="R173" s="29"/>
      <c r="S173" s="29"/>
      <c r="T173" s="29"/>
      <c r="U173" s="29"/>
      <c r="V173" s="29"/>
      <c r="W173" s="29"/>
      <c r="X173" s="29"/>
      <c r="Y173" s="29"/>
      <c r="Z173" s="29"/>
    </row>
    <row r="174" spans="1:26" ht="15.75" customHeight="1" x14ac:dyDescent="0.35">
      <c r="A174" s="29"/>
      <c r="B174" s="29"/>
      <c r="C174" s="29"/>
      <c r="D174" s="29"/>
      <c r="E174" s="29"/>
      <c r="F174" s="29"/>
      <c r="G174" s="29"/>
      <c r="H174" s="29"/>
      <c r="I174" s="157"/>
      <c r="J174" s="157"/>
      <c r="K174" s="29"/>
      <c r="L174" s="29"/>
      <c r="M174" s="29"/>
      <c r="N174" s="29"/>
      <c r="O174" s="29"/>
      <c r="P174" s="29"/>
      <c r="Q174" s="29"/>
      <c r="R174" s="29"/>
      <c r="S174" s="29"/>
      <c r="T174" s="29"/>
      <c r="U174" s="29"/>
      <c r="V174" s="29"/>
      <c r="W174" s="29"/>
      <c r="X174" s="29"/>
      <c r="Y174" s="29"/>
      <c r="Z174" s="29"/>
    </row>
    <row r="175" spans="1:26" ht="15.75" customHeight="1" x14ac:dyDescent="0.35">
      <c r="A175" s="29"/>
      <c r="B175" s="29"/>
      <c r="C175" s="29"/>
      <c r="D175" s="29"/>
      <c r="E175" s="29"/>
      <c r="F175" s="29"/>
      <c r="G175" s="29"/>
      <c r="H175" s="29"/>
      <c r="I175" s="157"/>
      <c r="J175" s="157"/>
      <c r="K175" s="29"/>
      <c r="L175" s="29"/>
      <c r="M175" s="29"/>
      <c r="N175" s="29"/>
      <c r="O175" s="29"/>
      <c r="P175" s="29"/>
      <c r="Q175" s="29"/>
      <c r="R175" s="29"/>
      <c r="S175" s="29"/>
      <c r="T175" s="29"/>
      <c r="U175" s="29"/>
      <c r="V175" s="29"/>
      <c r="W175" s="29"/>
      <c r="X175" s="29"/>
      <c r="Y175" s="29"/>
      <c r="Z175" s="29"/>
    </row>
    <row r="176" spans="1:26" ht="15.75" customHeight="1" x14ac:dyDescent="0.35">
      <c r="A176" s="29"/>
      <c r="B176" s="29"/>
      <c r="C176" s="29"/>
      <c r="D176" s="29"/>
      <c r="E176" s="29"/>
      <c r="F176" s="29"/>
      <c r="G176" s="29"/>
      <c r="H176" s="29"/>
      <c r="I176" s="157"/>
      <c r="J176" s="157"/>
      <c r="K176" s="29"/>
      <c r="L176" s="29"/>
      <c r="M176" s="29"/>
      <c r="N176" s="29"/>
      <c r="O176" s="29"/>
      <c r="P176" s="29"/>
      <c r="Q176" s="29"/>
      <c r="R176" s="29"/>
      <c r="S176" s="29"/>
      <c r="T176" s="29"/>
      <c r="U176" s="29"/>
      <c r="V176" s="29"/>
      <c r="W176" s="29"/>
      <c r="X176" s="29"/>
      <c r="Y176" s="29"/>
      <c r="Z176" s="29"/>
    </row>
    <row r="177" spans="1:26" ht="15.75" customHeight="1" x14ac:dyDescent="0.35">
      <c r="A177" s="29"/>
      <c r="B177" s="29"/>
      <c r="C177" s="29"/>
      <c r="D177" s="29"/>
      <c r="E177" s="29"/>
      <c r="F177" s="29"/>
      <c r="G177" s="29"/>
      <c r="H177" s="29"/>
      <c r="I177" s="157"/>
      <c r="J177" s="157"/>
      <c r="K177" s="29"/>
      <c r="L177" s="29"/>
      <c r="M177" s="29"/>
      <c r="N177" s="29"/>
      <c r="O177" s="29"/>
      <c r="P177" s="29"/>
      <c r="Q177" s="29"/>
      <c r="R177" s="29"/>
      <c r="S177" s="29"/>
      <c r="T177" s="29"/>
      <c r="U177" s="29"/>
      <c r="V177" s="29"/>
      <c r="W177" s="29"/>
      <c r="X177" s="29"/>
      <c r="Y177" s="29"/>
      <c r="Z177" s="29"/>
    </row>
    <row r="178" spans="1:26" ht="15.75" customHeight="1" x14ac:dyDescent="0.35">
      <c r="A178" s="29"/>
      <c r="B178" s="29"/>
      <c r="C178" s="29"/>
      <c r="D178" s="29"/>
      <c r="E178" s="29"/>
      <c r="F178" s="29"/>
      <c r="G178" s="29"/>
      <c r="H178" s="29"/>
      <c r="I178" s="157"/>
      <c r="J178" s="157"/>
      <c r="K178" s="29"/>
      <c r="L178" s="29"/>
      <c r="M178" s="29"/>
      <c r="N178" s="29"/>
      <c r="O178" s="29"/>
      <c r="P178" s="29"/>
      <c r="Q178" s="29"/>
      <c r="R178" s="29"/>
      <c r="S178" s="29"/>
      <c r="T178" s="29"/>
      <c r="U178" s="29"/>
      <c r="V178" s="29"/>
      <c r="W178" s="29"/>
      <c r="X178" s="29"/>
      <c r="Y178" s="29"/>
      <c r="Z178" s="29"/>
    </row>
    <row r="179" spans="1:26" ht="15.75" customHeight="1" x14ac:dyDescent="0.35">
      <c r="A179" s="29"/>
      <c r="B179" s="29"/>
      <c r="C179" s="29"/>
      <c r="D179" s="29"/>
      <c r="E179" s="29"/>
      <c r="F179" s="29"/>
      <c r="G179" s="29"/>
      <c r="H179" s="29"/>
      <c r="I179" s="157"/>
      <c r="J179" s="157"/>
      <c r="K179" s="29"/>
      <c r="L179" s="29"/>
      <c r="M179" s="29"/>
      <c r="N179" s="29"/>
      <c r="O179" s="29"/>
      <c r="P179" s="29"/>
      <c r="Q179" s="29"/>
      <c r="R179" s="29"/>
      <c r="S179" s="29"/>
      <c r="T179" s="29"/>
      <c r="U179" s="29"/>
      <c r="V179" s="29"/>
      <c r="W179" s="29"/>
      <c r="X179" s="29"/>
      <c r="Y179" s="29"/>
      <c r="Z179" s="29"/>
    </row>
    <row r="180" spans="1:26" ht="15.75" customHeight="1" x14ac:dyDescent="0.35">
      <c r="A180" s="29"/>
      <c r="B180" s="29"/>
      <c r="C180" s="29"/>
      <c r="D180" s="29"/>
      <c r="E180" s="29"/>
      <c r="F180" s="29"/>
      <c r="G180" s="29"/>
      <c r="H180" s="29"/>
      <c r="I180" s="157"/>
      <c r="J180" s="157"/>
      <c r="K180" s="29"/>
      <c r="L180" s="29"/>
      <c r="M180" s="29"/>
      <c r="N180" s="29"/>
      <c r="O180" s="29"/>
      <c r="P180" s="29"/>
      <c r="Q180" s="29"/>
      <c r="R180" s="29"/>
      <c r="S180" s="29"/>
      <c r="T180" s="29"/>
      <c r="U180" s="29"/>
      <c r="V180" s="29"/>
      <c r="W180" s="29"/>
      <c r="X180" s="29"/>
      <c r="Y180" s="29"/>
      <c r="Z180" s="29"/>
    </row>
    <row r="181" spans="1:26" ht="15.75" customHeight="1" x14ac:dyDescent="0.35">
      <c r="A181" s="29"/>
      <c r="B181" s="29"/>
      <c r="C181" s="29"/>
      <c r="D181" s="29"/>
      <c r="E181" s="29"/>
      <c r="F181" s="29"/>
      <c r="G181" s="29"/>
      <c r="H181" s="29"/>
      <c r="I181" s="157"/>
      <c r="J181" s="157"/>
      <c r="K181" s="29"/>
      <c r="L181" s="29"/>
      <c r="M181" s="29"/>
      <c r="N181" s="29"/>
      <c r="O181" s="29"/>
      <c r="P181" s="29"/>
      <c r="Q181" s="29"/>
      <c r="R181" s="29"/>
      <c r="S181" s="29"/>
      <c r="T181" s="29"/>
      <c r="U181" s="29"/>
      <c r="V181" s="29"/>
      <c r="W181" s="29"/>
      <c r="X181" s="29"/>
      <c r="Y181" s="29"/>
      <c r="Z181" s="29"/>
    </row>
    <row r="182" spans="1:26" ht="15.75" customHeight="1" x14ac:dyDescent="0.35">
      <c r="A182" s="29"/>
      <c r="B182" s="29"/>
      <c r="C182" s="29"/>
      <c r="D182" s="29"/>
      <c r="E182" s="29"/>
      <c r="F182" s="29"/>
      <c r="G182" s="29"/>
      <c r="H182" s="29"/>
      <c r="I182" s="157"/>
      <c r="J182" s="157"/>
      <c r="K182" s="29"/>
      <c r="L182" s="29"/>
      <c r="M182" s="29"/>
      <c r="N182" s="29"/>
      <c r="O182" s="29"/>
      <c r="P182" s="29"/>
      <c r="Q182" s="29"/>
      <c r="R182" s="29"/>
      <c r="S182" s="29"/>
      <c r="T182" s="29"/>
      <c r="U182" s="29"/>
      <c r="V182" s="29"/>
      <c r="W182" s="29"/>
      <c r="X182" s="29"/>
      <c r="Y182" s="29"/>
      <c r="Z182" s="29"/>
    </row>
    <row r="183" spans="1:26" ht="15.75" customHeight="1" x14ac:dyDescent="0.35">
      <c r="A183" s="29"/>
      <c r="B183" s="29"/>
      <c r="C183" s="29"/>
      <c r="D183" s="29"/>
      <c r="E183" s="29"/>
      <c r="F183" s="29"/>
      <c r="G183" s="29"/>
      <c r="H183" s="29"/>
      <c r="I183" s="157"/>
      <c r="J183" s="157"/>
      <c r="K183" s="29"/>
      <c r="L183" s="29"/>
      <c r="M183" s="29"/>
      <c r="N183" s="29"/>
      <c r="O183" s="29"/>
      <c r="P183" s="29"/>
      <c r="Q183" s="29"/>
      <c r="R183" s="29"/>
      <c r="S183" s="29"/>
      <c r="T183" s="29"/>
      <c r="U183" s="29"/>
      <c r="V183" s="29"/>
      <c r="W183" s="29"/>
      <c r="X183" s="29"/>
      <c r="Y183" s="29"/>
      <c r="Z183" s="29"/>
    </row>
    <row r="184" spans="1:26" ht="15.75" customHeight="1" x14ac:dyDescent="0.35">
      <c r="A184" s="29"/>
      <c r="B184" s="29"/>
      <c r="C184" s="29"/>
      <c r="D184" s="29"/>
      <c r="E184" s="29"/>
      <c r="F184" s="29"/>
      <c r="G184" s="29"/>
      <c r="H184" s="29"/>
      <c r="I184" s="157"/>
      <c r="J184" s="157"/>
      <c r="K184" s="29"/>
      <c r="L184" s="29"/>
      <c r="M184" s="29"/>
      <c r="N184" s="29"/>
      <c r="O184" s="29"/>
      <c r="P184" s="29"/>
      <c r="Q184" s="29"/>
      <c r="R184" s="29"/>
      <c r="S184" s="29"/>
      <c r="T184" s="29"/>
      <c r="U184" s="29"/>
      <c r="V184" s="29"/>
      <c r="W184" s="29"/>
      <c r="X184" s="29"/>
      <c r="Y184" s="29"/>
      <c r="Z184" s="29"/>
    </row>
    <row r="185" spans="1:26" ht="15.75" customHeight="1" x14ac:dyDescent="0.35">
      <c r="A185" s="29"/>
      <c r="B185" s="29"/>
      <c r="C185" s="29"/>
      <c r="D185" s="29"/>
      <c r="E185" s="29"/>
      <c r="F185" s="29"/>
      <c r="G185" s="29"/>
      <c r="H185" s="29"/>
      <c r="I185" s="157"/>
      <c r="J185" s="157"/>
      <c r="K185" s="29"/>
      <c r="L185" s="29"/>
      <c r="M185" s="29"/>
      <c r="N185" s="29"/>
      <c r="O185" s="29"/>
      <c r="P185" s="29"/>
      <c r="Q185" s="29"/>
      <c r="R185" s="29"/>
      <c r="S185" s="29"/>
      <c r="T185" s="29"/>
      <c r="U185" s="29"/>
      <c r="V185" s="29"/>
      <c r="W185" s="29"/>
      <c r="X185" s="29"/>
      <c r="Y185" s="29"/>
      <c r="Z185" s="29"/>
    </row>
    <row r="186" spans="1:26" ht="15.75" customHeight="1" x14ac:dyDescent="0.35">
      <c r="A186" s="29"/>
      <c r="B186" s="29"/>
      <c r="C186" s="29"/>
      <c r="D186" s="29"/>
      <c r="E186" s="29"/>
      <c r="F186" s="29"/>
      <c r="G186" s="29"/>
      <c r="H186" s="29"/>
      <c r="I186" s="157"/>
      <c r="J186" s="157"/>
      <c r="K186" s="29"/>
      <c r="L186" s="29"/>
      <c r="M186" s="29"/>
      <c r="N186" s="29"/>
      <c r="O186" s="29"/>
      <c r="P186" s="29"/>
      <c r="Q186" s="29"/>
      <c r="R186" s="29"/>
      <c r="S186" s="29"/>
      <c r="T186" s="29"/>
      <c r="U186" s="29"/>
      <c r="V186" s="29"/>
      <c r="W186" s="29"/>
      <c r="X186" s="29"/>
      <c r="Y186" s="29"/>
      <c r="Z186" s="29"/>
    </row>
    <row r="187" spans="1:26" ht="15.75" customHeight="1" x14ac:dyDescent="0.35">
      <c r="A187" s="29"/>
      <c r="B187" s="29"/>
      <c r="C187" s="29"/>
      <c r="D187" s="29"/>
      <c r="E187" s="29"/>
      <c r="F187" s="29"/>
      <c r="G187" s="29"/>
      <c r="H187" s="29"/>
      <c r="I187" s="157"/>
      <c r="J187" s="157"/>
      <c r="K187" s="29"/>
      <c r="L187" s="29"/>
      <c r="M187" s="29"/>
      <c r="N187" s="29"/>
      <c r="O187" s="29"/>
      <c r="P187" s="29"/>
      <c r="Q187" s="29"/>
      <c r="R187" s="29"/>
      <c r="S187" s="29"/>
      <c r="T187" s="29"/>
      <c r="U187" s="29"/>
      <c r="V187" s="29"/>
      <c r="W187" s="29"/>
      <c r="X187" s="29"/>
      <c r="Y187" s="29"/>
      <c r="Z187" s="29"/>
    </row>
    <row r="188" spans="1:26" ht="15.75" customHeight="1" x14ac:dyDescent="0.35">
      <c r="A188" s="29"/>
      <c r="B188" s="29"/>
      <c r="C188" s="29"/>
      <c r="D188" s="29"/>
      <c r="E188" s="29"/>
      <c r="F188" s="29"/>
      <c r="G188" s="29"/>
      <c r="H188" s="29"/>
      <c r="I188" s="157"/>
      <c r="J188" s="157"/>
      <c r="K188" s="29"/>
      <c r="L188" s="29"/>
      <c r="M188" s="29"/>
      <c r="N188" s="29"/>
      <c r="O188" s="29"/>
      <c r="P188" s="29"/>
      <c r="Q188" s="29"/>
      <c r="R188" s="29"/>
      <c r="S188" s="29"/>
      <c r="T188" s="29"/>
      <c r="U188" s="29"/>
      <c r="V188" s="29"/>
      <c r="W188" s="29"/>
      <c r="X188" s="29"/>
      <c r="Y188" s="29"/>
      <c r="Z188" s="29"/>
    </row>
    <row r="189" spans="1:26" ht="15.75" customHeight="1" x14ac:dyDescent="0.35">
      <c r="A189" s="29"/>
      <c r="B189" s="29"/>
      <c r="C189" s="29"/>
      <c r="D189" s="29"/>
      <c r="E189" s="29"/>
      <c r="F189" s="29"/>
      <c r="G189" s="29"/>
      <c r="H189" s="29"/>
      <c r="I189" s="157"/>
      <c r="J189" s="157"/>
      <c r="K189" s="29"/>
      <c r="L189" s="29"/>
      <c r="M189" s="29"/>
      <c r="N189" s="29"/>
      <c r="O189" s="29"/>
      <c r="P189" s="29"/>
      <c r="Q189" s="29"/>
      <c r="R189" s="29"/>
      <c r="S189" s="29"/>
      <c r="T189" s="29"/>
      <c r="U189" s="29"/>
      <c r="V189" s="29"/>
      <c r="W189" s="29"/>
      <c r="X189" s="29"/>
      <c r="Y189" s="29"/>
      <c r="Z189" s="29"/>
    </row>
    <row r="190" spans="1:26" ht="15.75" customHeight="1" x14ac:dyDescent="0.35">
      <c r="A190" s="29"/>
      <c r="B190" s="29"/>
      <c r="C190" s="29"/>
      <c r="D190" s="29"/>
      <c r="E190" s="29"/>
      <c r="F190" s="29"/>
      <c r="G190" s="29"/>
      <c r="H190" s="29"/>
      <c r="I190" s="157"/>
      <c r="J190" s="157"/>
      <c r="K190" s="29"/>
      <c r="L190" s="29"/>
      <c r="M190" s="29"/>
      <c r="N190" s="29"/>
      <c r="O190" s="29"/>
      <c r="P190" s="29"/>
      <c r="Q190" s="29"/>
      <c r="R190" s="29"/>
      <c r="S190" s="29"/>
      <c r="T190" s="29"/>
      <c r="U190" s="29"/>
      <c r="V190" s="29"/>
      <c r="W190" s="29"/>
      <c r="X190" s="29"/>
      <c r="Y190" s="29"/>
      <c r="Z190" s="29"/>
    </row>
    <row r="191" spans="1:26" ht="15.75" customHeight="1" x14ac:dyDescent="0.35">
      <c r="A191" s="29"/>
      <c r="B191" s="29"/>
      <c r="C191" s="29"/>
      <c r="D191" s="29"/>
      <c r="E191" s="29"/>
      <c r="F191" s="29"/>
      <c r="G191" s="29"/>
      <c r="H191" s="29"/>
      <c r="I191" s="157"/>
      <c r="J191" s="157"/>
      <c r="K191" s="29"/>
      <c r="L191" s="29"/>
      <c r="M191" s="29"/>
      <c r="N191" s="29"/>
      <c r="O191" s="29"/>
      <c r="P191" s="29"/>
      <c r="Q191" s="29"/>
      <c r="R191" s="29"/>
      <c r="S191" s="29"/>
      <c r="T191" s="29"/>
      <c r="U191" s="29"/>
      <c r="V191" s="29"/>
      <c r="W191" s="29"/>
      <c r="X191" s="29"/>
      <c r="Y191" s="29"/>
      <c r="Z191" s="29"/>
    </row>
    <row r="192" spans="1:26" ht="15.75" customHeight="1" x14ac:dyDescent="0.35">
      <c r="A192" s="29"/>
      <c r="B192" s="29"/>
      <c r="C192" s="29"/>
      <c r="D192" s="29"/>
      <c r="E192" s="29"/>
      <c r="F192" s="29"/>
      <c r="G192" s="29"/>
      <c r="H192" s="29"/>
      <c r="I192" s="157"/>
      <c r="J192" s="157"/>
      <c r="K192" s="29"/>
      <c r="L192" s="29"/>
      <c r="M192" s="29"/>
      <c r="N192" s="29"/>
      <c r="O192" s="29"/>
      <c r="P192" s="29"/>
      <c r="Q192" s="29"/>
      <c r="R192" s="29"/>
      <c r="S192" s="29"/>
      <c r="T192" s="29"/>
      <c r="U192" s="29"/>
      <c r="V192" s="29"/>
      <c r="W192" s="29"/>
      <c r="X192" s="29"/>
      <c r="Y192" s="29"/>
      <c r="Z192" s="29"/>
    </row>
    <row r="193" spans="1:26" ht="15.75" customHeight="1" x14ac:dyDescent="0.35">
      <c r="A193" s="29"/>
      <c r="B193" s="29"/>
      <c r="C193" s="29"/>
      <c r="D193" s="29"/>
      <c r="E193" s="29"/>
      <c r="F193" s="29"/>
      <c r="G193" s="29"/>
      <c r="H193" s="29"/>
      <c r="I193" s="157"/>
      <c r="J193" s="157"/>
      <c r="K193" s="29"/>
      <c r="L193" s="29"/>
      <c r="M193" s="29"/>
      <c r="N193" s="29"/>
      <c r="O193" s="29"/>
      <c r="P193" s="29"/>
      <c r="Q193" s="29"/>
      <c r="R193" s="29"/>
      <c r="S193" s="29"/>
      <c r="T193" s="29"/>
      <c r="U193" s="29"/>
      <c r="V193" s="29"/>
      <c r="W193" s="29"/>
      <c r="X193" s="29"/>
      <c r="Y193" s="29"/>
      <c r="Z193" s="29"/>
    </row>
    <row r="194" spans="1:26" ht="15.75" customHeight="1" x14ac:dyDescent="0.35">
      <c r="A194" s="29"/>
      <c r="B194" s="29"/>
      <c r="C194" s="29"/>
      <c r="D194" s="29"/>
      <c r="E194" s="29"/>
      <c r="F194" s="29"/>
      <c r="G194" s="29"/>
      <c r="H194" s="29"/>
      <c r="I194" s="157"/>
      <c r="J194" s="157"/>
      <c r="K194" s="29"/>
      <c r="L194" s="29"/>
      <c r="M194" s="29"/>
      <c r="N194" s="29"/>
      <c r="O194" s="29"/>
      <c r="P194" s="29"/>
      <c r="Q194" s="29"/>
      <c r="R194" s="29"/>
      <c r="S194" s="29"/>
      <c r="T194" s="29"/>
      <c r="U194" s="29"/>
      <c r="V194" s="29"/>
      <c r="W194" s="29"/>
      <c r="X194" s="29"/>
      <c r="Y194" s="29"/>
      <c r="Z194" s="29"/>
    </row>
    <row r="195" spans="1:26" ht="15.75" customHeight="1" x14ac:dyDescent="0.35">
      <c r="A195" s="29"/>
      <c r="B195" s="29"/>
      <c r="C195" s="29"/>
      <c r="D195" s="29"/>
      <c r="E195" s="29"/>
      <c r="F195" s="29"/>
      <c r="G195" s="29"/>
      <c r="H195" s="29"/>
      <c r="I195" s="157"/>
      <c r="J195" s="157"/>
      <c r="K195" s="29"/>
      <c r="L195" s="29"/>
      <c r="M195" s="29"/>
      <c r="N195" s="29"/>
      <c r="O195" s="29"/>
      <c r="P195" s="29"/>
      <c r="Q195" s="29"/>
      <c r="R195" s="29"/>
      <c r="S195" s="29"/>
      <c r="T195" s="29"/>
      <c r="U195" s="29"/>
      <c r="V195" s="29"/>
      <c r="W195" s="29"/>
      <c r="X195" s="29"/>
      <c r="Y195" s="29"/>
      <c r="Z195" s="29"/>
    </row>
    <row r="196" spans="1:26" ht="15.75" customHeight="1" x14ac:dyDescent="0.35">
      <c r="A196" s="29"/>
      <c r="B196" s="29"/>
      <c r="C196" s="29"/>
      <c r="D196" s="29"/>
      <c r="E196" s="29"/>
      <c r="F196" s="29"/>
      <c r="G196" s="29"/>
      <c r="H196" s="29"/>
      <c r="I196" s="157"/>
      <c r="J196" s="157"/>
      <c r="K196" s="29"/>
      <c r="L196" s="29"/>
      <c r="M196" s="29"/>
      <c r="N196" s="29"/>
      <c r="O196" s="29"/>
      <c r="P196" s="29"/>
      <c r="Q196" s="29"/>
      <c r="R196" s="29"/>
      <c r="S196" s="29"/>
      <c r="T196" s="29"/>
      <c r="U196" s="29"/>
      <c r="V196" s="29"/>
      <c r="W196" s="29"/>
      <c r="X196" s="29"/>
      <c r="Y196" s="29"/>
      <c r="Z196" s="29"/>
    </row>
    <row r="197" spans="1:26" ht="15.75" customHeight="1" x14ac:dyDescent="0.35">
      <c r="A197" s="29"/>
      <c r="B197" s="29"/>
      <c r="C197" s="29"/>
      <c r="D197" s="29"/>
      <c r="E197" s="29"/>
      <c r="F197" s="29"/>
      <c r="G197" s="29"/>
      <c r="H197" s="29"/>
      <c r="I197" s="157"/>
      <c r="J197" s="157"/>
      <c r="K197" s="29"/>
      <c r="L197" s="29"/>
      <c r="M197" s="29"/>
      <c r="N197" s="29"/>
      <c r="O197" s="29"/>
      <c r="P197" s="29"/>
      <c r="Q197" s="29"/>
      <c r="R197" s="29"/>
      <c r="S197" s="29"/>
      <c r="T197" s="29"/>
      <c r="U197" s="29"/>
      <c r="V197" s="29"/>
      <c r="W197" s="29"/>
      <c r="X197" s="29"/>
      <c r="Y197" s="29"/>
      <c r="Z197" s="29"/>
    </row>
    <row r="198" spans="1:26" ht="15.75" customHeight="1" x14ac:dyDescent="0.35">
      <c r="A198" s="29"/>
      <c r="B198" s="29"/>
      <c r="C198" s="29"/>
      <c r="D198" s="29"/>
      <c r="E198" s="29"/>
      <c r="F198" s="29"/>
      <c r="G198" s="29"/>
      <c r="H198" s="29"/>
      <c r="I198" s="157"/>
      <c r="J198" s="157"/>
      <c r="K198" s="29"/>
      <c r="L198" s="29"/>
      <c r="M198" s="29"/>
      <c r="N198" s="29"/>
      <c r="O198" s="29"/>
      <c r="P198" s="29"/>
      <c r="Q198" s="29"/>
      <c r="R198" s="29"/>
      <c r="S198" s="29"/>
      <c r="T198" s="29"/>
      <c r="U198" s="29"/>
      <c r="V198" s="29"/>
      <c r="W198" s="29"/>
      <c r="X198" s="29"/>
      <c r="Y198" s="29"/>
      <c r="Z198" s="29"/>
    </row>
    <row r="199" spans="1:26" ht="15.75" customHeight="1" x14ac:dyDescent="0.35">
      <c r="A199" s="29"/>
      <c r="B199" s="29"/>
      <c r="C199" s="29"/>
      <c r="D199" s="29"/>
      <c r="E199" s="29"/>
      <c r="F199" s="29"/>
      <c r="G199" s="29"/>
      <c r="H199" s="29"/>
      <c r="I199" s="157"/>
      <c r="J199" s="157"/>
      <c r="K199" s="29"/>
      <c r="L199" s="29"/>
      <c r="M199" s="29"/>
      <c r="N199" s="29"/>
      <c r="O199" s="29"/>
      <c r="P199" s="29"/>
      <c r="Q199" s="29"/>
      <c r="R199" s="29"/>
      <c r="S199" s="29"/>
      <c r="T199" s="29"/>
      <c r="U199" s="29"/>
      <c r="V199" s="29"/>
      <c r="W199" s="29"/>
      <c r="X199" s="29"/>
      <c r="Y199" s="29"/>
      <c r="Z199" s="29"/>
    </row>
    <row r="200" spans="1:26" ht="15.75" customHeight="1" x14ac:dyDescent="0.35">
      <c r="A200" s="29"/>
      <c r="B200" s="29"/>
      <c r="C200" s="29"/>
      <c r="D200" s="29"/>
      <c r="E200" s="29"/>
      <c r="F200" s="29"/>
      <c r="G200" s="29"/>
      <c r="H200" s="29"/>
      <c r="I200" s="157"/>
      <c r="J200" s="157"/>
      <c r="K200" s="29"/>
      <c r="L200" s="29"/>
      <c r="M200" s="29"/>
      <c r="N200" s="29"/>
      <c r="O200" s="29"/>
      <c r="P200" s="29"/>
      <c r="Q200" s="29"/>
      <c r="R200" s="29"/>
      <c r="S200" s="29"/>
      <c r="T200" s="29"/>
      <c r="U200" s="29"/>
      <c r="V200" s="29"/>
      <c r="W200" s="29"/>
      <c r="X200" s="29"/>
      <c r="Y200" s="29"/>
      <c r="Z200" s="29"/>
    </row>
    <row r="201" spans="1:26" ht="15.75" customHeight="1" x14ac:dyDescent="0.35">
      <c r="A201" s="29"/>
      <c r="B201" s="29"/>
      <c r="C201" s="29"/>
      <c r="D201" s="29"/>
      <c r="E201" s="29"/>
      <c r="F201" s="29"/>
      <c r="G201" s="29"/>
      <c r="H201" s="29"/>
      <c r="I201" s="157"/>
      <c r="J201" s="157"/>
      <c r="K201" s="29"/>
      <c r="L201" s="29"/>
      <c r="M201" s="29"/>
      <c r="N201" s="29"/>
      <c r="O201" s="29"/>
      <c r="P201" s="29"/>
      <c r="Q201" s="29"/>
      <c r="R201" s="29"/>
      <c r="S201" s="29"/>
      <c r="T201" s="29"/>
      <c r="U201" s="29"/>
      <c r="V201" s="29"/>
      <c r="W201" s="29"/>
      <c r="X201" s="29"/>
      <c r="Y201" s="29"/>
      <c r="Z201" s="29"/>
    </row>
    <row r="202" spans="1:26" ht="15.75" customHeight="1" x14ac:dyDescent="0.35">
      <c r="A202" s="29"/>
      <c r="B202" s="29"/>
      <c r="C202" s="29"/>
      <c r="D202" s="29"/>
      <c r="E202" s="29"/>
      <c r="F202" s="29"/>
      <c r="G202" s="29"/>
      <c r="H202" s="29"/>
      <c r="I202" s="157"/>
      <c r="J202" s="157"/>
      <c r="K202" s="29"/>
      <c r="L202" s="29"/>
      <c r="M202" s="29"/>
      <c r="N202" s="29"/>
      <c r="O202" s="29"/>
      <c r="P202" s="29"/>
      <c r="Q202" s="29"/>
      <c r="R202" s="29"/>
      <c r="S202" s="29"/>
      <c r="T202" s="29"/>
      <c r="U202" s="29"/>
      <c r="V202" s="29"/>
      <c r="W202" s="29"/>
      <c r="X202" s="29"/>
      <c r="Y202" s="29"/>
      <c r="Z202" s="29"/>
    </row>
    <row r="203" spans="1:26" ht="15.75" customHeight="1" x14ac:dyDescent="0.35">
      <c r="A203" s="29"/>
      <c r="B203" s="29"/>
      <c r="C203" s="29"/>
      <c r="D203" s="29"/>
      <c r="E203" s="29"/>
      <c r="F203" s="29"/>
      <c r="G203" s="29"/>
      <c r="H203" s="29"/>
      <c r="I203" s="157"/>
      <c r="J203" s="157"/>
      <c r="K203" s="29"/>
      <c r="L203" s="29"/>
      <c r="M203" s="29"/>
      <c r="N203" s="29"/>
      <c r="O203" s="29"/>
      <c r="P203" s="29"/>
      <c r="Q203" s="29"/>
      <c r="R203" s="29"/>
      <c r="S203" s="29"/>
      <c r="T203" s="29"/>
      <c r="U203" s="29"/>
      <c r="V203" s="29"/>
      <c r="W203" s="29"/>
      <c r="X203" s="29"/>
      <c r="Y203" s="29"/>
      <c r="Z203" s="29"/>
    </row>
    <row r="204" spans="1:26" ht="15.75" customHeight="1" x14ac:dyDescent="0.35">
      <c r="A204" s="29"/>
      <c r="B204" s="29"/>
      <c r="C204" s="29"/>
      <c r="D204" s="29"/>
      <c r="E204" s="29"/>
      <c r="F204" s="29"/>
      <c r="G204" s="29"/>
      <c r="H204" s="29"/>
      <c r="I204" s="157"/>
      <c r="J204" s="157"/>
      <c r="K204" s="29"/>
      <c r="L204" s="29"/>
      <c r="M204" s="29"/>
      <c r="N204" s="29"/>
      <c r="O204" s="29"/>
      <c r="P204" s="29"/>
      <c r="Q204" s="29"/>
      <c r="R204" s="29"/>
      <c r="S204" s="29"/>
      <c r="T204" s="29"/>
      <c r="U204" s="29"/>
      <c r="V204" s="29"/>
      <c r="W204" s="29"/>
      <c r="X204" s="29"/>
      <c r="Y204" s="29"/>
      <c r="Z204" s="29"/>
    </row>
    <row r="205" spans="1:26" ht="15.75" customHeight="1" x14ac:dyDescent="0.35">
      <c r="A205" s="29"/>
      <c r="B205" s="29"/>
      <c r="C205" s="29"/>
      <c r="D205" s="29"/>
      <c r="E205" s="29"/>
      <c r="F205" s="29"/>
      <c r="G205" s="29"/>
      <c r="H205" s="29"/>
      <c r="I205" s="157"/>
      <c r="J205" s="157"/>
      <c r="K205" s="29"/>
      <c r="L205" s="29"/>
      <c r="M205" s="29"/>
      <c r="N205" s="29"/>
      <c r="O205" s="29"/>
      <c r="P205" s="29"/>
      <c r="Q205" s="29"/>
      <c r="R205" s="29"/>
      <c r="S205" s="29"/>
      <c r="T205" s="29"/>
      <c r="U205" s="29"/>
      <c r="V205" s="29"/>
      <c r="W205" s="29"/>
      <c r="X205" s="29"/>
      <c r="Y205" s="29"/>
      <c r="Z205" s="29"/>
    </row>
    <row r="206" spans="1:26" ht="15.75" customHeight="1" x14ac:dyDescent="0.35">
      <c r="A206" s="29"/>
      <c r="B206" s="29"/>
      <c r="C206" s="29"/>
      <c r="D206" s="29"/>
      <c r="E206" s="29"/>
      <c r="F206" s="29"/>
      <c r="G206" s="29"/>
      <c r="H206" s="29"/>
      <c r="I206" s="157"/>
      <c r="J206" s="157"/>
      <c r="K206" s="29"/>
      <c r="L206" s="29"/>
      <c r="M206" s="29"/>
      <c r="N206" s="29"/>
      <c r="O206" s="29"/>
      <c r="P206" s="29"/>
      <c r="Q206" s="29"/>
      <c r="R206" s="29"/>
      <c r="S206" s="29"/>
      <c r="T206" s="29"/>
      <c r="U206" s="29"/>
      <c r="V206" s="29"/>
      <c r="W206" s="29"/>
      <c r="X206" s="29"/>
      <c r="Y206" s="29"/>
      <c r="Z206" s="29"/>
    </row>
    <row r="207" spans="1:26" ht="15.75" customHeight="1" x14ac:dyDescent="0.35">
      <c r="A207" s="29"/>
      <c r="B207" s="29"/>
      <c r="C207" s="29"/>
      <c r="D207" s="29"/>
      <c r="E207" s="29"/>
      <c r="F207" s="29"/>
      <c r="G207" s="29"/>
      <c r="H207" s="29"/>
      <c r="I207" s="157"/>
      <c r="J207" s="157"/>
      <c r="K207" s="29"/>
      <c r="L207" s="29"/>
      <c r="M207" s="29"/>
      <c r="N207" s="29"/>
      <c r="O207" s="29"/>
      <c r="P207" s="29"/>
      <c r="Q207" s="29"/>
      <c r="R207" s="29"/>
      <c r="S207" s="29"/>
      <c r="T207" s="29"/>
      <c r="U207" s="29"/>
      <c r="V207" s="29"/>
      <c r="W207" s="29"/>
      <c r="X207" s="29"/>
      <c r="Y207" s="29"/>
      <c r="Z207" s="29"/>
    </row>
    <row r="208" spans="1:26" ht="15.75" customHeight="1" x14ac:dyDescent="0.35">
      <c r="A208" s="29"/>
      <c r="B208" s="29"/>
      <c r="C208" s="29"/>
      <c r="D208" s="29"/>
      <c r="E208" s="29"/>
      <c r="F208" s="29"/>
      <c r="G208" s="29"/>
      <c r="H208" s="29"/>
      <c r="I208" s="157"/>
      <c r="J208" s="157"/>
      <c r="K208" s="29"/>
      <c r="L208" s="29"/>
      <c r="M208" s="29"/>
      <c r="N208" s="29"/>
      <c r="O208" s="29"/>
      <c r="P208" s="29"/>
      <c r="Q208" s="29"/>
      <c r="R208" s="29"/>
      <c r="S208" s="29"/>
      <c r="T208" s="29"/>
      <c r="U208" s="29"/>
      <c r="V208" s="29"/>
      <c r="W208" s="29"/>
      <c r="X208" s="29"/>
      <c r="Y208" s="29"/>
      <c r="Z208" s="29"/>
    </row>
    <row r="209" spans="1:26" ht="15.75" customHeight="1" x14ac:dyDescent="0.35">
      <c r="A209" s="29"/>
      <c r="B209" s="29"/>
      <c r="C209" s="29"/>
      <c r="D209" s="29"/>
      <c r="E209" s="29"/>
      <c r="F209" s="29"/>
      <c r="G209" s="29"/>
      <c r="H209" s="29"/>
      <c r="I209" s="157"/>
      <c r="J209" s="157"/>
      <c r="K209" s="29"/>
      <c r="L209" s="29"/>
      <c r="M209" s="29"/>
      <c r="N209" s="29"/>
      <c r="O209" s="29"/>
      <c r="P209" s="29"/>
      <c r="Q209" s="29"/>
      <c r="R209" s="29"/>
      <c r="S209" s="29"/>
      <c r="T209" s="29"/>
      <c r="U209" s="29"/>
      <c r="V209" s="29"/>
      <c r="W209" s="29"/>
      <c r="X209" s="29"/>
      <c r="Y209" s="29"/>
      <c r="Z209" s="29"/>
    </row>
    <row r="210" spans="1:26" ht="15.75" customHeight="1" x14ac:dyDescent="0.35">
      <c r="A210" s="29"/>
      <c r="B210" s="29"/>
      <c r="C210" s="29"/>
      <c r="D210" s="29"/>
      <c r="E210" s="29"/>
      <c r="F210" s="29"/>
      <c r="G210" s="29"/>
      <c r="H210" s="29"/>
      <c r="I210" s="157"/>
      <c r="J210" s="157"/>
      <c r="K210" s="29"/>
      <c r="L210" s="29"/>
      <c r="M210" s="29"/>
      <c r="N210" s="29"/>
      <c r="O210" s="29"/>
      <c r="P210" s="29"/>
      <c r="Q210" s="29"/>
      <c r="R210" s="29"/>
      <c r="S210" s="29"/>
      <c r="T210" s="29"/>
      <c r="U210" s="29"/>
      <c r="V210" s="29"/>
      <c r="W210" s="29"/>
      <c r="X210" s="29"/>
      <c r="Y210" s="29"/>
      <c r="Z210" s="29"/>
    </row>
    <row r="211" spans="1:26" ht="15.75" customHeight="1" x14ac:dyDescent="0.35">
      <c r="A211" s="29"/>
      <c r="B211" s="29"/>
      <c r="C211" s="29"/>
      <c r="D211" s="29"/>
      <c r="E211" s="29"/>
      <c r="F211" s="29"/>
      <c r="G211" s="29"/>
      <c r="H211" s="29"/>
      <c r="I211" s="157"/>
      <c r="J211" s="157"/>
      <c r="K211" s="29"/>
      <c r="L211" s="29"/>
      <c r="M211" s="29"/>
      <c r="N211" s="29"/>
      <c r="O211" s="29"/>
      <c r="P211" s="29"/>
      <c r="Q211" s="29"/>
      <c r="R211" s="29"/>
      <c r="S211" s="29"/>
      <c r="T211" s="29"/>
      <c r="U211" s="29"/>
      <c r="V211" s="29"/>
      <c r="W211" s="29"/>
      <c r="X211" s="29"/>
      <c r="Y211" s="29"/>
      <c r="Z211" s="29"/>
    </row>
    <row r="212" spans="1:26" ht="15.75" customHeight="1" x14ac:dyDescent="0.35">
      <c r="A212" s="29"/>
      <c r="B212" s="29"/>
      <c r="C212" s="29"/>
      <c r="D212" s="29"/>
      <c r="E212" s="29"/>
      <c r="F212" s="29"/>
      <c r="G212" s="29"/>
      <c r="H212" s="29"/>
      <c r="I212" s="157"/>
      <c r="J212" s="157"/>
      <c r="K212" s="29"/>
      <c r="L212" s="29"/>
      <c r="M212" s="29"/>
      <c r="N212" s="29"/>
      <c r="O212" s="29"/>
      <c r="P212" s="29"/>
      <c r="Q212" s="29"/>
      <c r="R212" s="29"/>
      <c r="S212" s="29"/>
      <c r="T212" s="29"/>
      <c r="U212" s="29"/>
      <c r="V212" s="29"/>
      <c r="W212" s="29"/>
      <c r="X212" s="29"/>
      <c r="Y212" s="29"/>
      <c r="Z212" s="29"/>
    </row>
    <row r="213" spans="1:26" ht="15.75" customHeight="1" x14ac:dyDescent="0.35">
      <c r="A213" s="29"/>
      <c r="B213" s="29"/>
      <c r="C213" s="29"/>
      <c r="D213" s="29"/>
      <c r="E213" s="29"/>
      <c r="F213" s="29"/>
      <c r="G213" s="29"/>
      <c r="H213" s="29"/>
      <c r="I213" s="157"/>
      <c r="J213" s="157"/>
      <c r="K213" s="29"/>
      <c r="L213" s="29"/>
      <c r="M213" s="29"/>
      <c r="N213" s="29"/>
      <c r="O213" s="29"/>
      <c r="P213" s="29"/>
      <c r="Q213" s="29"/>
      <c r="R213" s="29"/>
      <c r="S213" s="29"/>
      <c r="T213" s="29"/>
      <c r="U213" s="29"/>
      <c r="V213" s="29"/>
      <c r="W213" s="29"/>
      <c r="X213" s="29"/>
      <c r="Y213" s="29"/>
      <c r="Z213" s="29"/>
    </row>
    <row r="214" spans="1:26" ht="15.75" customHeight="1" x14ac:dyDescent="0.35">
      <c r="A214" s="29"/>
      <c r="B214" s="29"/>
      <c r="C214" s="29"/>
      <c r="D214" s="29"/>
      <c r="E214" s="29"/>
      <c r="F214" s="29"/>
      <c r="G214" s="29"/>
      <c r="H214" s="29"/>
      <c r="I214" s="157"/>
      <c r="J214" s="157"/>
      <c r="K214" s="29"/>
      <c r="L214" s="29"/>
      <c r="M214" s="29"/>
      <c r="N214" s="29"/>
      <c r="O214" s="29"/>
      <c r="P214" s="29"/>
      <c r="Q214" s="29"/>
      <c r="R214" s="29"/>
      <c r="S214" s="29"/>
      <c r="T214" s="29"/>
      <c r="U214" s="29"/>
      <c r="V214" s="29"/>
      <c r="W214" s="29"/>
      <c r="X214" s="29"/>
      <c r="Y214" s="29"/>
      <c r="Z214" s="29"/>
    </row>
    <row r="215" spans="1:26" ht="15.75" customHeight="1" x14ac:dyDescent="0.35">
      <c r="A215" s="29"/>
      <c r="B215" s="29"/>
      <c r="C215" s="29"/>
      <c r="D215" s="29"/>
      <c r="E215" s="29"/>
      <c r="F215" s="29"/>
      <c r="G215" s="29"/>
      <c r="H215" s="29"/>
      <c r="I215" s="157"/>
      <c r="J215" s="157"/>
      <c r="K215" s="29"/>
      <c r="L215" s="29"/>
      <c r="M215" s="29"/>
      <c r="N215" s="29"/>
      <c r="O215" s="29"/>
      <c r="P215" s="29"/>
      <c r="Q215" s="29"/>
      <c r="R215" s="29"/>
      <c r="S215" s="29"/>
      <c r="T215" s="29"/>
      <c r="U215" s="29"/>
      <c r="V215" s="29"/>
      <c r="W215" s="29"/>
      <c r="X215" s="29"/>
      <c r="Y215" s="29"/>
      <c r="Z215" s="29"/>
    </row>
    <row r="216" spans="1:26" ht="15.75" customHeight="1" x14ac:dyDescent="0.35">
      <c r="A216" s="29"/>
      <c r="B216" s="29"/>
      <c r="C216" s="29"/>
      <c r="D216" s="29"/>
      <c r="E216" s="29"/>
      <c r="F216" s="29"/>
      <c r="G216" s="29"/>
      <c r="H216" s="29"/>
      <c r="I216" s="157"/>
      <c r="J216" s="157"/>
      <c r="K216" s="29"/>
      <c r="L216" s="29"/>
      <c r="M216" s="29"/>
      <c r="N216" s="29"/>
      <c r="O216" s="29"/>
      <c r="P216" s="29"/>
      <c r="Q216" s="29"/>
      <c r="R216" s="29"/>
      <c r="S216" s="29"/>
      <c r="T216" s="29"/>
      <c r="U216" s="29"/>
      <c r="V216" s="29"/>
      <c r="W216" s="29"/>
      <c r="X216" s="29"/>
      <c r="Y216" s="29"/>
      <c r="Z216" s="29"/>
    </row>
    <row r="217" spans="1:26" ht="15.75" customHeight="1" x14ac:dyDescent="0.35">
      <c r="A217" s="29"/>
      <c r="B217" s="29"/>
      <c r="C217" s="29"/>
      <c r="D217" s="29"/>
      <c r="E217" s="29"/>
      <c r="F217" s="29"/>
      <c r="G217" s="29"/>
      <c r="H217" s="29"/>
      <c r="I217" s="157"/>
      <c r="J217" s="157"/>
      <c r="K217" s="29"/>
      <c r="L217" s="29"/>
      <c r="M217" s="29"/>
      <c r="N217" s="29"/>
      <c r="O217" s="29"/>
      <c r="P217" s="29"/>
      <c r="Q217" s="29"/>
      <c r="R217" s="29"/>
      <c r="S217" s="29"/>
      <c r="T217" s="29"/>
      <c r="U217" s="29"/>
      <c r="V217" s="29"/>
      <c r="W217" s="29"/>
      <c r="X217" s="29"/>
      <c r="Y217" s="29"/>
      <c r="Z217" s="29"/>
    </row>
    <row r="218" spans="1:26" ht="15.75" customHeight="1" x14ac:dyDescent="0.35">
      <c r="A218" s="29"/>
      <c r="B218" s="29"/>
      <c r="C218" s="29"/>
      <c r="D218" s="29"/>
      <c r="E218" s="29"/>
      <c r="F218" s="29"/>
      <c r="G218" s="29"/>
      <c r="H218" s="29"/>
      <c r="I218" s="157"/>
      <c r="J218" s="157"/>
      <c r="K218" s="29"/>
      <c r="L218" s="29"/>
      <c r="M218" s="29"/>
      <c r="N218" s="29"/>
      <c r="O218" s="29"/>
      <c r="P218" s="29"/>
      <c r="Q218" s="29"/>
      <c r="R218" s="29"/>
      <c r="S218" s="29"/>
      <c r="T218" s="29"/>
      <c r="U218" s="29"/>
      <c r="V218" s="29"/>
      <c r="W218" s="29"/>
      <c r="X218" s="29"/>
      <c r="Y218" s="29"/>
      <c r="Z218" s="29"/>
    </row>
    <row r="219" spans="1:26" ht="15.75" customHeight="1" x14ac:dyDescent="0.35">
      <c r="A219" s="29"/>
      <c r="B219" s="29"/>
      <c r="C219" s="29"/>
      <c r="D219" s="29"/>
      <c r="E219" s="29"/>
      <c r="F219" s="29"/>
      <c r="G219" s="29"/>
      <c r="H219" s="29"/>
      <c r="I219" s="157"/>
      <c r="J219" s="157"/>
      <c r="K219" s="29"/>
      <c r="L219" s="29"/>
      <c r="M219" s="29"/>
      <c r="N219" s="29"/>
      <c r="O219" s="29"/>
      <c r="P219" s="29"/>
      <c r="Q219" s="29"/>
      <c r="R219" s="29"/>
      <c r="S219" s="29"/>
      <c r="T219" s="29"/>
      <c r="U219" s="29"/>
      <c r="V219" s="29"/>
      <c r="W219" s="29"/>
      <c r="X219" s="29"/>
      <c r="Y219" s="29"/>
      <c r="Z219" s="29"/>
    </row>
    <row r="220" spans="1:26" ht="15.75" customHeight="1" x14ac:dyDescent="0.35">
      <c r="A220" s="29"/>
      <c r="B220" s="29"/>
      <c r="C220" s="29"/>
      <c r="D220" s="29"/>
      <c r="E220" s="29"/>
      <c r="F220" s="29"/>
      <c r="G220" s="29"/>
      <c r="H220" s="29"/>
      <c r="I220" s="157"/>
      <c r="J220" s="157"/>
      <c r="K220" s="29"/>
      <c r="L220" s="29"/>
      <c r="M220" s="29"/>
      <c r="N220" s="29"/>
      <c r="O220" s="29"/>
      <c r="P220" s="29"/>
      <c r="Q220" s="29"/>
      <c r="R220" s="29"/>
      <c r="S220" s="29"/>
      <c r="T220" s="29"/>
      <c r="U220" s="29"/>
      <c r="V220" s="29"/>
      <c r="W220" s="29"/>
      <c r="X220" s="29"/>
      <c r="Y220" s="29"/>
      <c r="Z220" s="29"/>
    </row>
    <row r="221" spans="1:26" ht="15.75" customHeight="1" x14ac:dyDescent="0.35">
      <c r="A221" s="29"/>
      <c r="B221" s="29"/>
      <c r="C221" s="29"/>
      <c r="D221" s="29"/>
      <c r="E221" s="29"/>
      <c r="F221" s="29"/>
      <c r="G221" s="29"/>
      <c r="H221" s="29"/>
      <c r="I221" s="157"/>
      <c r="J221" s="157"/>
      <c r="K221" s="29"/>
      <c r="L221" s="29"/>
      <c r="M221" s="29"/>
      <c r="N221" s="29"/>
      <c r="O221" s="29"/>
      <c r="P221" s="29"/>
      <c r="Q221" s="29"/>
      <c r="R221" s="29"/>
      <c r="S221" s="29"/>
      <c r="T221" s="29"/>
      <c r="U221" s="29"/>
      <c r="V221" s="29"/>
      <c r="W221" s="29"/>
      <c r="X221" s="29"/>
      <c r="Y221" s="29"/>
      <c r="Z221" s="29"/>
    </row>
    <row r="222" spans="1:26" ht="15.75" customHeight="1" x14ac:dyDescent="0.35">
      <c r="A222" s="29"/>
      <c r="B222" s="29"/>
      <c r="C222" s="29"/>
      <c r="D222" s="29"/>
      <c r="E222" s="29"/>
      <c r="F222" s="29"/>
      <c r="G222" s="29"/>
      <c r="H222" s="29"/>
      <c r="I222" s="157"/>
      <c r="J222" s="157"/>
      <c r="K222" s="29"/>
      <c r="L222" s="29"/>
      <c r="M222" s="29"/>
      <c r="N222" s="29"/>
      <c r="O222" s="29"/>
      <c r="P222" s="29"/>
      <c r="Q222" s="29"/>
      <c r="R222" s="29"/>
      <c r="S222" s="29"/>
      <c r="T222" s="29"/>
      <c r="U222" s="29"/>
      <c r="V222" s="29"/>
      <c r="W222" s="29"/>
      <c r="X222" s="29"/>
      <c r="Y222" s="29"/>
      <c r="Z222" s="29"/>
    </row>
    <row r="223" spans="1:26" ht="15.75" customHeight="1" x14ac:dyDescent="0.35">
      <c r="A223" s="29"/>
      <c r="B223" s="29"/>
      <c r="C223" s="29"/>
      <c r="D223" s="29"/>
      <c r="E223" s="29"/>
      <c r="F223" s="29"/>
      <c r="G223" s="29"/>
      <c r="H223" s="29"/>
      <c r="I223" s="157"/>
      <c r="J223" s="157"/>
      <c r="K223" s="29"/>
      <c r="L223" s="29"/>
      <c r="M223" s="29"/>
      <c r="N223" s="29"/>
      <c r="O223" s="29"/>
      <c r="P223" s="29"/>
      <c r="Q223" s="29"/>
      <c r="R223" s="29"/>
      <c r="S223" s="29"/>
      <c r="T223" s="29"/>
      <c r="U223" s="29"/>
      <c r="V223" s="29"/>
      <c r="W223" s="29"/>
      <c r="X223" s="29"/>
      <c r="Y223" s="29"/>
      <c r="Z223" s="29"/>
    </row>
    <row r="224" spans="1:26" ht="15.75" customHeight="1" x14ac:dyDescent="0.35">
      <c r="A224" s="29"/>
      <c r="B224" s="29"/>
      <c r="C224" s="29"/>
      <c r="D224" s="29"/>
      <c r="E224" s="29"/>
      <c r="F224" s="29"/>
      <c r="G224" s="29"/>
      <c r="H224" s="29"/>
      <c r="I224" s="157"/>
      <c r="J224" s="157"/>
      <c r="K224" s="29"/>
      <c r="L224" s="29"/>
      <c r="M224" s="29"/>
      <c r="N224" s="29"/>
      <c r="O224" s="29"/>
      <c r="P224" s="29"/>
      <c r="Q224" s="29"/>
      <c r="R224" s="29"/>
      <c r="S224" s="29"/>
      <c r="T224" s="29"/>
      <c r="U224" s="29"/>
      <c r="V224" s="29"/>
      <c r="W224" s="29"/>
      <c r="X224" s="29"/>
      <c r="Y224" s="29"/>
      <c r="Z224" s="29"/>
    </row>
    <row r="225" spans="1:26" ht="15.75" customHeight="1" x14ac:dyDescent="0.35">
      <c r="A225" s="29"/>
      <c r="B225" s="29"/>
      <c r="C225" s="29"/>
      <c r="D225" s="29"/>
      <c r="E225" s="29"/>
      <c r="F225" s="29"/>
      <c r="G225" s="29"/>
      <c r="H225" s="29"/>
      <c r="I225" s="157"/>
      <c r="J225" s="157"/>
      <c r="K225" s="29"/>
      <c r="L225" s="29"/>
      <c r="M225" s="29"/>
      <c r="N225" s="29"/>
      <c r="O225" s="29"/>
      <c r="P225" s="29"/>
      <c r="Q225" s="29"/>
      <c r="R225" s="29"/>
      <c r="S225" s="29"/>
      <c r="T225" s="29"/>
      <c r="U225" s="29"/>
      <c r="V225" s="29"/>
      <c r="W225" s="29"/>
      <c r="X225" s="29"/>
      <c r="Y225" s="29"/>
      <c r="Z225" s="29"/>
    </row>
    <row r="226" spans="1:26" ht="15.75" customHeight="1" x14ac:dyDescent="0.35">
      <c r="A226" s="29"/>
      <c r="B226" s="29"/>
      <c r="C226" s="29"/>
      <c r="D226" s="29"/>
      <c r="E226" s="29"/>
      <c r="F226" s="29"/>
      <c r="G226" s="29"/>
      <c r="H226" s="29"/>
      <c r="I226" s="157"/>
      <c r="J226" s="157"/>
      <c r="K226" s="29"/>
      <c r="L226" s="29"/>
      <c r="M226" s="29"/>
      <c r="N226" s="29"/>
      <c r="O226" s="29"/>
      <c r="P226" s="29"/>
      <c r="Q226" s="29"/>
      <c r="R226" s="29"/>
      <c r="S226" s="29"/>
      <c r="T226" s="29"/>
      <c r="U226" s="29"/>
      <c r="V226" s="29"/>
      <c r="W226" s="29"/>
      <c r="X226" s="29"/>
      <c r="Y226" s="29"/>
      <c r="Z226" s="29"/>
    </row>
    <row r="227" spans="1:26" ht="15.75" customHeight="1" x14ac:dyDescent="0.35">
      <c r="A227" s="29"/>
      <c r="B227" s="29"/>
      <c r="C227" s="29"/>
      <c r="D227" s="29"/>
      <c r="E227" s="29"/>
      <c r="F227" s="29"/>
      <c r="G227" s="29"/>
      <c r="H227" s="29"/>
      <c r="I227" s="157"/>
      <c r="J227" s="157"/>
      <c r="K227" s="29"/>
      <c r="L227" s="29"/>
      <c r="M227" s="29"/>
      <c r="N227" s="29"/>
      <c r="O227" s="29"/>
      <c r="P227" s="29"/>
      <c r="Q227" s="29"/>
      <c r="R227" s="29"/>
      <c r="S227" s="29"/>
      <c r="T227" s="29"/>
      <c r="U227" s="29"/>
      <c r="V227" s="29"/>
      <c r="W227" s="29"/>
      <c r="X227" s="29"/>
      <c r="Y227" s="29"/>
      <c r="Z227" s="29"/>
    </row>
    <row r="228" spans="1:26" ht="15.75" customHeight="1" x14ac:dyDescent="0.35">
      <c r="A228" s="29"/>
      <c r="B228" s="29"/>
      <c r="C228" s="29"/>
      <c r="D228" s="29"/>
      <c r="E228" s="29"/>
      <c r="F228" s="29"/>
      <c r="G228" s="29"/>
      <c r="H228" s="29"/>
      <c r="I228" s="157"/>
      <c r="J228" s="157"/>
      <c r="K228" s="29"/>
      <c r="L228" s="29"/>
      <c r="M228" s="29"/>
      <c r="N228" s="29"/>
      <c r="O228" s="29"/>
      <c r="P228" s="29"/>
      <c r="Q228" s="29"/>
      <c r="R228" s="29"/>
      <c r="S228" s="29"/>
      <c r="T228" s="29"/>
      <c r="U228" s="29"/>
      <c r="V228" s="29"/>
      <c r="W228" s="29"/>
      <c r="X228" s="29"/>
      <c r="Y228" s="29"/>
      <c r="Z228" s="29"/>
    </row>
    <row r="229" spans="1:26" ht="15.75" customHeight="1" x14ac:dyDescent="0.35">
      <c r="A229" s="29"/>
      <c r="B229" s="29"/>
      <c r="C229" s="29"/>
      <c r="D229" s="29"/>
      <c r="E229" s="29"/>
      <c r="F229" s="29"/>
      <c r="G229" s="29"/>
      <c r="H229" s="29"/>
      <c r="I229" s="157"/>
      <c r="J229" s="157"/>
      <c r="K229" s="29"/>
      <c r="L229" s="29"/>
      <c r="M229" s="29"/>
      <c r="N229" s="29"/>
      <c r="O229" s="29"/>
      <c r="P229" s="29"/>
      <c r="Q229" s="29"/>
      <c r="R229" s="29"/>
      <c r="S229" s="29"/>
      <c r="T229" s="29"/>
      <c r="U229" s="29"/>
      <c r="V229" s="29"/>
      <c r="W229" s="29"/>
      <c r="X229" s="29"/>
      <c r="Y229" s="29"/>
      <c r="Z229" s="29"/>
    </row>
    <row r="230" spans="1:26" ht="15.75" customHeight="1" x14ac:dyDescent="0.35">
      <c r="A230" s="29"/>
      <c r="B230" s="29"/>
      <c r="C230" s="29"/>
      <c r="D230" s="29"/>
      <c r="E230" s="29"/>
      <c r="F230" s="29"/>
      <c r="G230" s="29"/>
      <c r="H230" s="29"/>
      <c r="I230" s="157"/>
      <c r="J230" s="157"/>
      <c r="K230" s="29"/>
      <c r="L230" s="29"/>
      <c r="M230" s="29"/>
      <c r="N230" s="29"/>
      <c r="O230" s="29"/>
      <c r="P230" s="29"/>
      <c r="Q230" s="29"/>
      <c r="R230" s="29"/>
      <c r="S230" s="29"/>
      <c r="T230" s="29"/>
      <c r="U230" s="29"/>
      <c r="V230" s="29"/>
      <c r="W230" s="29"/>
      <c r="X230" s="29"/>
      <c r="Y230" s="29"/>
      <c r="Z230" s="29"/>
    </row>
    <row r="231" spans="1:26" ht="15.75" customHeight="1" x14ac:dyDescent="0.35">
      <c r="A231" s="29"/>
      <c r="B231" s="29"/>
      <c r="C231" s="29"/>
      <c r="D231" s="29"/>
      <c r="E231" s="29"/>
      <c r="F231" s="29"/>
      <c r="G231" s="29"/>
      <c r="H231" s="29"/>
      <c r="I231" s="157"/>
      <c r="J231" s="157"/>
      <c r="K231" s="29"/>
      <c r="L231" s="29"/>
      <c r="M231" s="29"/>
      <c r="N231" s="29"/>
      <c r="O231" s="29"/>
      <c r="P231" s="29"/>
      <c r="Q231" s="29"/>
      <c r="R231" s="29"/>
      <c r="S231" s="29"/>
      <c r="T231" s="29"/>
      <c r="U231" s="29"/>
      <c r="V231" s="29"/>
      <c r="W231" s="29"/>
      <c r="X231" s="29"/>
      <c r="Y231" s="29"/>
      <c r="Z231" s="29"/>
    </row>
    <row r="232" spans="1:26" ht="15.75" customHeight="1" x14ac:dyDescent="0.35">
      <c r="A232" s="29"/>
      <c r="B232" s="29"/>
      <c r="C232" s="29"/>
      <c r="D232" s="29"/>
      <c r="E232" s="29"/>
      <c r="F232" s="29"/>
      <c r="G232" s="29"/>
      <c r="H232" s="29"/>
      <c r="I232" s="157"/>
      <c r="J232" s="157"/>
      <c r="K232" s="29"/>
      <c r="L232" s="29"/>
      <c r="M232" s="29"/>
      <c r="N232" s="29"/>
      <c r="O232" s="29"/>
      <c r="P232" s="29"/>
      <c r="Q232" s="29"/>
      <c r="R232" s="29"/>
      <c r="S232" s="29"/>
      <c r="T232" s="29"/>
      <c r="U232" s="29"/>
      <c r="V232" s="29"/>
      <c r="W232" s="29"/>
      <c r="X232" s="29"/>
      <c r="Y232" s="29"/>
      <c r="Z232" s="29"/>
    </row>
    <row r="233" spans="1:26" ht="15.75" customHeight="1" x14ac:dyDescent="0.35">
      <c r="A233" s="29"/>
      <c r="B233" s="29"/>
      <c r="C233" s="29"/>
      <c r="D233" s="29"/>
      <c r="E233" s="29"/>
      <c r="F233" s="29"/>
      <c r="G233" s="29"/>
      <c r="H233" s="29"/>
      <c r="I233" s="157"/>
      <c r="J233" s="157"/>
      <c r="K233" s="29"/>
      <c r="L233" s="29"/>
      <c r="M233" s="29"/>
      <c r="N233" s="29"/>
      <c r="O233" s="29"/>
      <c r="P233" s="29"/>
      <c r="Q233" s="29"/>
      <c r="R233" s="29"/>
      <c r="S233" s="29"/>
      <c r="T233" s="29"/>
      <c r="U233" s="29"/>
      <c r="V233" s="29"/>
      <c r="W233" s="29"/>
      <c r="X233" s="29"/>
      <c r="Y233" s="29"/>
      <c r="Z233" s="29"/>
    </row>
    <row r="234" spans="1:26" ht="15.75" customHeight="1" x14ac:dyDescent="0.35">
      <c r="A234" s="29"/>
      <c r="B234" s="29"/>
      <c r="C234" s="29"/>
      <c r="D234" s="29"/>
      <c r="E234" s="29"/>
      <c r="F234" s="29"/>
      <c r="G234" s="29"/>
      <c r="H234" s="29"/>
      <c r="I234" s="157"/>
      <c r="J234" s="157"/>
      <c r="K234" s="29"/>
      <c r="L234" s="29"/>
      <c r="M234" s="29"/>
      <c r="N234" s="29"/>
      <c r="O234" s="29"/>
      <c r="P234" s="29"/>
      <c r="Q234" s="29"/>
      <c r="R234" s="29"/>
      <c r="S234" s="29"/>
      <c r="T234" s="29"/>
      <c r="U234" s="29"/>
      <c r="V234" s="29"/>
      <c r="W234" s="29"/>
      <c r="X234" s="29"/>
      <c r="Y234" s="29"/>
      <c r="Z234" s="29"/>
    </row>
    <row r="235" spans="1:26" ht="15.75" customHeight="1" x14ac:dyDescent="0.35">
      <c r="A235" s="29"/>
      <c r="B235" s="29"/>
      <c r="C235" s="29"/>
      <c r="D235" s="29"/>
      <c r="E235" s="29"/>
      <c r="F235" s="29"/>
      <c r="G235" s="29"/>
      <c r="H235" s="29"/>
      <c r="I235" s="157"/>
      <c r="J235" s="157"/>
      <c r="K235" s="29"/>
      <c r="L235" s="29"/>
      <c r="M235" s="29"/>
      <c r="N235" s="29"/>
      <c r="O235" s="29"/>
      <c r="P235" s="29"/>
      <c r="Q235" s="29"/>
      <c r="R235" s="29"/>
      <c r="S235" s="29"/>
      <c r="T235" s="29"/>
      <c r="U235" s="29"/>
      <c r="V235" s="29"/>
      <c r="W235" s="29"/>
      <c r="X235" s="29"/>
      <c r="Y235" s="29"/>
      <c r="Z235" s="29"/>
    </row>
    <row r="236" spans="1:26" ht="14.2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ustomHeight="1"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ustomHeight="1"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ustomHeight="1"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ustomHeight="1"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ustomHeight="1"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ustomHeight="1"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ustomHeight="1"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ustomHeight="1"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ustomHeight="1"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ustomHeight="1"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ustomHeight="1"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Control de Cambios</vt:lpstr>
      <vt:lpstr>ESTRATÉGICOS</vt:lpstr>
      <vt:lpstr>MISIONALES</vt:lpstr>
      <vt:lpstr>APOYO</vt:lpstr>
      <vt:lpstr>EVALUACIÓN Y CONTROL</vt:lpstr>
      <vt:lpstr>SEG. DÍGITAL</vt:lpstr>
      <vt:lpstr>Matriz de calificación</vt:lpstr>
      <vt:lpstr>Calificación</vt:lpstr>
      <vt:lpstr>Listas</vt:lpstr>
      <vt:lpstr>No Eliminar</vt:lpstr>
      <vt:lpstr>'SEG. DÍGITAL'!Área_de_impresión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YATE VIRGUES</dc:creator>
  <cp:lastModifiedBy>Erika Julieth Barragan Cabezas</cp:lastModifiedBy>
  <dcterms:created xsi:type="dcterms:W3CDTF">2014-12-15T18:53:48Z</dcterms:created>
  <dcterms:modified xsi:type="dcterms:W3CDTF">2024-05-02T17:11:52Z</dcterms:modified>
</cp:coreProperties>
</file>