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d.docs.live.net/07897fccfa1142bd/Documentos/MCiencias/"/>
    </mc:Choice>
  </mc:AlternateContent>
  <xr:revisionPtr revIDLastSave="0" documentId="8_{E2E81BE7-F56C-4124-897D-C1C6B22026AC}" xr6:coauthVersionLast="47" xr6:coauthVersionMax="47" xr10:uidLastSave="{00000000-0000-0000-0000-000000000000}"/>
  <bookViews>
    <workbookView xWindow="-120" yWindow="-120" windowWidth="20730" windowHeight="11160" firstSheet="1" activeTab="1" xr2:uid="{00000000-000D-0000-FFFF-FFFF00000000}"/>
  </bookViews>
  <sheets>
    <sheet name="SEGUIMIENTO P INVERSION (inic)" sheetId="3" state="hidden" r:id="rId1"/>
    <sheet name="SEGUIMIENTO P INVERSION " sheetId="4" r:id="rId2"/>
    <sheet name="SEGUIMIENTO P INVERSION" sheetId="1" state="hidden" r:id="rId3"/>
  </sheets>
  <definedNames>
    <definedName name="_xlnm._FilterDatabase" localSheetId="1" hidden="1">'SEGUIMIENTO P INVERSION '!$A$8:$W$60</definedName>
    <definedName name="_xlnm.Print_Area" localSheetId="2">'SEGUIMIENTO P INVERSION'!$A$1:$P$14</definedName>
    <definedName name="_xlnm.Print_Area" localSheetId="1">'SEGUIMIENTO P INVERSION '!$A$1:$W$64</definedName>
    <definedName name="_xlnm.Print_Area" localSheetId="0">'SEGUIMIENTO P INVERSION (inic)'!$A$1:$P$14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2" i="4" l="1"/>
  <c r="R26" i="4"/>
  <c r="P43" i="4" l="1"/>
  <c r="R34" i="4" l="1"/>
  <c r="P54" i="4"/>
  <c r="P14" i="4"/>
  <c r="P10" i="4"/>
  <c r="P9" i="4" s="1"/>
  <c r="J54" i="4"/>
  <c r="K54" i="4"/>
  <c r="L54" i="4"/>
  <c r="M54" i="4"/>
  <c r="N54" i="4"/>
  <c r="I54" i="4"/>
  <c r="O59" i="4"/>
  <c r="O58" i="4"/>
  <c r="K26" i="4"/>
  <c r="J26" i="4"/>
  <c r="L26" i="4"/>
  <c r="M26" i="4"/>
  <c r="N26" i="4"/>
  <c r="I26" i="4"/>
  <c r="O32" i="4"/>
  <c r="Q32" i="4" s="1"/>
  <c r="O31" i="4"/>
  <c r="S31" i="4" s="1"/>
  <c r="O30" i="4"/>
  <c r="Q30" i="4" s="1"/>
  <c r="O27" i="4"/>
  <c r="R15" i="4"/>
  <c r="R17" i="4"/>
  <c r="R19" i="4"/>
  <c r="R21" i="4"/>
  <c r="R23" i="4"/>
  <c r="K10" i="4"/>
  <c r="L10" i="4"/>
  <c r="N10" i="4"/>
  <c r="R54" i="4"/>
  <c r="R53" i="4" s="1"/>
  <c r="S32" i="4" l="1"/>
  <c r="P31" i="4"/>
  <c r="Q31" i="4" s="1"/>
  <c r="S30" i="4"/>
  <c r="P26" i="4"/>
  <c r="P53" i="4"/>
  <c r="R49" i="4"/>
  <c r="R47" i="4"/>
  <c r="R45" i="4"/>
  <c r="R43" i="4"/>
  <c r="R41" i="4"/>
  <c r="P51" i="4"/>
  <c r="P49" i="4"/>
  <c r="P47" i="4"/>
  <c r="P45" i="4"/>
  <c r="R51" i="4"/>
  <c r="R33" i="4"/>
  <c r="P34" i="4"/>
  <c r="P33" i="4" s="1"/>
  <c r="P25" i="4"/>
  <c r="R14" i="4"/>
  <c r="R10" i="4"/>
  <c r="R9" i="4" s="1"/>
  <c r="S27" i="4"/>
  <c r="Q27" i="4"/>
  <c r="O20" i="4"/>
  <c r="S20" i="4" s="1"/>
  <c r="O18" i="4"/>
  <c r="S18" i="4" s="1"/>
  <c r="Q20" i="4" l="1"/>
  <c r="Q18" i="4"/>
  <c r="R40" i="4"/>
  <c r="R25" i="4"/>
  <c r="S58" i="4"/>
  <c r="O57" i="4"/>
  <c r="S57" i="4" s="1"/>
  <c r="O56" i="4"/>
  <c r="O55" i="4"/>
  <c r="S55" i="4" s="1"/>
  <c r="N53" i="4"/>
  <c r="M53" i="4"/>
  <c r="L53" i="4"/>
  <c r="K53" i="4"/>
  <c r="J53" i="4"/>
  <c r="I53" i="4"/>
  <c r="O52" i="4"/>
  <c r="N51" i="4"/>
  <c r="M51" i="4"/>
  <c r="L51" i="4"/>
  <c r="K51" i="4"/>
  <c r="J51" i="4"/>
  <c r="I51" i="4"/>
  <c r="O50" i="4"/>
  <c r="N49" i="4"/>
  <c r="M49" i="4"/>
  <c r="L49" i="4"/>
  <c r="K49" i="4"/>
  <c r="J49" i="4"/>
  <c r="I49" i="4"/>
  <c r="O48" i="4"/>
  <c r="N47" i="4"/>
  <c r="M47" i="4"/>
  <c r="L47" i="4"/>
  <c r="K47" i="4"/>
  <c r="J47" i="4"/>
  <c r="I47" i="4"/>
  <c r="O46" i="4"/>
  <c r="N45" i="4"/>
  <c r="M45" i="4"/>
  <c r="L45" i="4"/>
  <c r="K45" i="4"/>
  <c r="J45" i="4"/>
  <c r="I45" i="4"/>
  <c r="O44" i="4"/>
  <c r="N43" i="4"/>
  <c r="M43" i="4"/>
  <c r="L43" i="4"/>
  <c r="K43" i="4"/>
  <c r="J43" i="4"/>
  <c r="I43" i="4"/>
  <c r="O42" i="4"/>
  <c r="N41" i="4"/>
  <c r="M41" i="4"/>
  <c r="L41" i="4"/>
  <c r="K41" i="4"/>
  <c r="J41" i="4"/>
  <c r="I41" i="4"/>
  <c r="O39" i="4"/>
  <c r="O38" i="4"/>
  <c r="O37" i="4"/>
  <c r="O36" i="4"/>
  <c r="O35" i="4"/>
  <c r="N34" i="4"/>
  <c r="N33" i="4" s="1"/>
  <c r="M34" i="4"/>
  <c r="M33" i="4" s="1"/>
  <c r="L34" i="4"/>
  <c r="L33" i="4" s="1"/>
  <c r="K34" i="4"/>
  <c r="K33" i="4" s="1"/>
  <c r="J34" i="4"/>
  <c r="J33" i="4" s="1"/>
  <c r="I34" i="4"/>
  <c r="I33" i="4" s="1"/>
  <c r="O29" i="4"/>
  <c r="O28" i="4"/>
  <c r="O26" i="4" s="1"/>
  <c r="N25" i="4"/>
  <c r="M25" i="4"/>
  <c r="L25" i="4"/>
  <c r="K25" i="4"/>
  <c r="J25" i="4"/>
  <c r="I25" i="4"/>
  <c r="O24" i="4"/>
  <c r="N23" i="4"/>
  <c r="M23" i="4"/>
  <c r="L23" i="4"/>
  <c r="K23" i="4"/>
  <c r="J23" i="4"/>
  <c r="I23" i="4"/>
  <c r="O22" i="4"/>
  <c r="N21" i="4"/>
  <c r="M21" i="4"/>
  <c r="L21" i="4"/>
  <c r="K21" i="4"/>
  <c r="J21" i="4"/>
  <c r="I21" i="4"/>
  <c r="O19" i="4"/>
  <c r="N19" i="4"/>
  <c r="M19" i="4"/>
  <c r="L19" i="4"/>
  <c r="K19" i="4"/>
  <c r="J19" i="4"/>
  <c r="I19" i="4"/>
  <c r="O17" i="4"/>
  <c r="N17" i="4"/>
  <c r="M17" i="4"/>
  <c r="L17" i="4"/>
  <c r="K17" i="4"/>
  <c r="J17" i="4"/>
  <c r="I17" i="4"/>
  <c r="O16" i="4"/>
  <c r="N15" i="4"/>
  <c r="M15" i="4"/>
  <c r="L15" i="4"/>
  <c r="K15" i="4"/>
  <c r="J15" i="4"/>
  <c r="I15" i="4"/>
  <c r="O13" i="4"/>
  <c r="O11" i="4"/>
  <c r="J10" i="4"/>
  <c r="O10" i="4" s="1"/>
  <c r="O9" i="4" s="1"/>
  <c r="N9" i="4"/>
  <c r="M9" i="4"/>
  <c r="L9" i="4"/>
  <c r="K9" i="4"/>
  <c r="I9" i="4"/>
  <c r="O54" i="4" l="1"/>
  <c r="S16" i="4"/>
  <c r="Q16" i="4"/>
  <c r="Q39" i="4"/>
  <c r="S39" i="4"/>
  <c r="S56" i="4"/>
  <c r="Q56" i="4"/>
  <c r="R60" i="4"/>
  <c r="Q46" i="4"/>
  <c r="S46" i="4"/>
  <c r="P42" i="4"/>
  <c r="S42" i="4"/>
  <c r="S52" i="4"/>
  <c r="Q52" i="4"/>
  <c r="S50" i="4"/>
  <c r="Q50" i="4"/>
  <c r="Q17" i="4"/>
  <c r="S17" i="4"/>
  <c r="S35" i="4"/>
  <c r="Q35" i="4"/>
  <c r="Q48" i="4"/>
  <c r="S48" i="4"/>
  <c r="S13" i="4"/>
  <c r="Q13" i="4"/>
  <c r="Q36" i="4"/>
  <c r="S36" i="4"/>
  <c r="O21" i="4"/>
  <c r="S22" i="4"/>
  <c r="Q22" i="4"/>
  <c r="Q11" i="4"/>
  <c r="S11" i="4"/>
  <c r="O23" i="4"/>
  <c r="S24" i="4"/>
  <c r="Q24" i="4"/>
  <c r="Q44" i="4"/>
  <c r="S44" i="4"/>
  <c r="Q19" i="4"/>
  <c r="S19" i="4"/>
  <c r="Q38" i="4"/>
  <c r="S38" i="4"/>
  <c r="Q29" i="4"/>
  <c r="S29" i="4"/>
  <c r="S28" i="4"/>
  <c r="Q28" i="4"/>
  <c r="Q9" i="4"/>
  <c r="S10" i="4"/>
  <c r="S9" i="4"/>
  <c r="Q10" i="4"/>
  <c r="Q12" i="4"/>
  <c r="S12" i="4"/>
  <c r="J9" i="4"/>
  <c r="O49" i="4"/>
  <c r="O53" i="4"/>
  <c r="O34" i="4"/>
  <c r="Q34" i="4" s="1"/>
  <c r="L40" i="4"/>
  <c r="I40" i="4"/>
  <c r="L14" i="4"/>
  <c r="L60" i="4" s="1"/>
  <c r="K40" i="4"/>
  <c r="M14" i="4"/>
  <c r="M60" i="4" s="1"/>
  <c r="O45" i="4"/>
  <c r="O25" i="4"/>
  <c r="Q25" i="4" s="1"/>
  <c r="O43" i="4"/>
  <c r="N40" i="4"/>
  <c r="O47" i="4"/>
  <c r="N14" i="4"/>
  <c r="I14" i="4"/>
  <c r="O41" i="4"/>
  <c r="S41" i="4" s="1"/>
  <c r="K14" i="4"/>
  <c r="M40" i="4"/>
  <c r="J14" i="4"/>
  <c r="O51" i="4"/>
  <c r="O33" i="4"/>
  <c r="Q33" i="4" s="1"/>
  <c r="J40" i="4"/>
  <c r="O15" i="4"/>
  <c r="S53" i="4" l="1"/>
  <c r="S23" i="4"/>
  <c r="Q23" i="4"/>
  <c r="Q21" i="4"/>
  <c r="S21" i="4"/>
  <c r="S45" i="4"/>
  <c r="Q45" i="4"/>
  <c r="P41" i="4"/>
  <c r="P40" i="4" s="1"/>
  <c r="Q42" i="4"/>
  <c r="Q15" i="4"/>
  <c r="S15" i="4"/>
  <c r="Q51" i="4"/>
  <c r="S51" i="4"/>
  <c r="O40" i="4"/>
  <c r="S40" i="4" s="1"/>
  <c r="Q49" i="4"/>
  <c r="S49" i="4"/>
  <c r="S54" i="4"/>
  <c r="Q54" i="4"/>
  <c r="S43" i="4"/>
  <c r="Q43" i="4"/>
  <c r="S34" i="4"/>
  <c r="S33" i="4" s="1"/>
  <c r="N60" i="4"/>
  <c r="S47" i="4"/>
  <c r="Q47" i="4"/>
  <c r="S25" i="4"/>
  <c r="Q26" i="4"/>
  <c r="S26" i="4"/>
  <c r="J60" i="4"/>
  <c r="I60" i="4"/>
  <c r="K60" i="4"/>
  <c r="O14" i="4"/>
  <c r="O60" i="4" l="1"/>
  <c r="S60" i="4" s="1"/>
  <c r="S14" i="4"/>
  <c r="Q14" i="4"/>
  <c r="Q41" i="4"/>
  <c r="N10" i="3"/>
  <c r="L10" i="3"/>
  <c r="K10" i="3"/>
  <c r="J10" i="3"/>
  <c r="I10" i="3"/>
  <c r="P60" i="4" l="1"/>
  <c r="Q40" i="4"/>
  <c r="N10" i="1"/>
  <c r="L10" i="1"/>
  <c r="K10" i="1"/>
  <c r="J10" i="1"/>
  <c r="I10" i="1"/>
  <c r="Q6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Leonardo Briceno Moreno</author>
  </authors>
  <commentList>
    <comment ref="C6" authorId="0" shapeId="0" xr:uid="{00000000-0006-0000-0000-000001000000}">
      <text>
        <r>
          <rPr>
            <b/>
            <sz val="9"/>
            <color indexed="81"/>
            <rFont val="Tahoma"/>
            <family val="2"/>
          </rPr>
          <t>Leonardo Briceno Moreno:</t>
        </r>
        <r>
          <rPr>
            <sz val="9"/>
            <color indexed="81"/>
            <rFont val="Tahoma"/>
            <family val="2"/>
          </rPr>
          <t xml:space="preserve">
Modificado</t>
        </r>
      </text>
    </comment>
    <comment ref="F6" authorId="0" shapeId="0" xr:uid="{00000000-0006-0000-0000-000002000000}">
      <text>
        <r>
          <rPr>
            <b/>
            <sz val="9"/>
            <color indexed="81"/>
            <rFont val="Tahoma"/>
            <family val="2"/>
          </rPr>
          <t>Leonardo Briceno Moreno:</t>
        </r>
        <r>
          <rPr>
            <sz val="9"/>
            <color indexed="81"/>
            <rFont val="Tahoma"/>
            <family val="2"/>
          </rPr>
          <t xml:space="preserve">
Modificado</t>
        </r>
      </text>
    </comment>
    <comment ref="G6" authorId="0" shapeId="0" xr:uid="{00000000-0006-0000-0000-000003000000}">
      <text>
        <r>
          <rPr>
            <b/>
            <sz val="9"/>
            <color indexed="81"/>
            <rFont val="Tahoma"/>
            <family val="2"/>
          </rPr>
          <t>Leonardo Briceno Moreno:</t>
        </r>
        <r>
          <rPr>
            <sz val="9"/>
            <color indexed="81"/>
            <rFont val="Tahoma"/>
            <family val="2"/>
          </rPr>
          <t xml:space="preserve">
Modificado</t>
        </r>
      </text>
    </comment>
    <comment ref="H6" authorId="0" shapeId="0" xr:uid="{00000000-0006-0000-0000-000004000000}">
      <text>
        <r>
          <rPr>
            <b/>
            <sz val="9"/>
            <color indexed="81"/>
            <rFont val="Tahoma"/>
            <family val="2"/>
          </rPr>
          <t>Leonardo Briceno Moreno:</t>
        </r>
        <r>
          <rPr>
            <sz val="9"/>
            <color indexed="81"/>
            <rFont val="Tahoma"/>
            <family val="2"/>
          </rPr>
          <t xml:space="preserve">
Modificado</t>
        </r>
      </text>
    </comment>
    <comment ref="I6" authorId="0" shapeId="0" xr:uid="{00000000-0006-0000-0000-000005000000}">
      <text>
        <r>
          <rPr>
            <b/>
            <sz val="9"/>
            <color indexed="81"/>
            <rFont val="Tahoma"/>
            <family val="2"/>
          </rPr>
          <t>Leonardo Briceno Moreno:</t>
        </r>
        <r>
          <rPr>
            <sz val="9"/>
            <color indexed="81"/>
            <rFont val="Tahoma"/>
            <family val="2"/>
          </rPr>
          <t xml:space="preserve">
Modificado</t>
        </r>
      </text>
    </comment>
  </commentList>
</comments>
</file>

<file path=xl/sharedStrings.xml><?xml version="1.0" encoding="utf-8"?>
<sst xmlns="http://schemas.openxmlformats.org/spreadsheetml/2006/main" count="366" uniqueCount="204">
  <si>
    <t>OBJETIVO ESTRATÉGICO</t>
  </si>
  <si>
    <t>ÁREA RESPONSABLE</t>
  </si>
  <si>
    <t>CÓDIGO DEL  PROYECTO DE  INVERSIÓN</t>
  </si>
  <si>
    <t>PROYECTO DE INVERSIÓN</t>
  </si>
  <si>
    <t>ACTIVIDADES DEL GASTO</t>
  </si>
  <si>
    <t>INDICADOR</t>
  </si>
  <si>
    <t>META SUIFP</t>
  </si>
  <si>
    <t>AVANCE DE META</t>
  </si>
  <si>
    <t>RECURSOS FINANCIEROS</t>
  </si>
  <si>
    <t>SEGUIMIENTO DE EJECUCION PLAN ANUAL DE INVERSIÓN 
CORTE AL MES XXXX</t>
  </si>
  <si>
    <t>APROPIACIÓN INICIAL</t>
  </si>
  <si>
    <t>MODIFICACIONES</t>
  </si>
  <si>
    <t>DISPONIBLE</t>
  </si>
  <si>
    <t>COMPROMISO</t>
  </si>
  <si>
    <t>% COMP</t>
  </si>
  <si>
    <t>OBLIGACIÓN</t>
  </si>
  <si>
    <t>% OBLIG</t>
  </si>
  <si>
    <t>Subtotal</t>
  </si>
  <si>
    <r>
      <rPr>
        <b/>
        <sz val="12"/>
        <color theme="1"/>
        <rFont val="Arial"/>
        <family val="2"/>
      </rPr>
      <t xml:space="preserve">VERSIÓN: </t>
    </r>
    <r>
      <rPr>
        <sz val="12"/>
        <color theme="1"/>
        <rFont val="Arial"/>
        <family val="2"/>
      </rPr>
      <t>00</t>
    </r>
  </si>
  <si>
    <t>MATRIZ DE SEGUIMIENTO PLAN ANUAL DE INVERSIÓN</t>
  </si>
  <si>
    <t>CORTE AL XXX DEL MES XXXX DE XXXX</t>
  </si>
  <si>
    <r>
      <rPr>
        <b/>
        <sz val="12"/>
        <color theme="1"/>
        <rFont val="Arial"/>
        <family val="2"/>
      </rPr>
      <t>FECHA:</t>
    </r>
    <r>
      <rPr>
        <sz val="12"/>
        <color theme="1"/>
        <rFont val="Arial"/>
        <family val="2"/>
      </rPr>
      <t xml:space="preserve"> 2016-07-11</t>
    </r>
  </si>
  <si>
    <r>
      <rPr>
        <b/>
        <sz val="12"/>
        <color theme="1"/>
        <rFont val="Arial"/>
        <family val="2"/>
      </rPr>
      <t>CÓDIGO:</t>
    </r>
    <r>
      <rPr>
        <sz val="12"/>
        <color theme="1"/>
        <rFont val="Arial"/>
        <family val="2"/>
      </rPr>
      <t xml:space="preserve"> G101PR01F16</t>
    </r>
  </si>
  <si>
    <t xml:space="preserve">EJECUCION PLAN ANUAL DE INVERSIÓN </t>
  </si>
  <si>
    <t>MODIFICACIONES EN TRÁMITE*</t>
  </si>
  <si>
    <t>*** La aprobación de las solicitudes de modificación, actualización o ajuste a los proyectos de inversión están sujetos a las etapas y procedimientos definidos por la normatividad, el Departamento Nacional de Planeación y el Ministerio de Hacienda y Crédito Público.</t>
  </si>
  <si>
    <t xml:space="preserve">OBSERVACIONES AL SEGUIMIENTO
</t>
  </si>
  <si>
    <t>Programa Presupuestal</t>
  </si>
  <si>
    <t>Concepto rubro presupuestal</t>
  </si>
  <si>
    <t>Articulaciòn con PEI y PAI</t>
  </si>
  <si>
    <t>Nombre Estrategia
(Programa Estratégico - PAI)</t>
  </si>
  <si>
    <t>Apropiación Adicionada
F</t>
  </si>
  <si>
    <t>Objetivos estratégicos PEI</t>
  </si>
  <si>
    <t>Dirección Responsable</t>
  </si>
  <si>
    <t>Rubro Presupuestal</t>
  </si>
  <si>
    <t>Nombre Proyecto de Inversión</t>
  </si>
  <si>
    <t>Indicador de Producto PIIP</t>
  </si>
  <si>
    <t>Meta de la Vigencia PIIP</t>
  </si>
  <si>
    <t>Actividades del Gasto PIIP</t>
  </si>
  <si>
    <t>Apropiación Inicial
A</t>
  </si>
  <si>
    <t>Apropiación con Vigencias Futuras
B</t>
  </si>
  <si>
    <t>Apropiación Bloqueada
E</t>
  </si>
  <si>
    <t>Créditos
C</t>
  </si>
  <si>
    <t>Contracréditos
D</t>
  </si>
  <si>
    <t>Apropiación Vigente
G= A+B+C-D-E+F</t>
  </si>
  <si>
    <t>CAPACITACIÓN DE RECURSO HUMANO PARA INVESTIGACIÓN</t>
  </si>
  <si>
    <t>INVESTIGACIÓN CON CALIDAD DE IMPACTO</t>
  </si>
  <si>
    <t>C-3902-1000-6</t>
  </si>
  <si>
    <t>C-3902-1000-6-40402D</t>
  </si>
  <si>
    <t>4. TRANSFORMACIÓN PRODUCTIVA, INTERNACIONALIZACIÓN Y ACCIÓN CLÍMATICA / D. DESARROLLO CIENTÍFICO Y FORTALECIMIENTO DEL TALENTO EN TECNOLOGÍAS CONVERGENTES</t>
  </si>
  <si>
    <t>C-3902-1000-6-40402D-3902006-03</t>
  </si>
  <si>
    <t>TRANSF. CTES. - SERVICIO DE APOYO FINANCIERO PARA LA FORMACIÓN DE NIVEL MAESTRÍA - CAPACITACIÓN DE RECURSOS HUMANOS PARA LA INVESTIGACIÓN  NACIONAL</t>
  </si>
  <si>
    <t>C-3902-1000-6-40402D-3902005-03</t>
  </si>
  <si>
    <t>TRANSF. CTES. - SERVICIO DE APOYO FINANCIERO PARA LA FORMACIÓN DE NIVEL DOCTORAL - CAPACITACIÓN DE RECURSOS HUMANOS PARA LA INVESTIGACIÓN  NACIONAL</t>
  </si>
  <si>
    <t>C-3902-1000-6-40402D-3902012-03</t>
  </si>
  <si>
    <t>TRANSF. CTES. - SERVICIO DE APOYO FINANCIERO A ESTANCIAS POSDOCTORALES - CAPACITACIÓN DE RECURSOS HUMANOS PARA LA INVESTIGACIÓN  NACIONAL</t>
  </si>
  <si>
    <t>IMPLEMENTACIÓN MISIONES PARA ATENDER RETOS DEL PAÍS A TRAVÉS DE LA INVESTIGACIÓN Y LA INNOVACIÓN A NIVEL NACIONAL</t>
  </si>
  <si>
    <t>DESARROLLO TECNOLÓGICO E INNOVACIÓN PARA CRECIMIENTO EMPRESARIAL</t>
  </si>
  <si>
    <t>C-3903-1000-7</t>
  </si>
  <si>
    <t>C-3903-1000-7-10101B</t>
  </si>
  <si>
    <t>1. ORDENAMIENTO DEL TERRITORIO ALREDEDOR DEL AGUA Y JUSTICIA AMBIENTAL / B. DEMOCRATIZACIÓN DEL CONOCIMIENTO, LA INFORMACIÓN AMBIENTAL Y DE RIESGO DE DESASTRES</t>
  </si>
  <si>
    <t>REALIZAR EL APOYO FINANCIERO PARA EL DESARROLLO DE ESTRATEGIAS DE INVESTIGACIÓN E INNOVACIÓN ORIENTADAS POR MISIONES</t>
  </si>
  <si>
    <t>C-3903-1000-7-10101B-3903021-03</t>
  </si>
  <si>
    <t>TRANSF. CTES. - SERVICIO DE APOYO FINANCIERO PARA LA DEFINICIÓN E IMPLEMENTACIÓN DE ESTRATEGIAS DE INVESTIGACIÓN E INNOVACIÓN - IMPLEMENTACION DE MISIONES PARA ATENDER LOS RETOS DEL PAIS A TRAVES DE LA INVESTIGACION Y LA INNOVACION A NIV</t>
  </si>
  <si>
    <t>C-3903-1000-7-30101C</t>
  </si>
  <si>
    <t>3. DERECHO HUMANO A LA ALIMENTACIÓN / C. SISTEMAS TERRITORIALES DE INNOVACIÓN, FORTALECIMIENTO DEL SISTEMA NACIONAL DE INNOVACIÓN AGROPECUARIA (SNIA) Y MISIÓN DE INVESTIGACIÓN E INNOVACIÓN</t>
  </si>
  <si>
    <t>C-3903-1000-7-30101C-3903021-03</t>
  </si>
  <si>
    <t>C-3903-1000-7-40301C</t>
  </si>
  <si>
    <t>4. TRANSFORMACIÓN PRODUCTIVA, INTERNACIONALIZACIÓN Y ACCIÓN CLÍMATICA / C. CIERRE DE BRECHAS ENERGÉTICAS</t>
  </si>
  <si>
    <t>C-3903-1000-7-40301C-3903021-03</t>
  </si>
  <si>
    <t>C-3903-1000-7-40402A</t>
  </si>
  <si>
    <t>4. TRANSFORMACIÓN PRODUCTIVA, INTERNACIONALIZACIÓN Y ACCIÓN CLÍMATICA / A. CONCURRENCIA DE RECURSOS ALREDEDOR DE INVERSIONES ESTRATÉGICAS EN CIENCIA, TECNOLOGÍA E INNOVACIÓN (CTI)</t>
  </si>
  <si>
    <t>C-3903-1000-7-40402A-3903021-03</t>
  </si>
  <si>
    <t>C-3903-1000-7-52104B</t>
  </si>
  <si>
    <t>5. CONVERGENCIA REGIONAL / B. INSERCIÓN DE LAS REGIONES EN CADENAS GLOBALES DE VALOR</t>
  </si>
  <si>
    <t>FORTALECIMIENTO DE LA GOBERNANZA E INSTITUCIONALIDAD MULTINIVEL DEL SECTOR DE CIENCIA, TECNOLOGÍA E INNOVACIÓN  NACIONAL</t>
  </si>
  <si>
    <t>FORTALECIMIENTO DE LA GOBERNANZA E INSTITUCIONALIDAD MULTINIVEL DEL SECTOR DE CTEI.</t>
  </si>
  <si>
    <t>C-3905-1000-1</t>
  </si>
  <si>
    <t>C-3905-1000-1-30101C</t>
  </si>
  <si>
    <t>C-3905-1000-1-30101C-3905002-02</t>
  </si>
  <si>
    <t>ADQUIS. DE BYS - DOCUMENTOS DE POLÍTICA - FORTALECIMIENTO DE LA GOBERNANZA E INSTITUCIONALIDAD MULTINIVEL DEL SECTOR DE CIENCIA, TECNOLOGÍA E INNOVACIÓN  NACIONAL</t>
  </si>
  <si>
    <t>C-3905-1000-1-30101C-3905005-02</t>
  </si>
  <si>
    <t>ADQUIS. DE BYS - SERVICIO DE ASISTENCIA TÉCNICA - FORTALECIMIENTO DE LA GOBERNANZA E INSTITUCIONALIDAD MULTINIVEL DEL SECTOR DE CIENCIA, TECNOLOGÍA E INNOVACIÓN  NACIONAL</t>
  </si>
  <si>
    <t>C-3905-1000-1-30101C-3905007-02</t>
  </si>
  <si>
    <t>ADQUIS. DE BYS - SERVICIO DE COOPERACIÓN INTERNACIONAL PARA LA CTEI - FORTALECIMIENTO DE LA GOBERNANZA E INSTITUCIONALIDAD MULTINIVEL DEL SECTOR DE CIENCIA, TECNOLOGÍA E INNOVACIÓN  NACIONAL</t>
  </si>
  <si>
    <t>FORTALECIMIENTO DEL CAPITAL HUMANO PARA LA CIENCIA, LA TECNOLOGÍA Y LA INNOVACIÓN NACIONAL</t>
  </si>
  <si>
    <t xml:space="preserve"> FOMENTO A VOCACIONES Y FORMACIÓN, GENERACIÓN, USO Y APROPIACIÓN SOCIAL DEL CONOCIMIENTO DE LA CIENCIA, TECNOLOGÍA E INNOVACIÓN.</t>
  </si>
  <si>
    <t>C-3906-1000-1</t>
  </si>
  <si>
    <t>FORTALECIMIENTO DEL CAPITAL HUMANO PARA LA CIENCIA, LA TECNOLOGÍA Y LA INNOVACIÓN  NACIONAL</t>
  </si>
  <si>
    <t>C-3906-1000-1-40402D</t>
  </si>
  <si>
    <t>PERSONAS APOYADAS EN SU VOCACIÒN CIENTÌFICA</t>
  </si>
  <si>
    <t>FINANCIAR LOS PROGRAMAS Y PROYECTOS DE I+D+I PARA NIÑOS, NIÑAS Y ADOLESCENTES</t>
  </si>
  <si>
    <t>C-3906-1000-1-40402D-3906001-03</t>
  </si>
  <si>
    <t>TRANSF. CTES. - SERVICIO DE APOYO FINANCIERO PARA EL FORTALECIMIENTO DE LAS VOCACIONES CIENTÍFICAS EN CTI - FORTALECIMIENTO DEL CAPITAL HUMANO PARA LA CIENCIA, LA TECNOLOGÍA Y LA INNOVACIÓN  NACIONAL</t>
  </si>
  <si>
    <t>BECAS DE NIVEL MAESTRIA OTORGADAS</t>
  </si>
  <si>
    <t>REALIZAR LA SELECCIÓN, LEGALIZACIÓN, SEGUIMIENTO Y ACOMPAÑAMIENTO ACADÉMICO A LOS BENEFICIARIOS DE MAESTRIA</t>
  </si>
  <si>
    <t>C-3906-1000-1-40402D-3906003-03</t>
  </si>
  <si>
    <t>TRANSF. CTES. - SERVICIO DE APOYO FINANCIERO PARA LA FORMACIÓN DE NIVEL MAESTRÍA - FORTALECIMIENTO DEL CAPITAL HUMANO PARA LA CIENCIA, LA TECNOLOGÍA Y LA INNOVACIÓN  NACIONAL</t>
  </si>
  <si>
    <t>BECAS DE NIVEL DOCTORAL OTORGADOS</t>
  </si>
  <si>
    <t>REALIZAR LA SELECCIÓN, LEGALIZACIÓN, SEGUIMIENTO Y ACOMPAÑAMIENTO ACADÉMICO A LOS BENEFICIARIOS DE DOCTORADO DE NACIONAL Y EXTERIOR</t>
  </si>
  <si>
    <t>C-3906-1000-1-40402D-3906004-03</t>
  </si>
  <si>
    <t>TRANSF. CTES. - SERVICIO DE APOYO FINANCIERO PARA LA FORMACIÓN DE NIVEL DOCTORAL - FORTALECIMIENTO DEL CAPITAL HUMANO PARA LA CIENCIA, LA TECNOLOGÍA Y LA INNOVACIÓN  NACIONAL</t>
  </si>
  <si>
    <t>BECAS DE PASANTIA OTORGADAS</t>
  </si>
  <si>
    <t>FINANCIAR BECAS PASANTÍAS A JÓVENES COLOMBIANOS VINCULADOS A ENTIDADES DEL SNCTEI</t>
  </si>
  <si>
    <t>C-3906-1000-1-40402D-3906002-03</t>
  </si>
  <si>
    <t>TRANSF. CTES. - SERVICIO DE APOYO FINANCIERO PARA LA VINCULACIÓN DE JÓVENES INVESTIGADORES - FORTALECIMIENTO DEL CAPITAL HUMANO PARA LA CIENCIA, LA TECNOLOGÍA Y LA INNOVACIÓN  NACIONAL</t>
  </si>
  <si>
    <t>ESTANCIAS DE INVESTIGACIÓN APOYADAS</t>
  </si>
  <si>
    <t>APOYAR FINANCIERAMENTE LA VINCULACIÓN DE DOCTORES EN ENTIDADES DEL SNCTI</t>
  </si>
  <si>
    <t>C-3906-1000-1-40402D-3906008-03</t>
  </si>
  <si>
    <t>TRANSF. CTES. - SERVICIO DE APOYO FINANCIERO DE ESTANCIAS DE INVESTIGACIÓN - FORTALECIMIENTO DEL CAPITAL HUMANO PARA LA CIENCIA, LA TECNOLOGÍA Y LA INNOVACIÓN  NACIONAL</t>
  </si>
  <si>
    <t>INCREMENTO DE LA CTI AL DESARROLLO SOCIAL, ECONÓMICO, AMBIENTAL, Y SOSTENIBLE A NIVEL NACIONAL</t>
  </si>
  <si>
    <t>C-3906-1000-2</t>
  </si>
  <si>
    <t>C-3906-1000-2-10101B</t>
  </si>
  <si>
    <t>C-3906-1000-2-10101B-3906005-03</t>
  </si>
  <si>
    <t>TRANSF. CTES. - SERVICIO DE APOYO FINANCIERO A PROGRAMAS Y PROYECTOS DE CIENCIA, TECNOLOGÍA E INNOVACIÓN (CTI) PARA LA GENERACIÓN DE CONOCIMIENTO, DESARROLLO TECNOLÓGICO E INNOVACIÓN. (I+D+I) - INCREMENTO DE LA CTI AL DESARROLLO SOCIAL, ECONÓMICO, A</t>
  </si>
  <si>
    <t>C-3906-1000-2-20201F</t>
  </si>
  <si>
    <t>2. SEGURIDAD HUMANA Y JUSTICIA SOCIAL / F. FORTALECIMIENTO DE LA POLÍTICA DE CIENCIA, TECNOLOGÍA E INNOVACIÓN EN SALUD</t>
  </si>
  <si>
    <t>C-3906-1000-2-20201F-3906005-03</t>
  </si>
  <si>
    <t>C-3906-1000-2-30101C</t>
  </si>
  <si>
    <t>C-3906-1000-2-30101C-3906005-03</t>
  </si>
  <si>
    <t>C-3906-1000-2-40301C</t>
  </si>
  <si>
    <t>C-3906-1000-2-40301C-3906005-03</t>
  </si>
  <si>
    <t>C-3906-1000-2-40402C</t>
  </si>
  <si>
    <t>4. TRANSFORMACIÓN PRODUCTIVA, INTERNACIONALIZACIÓN Y ACCIÓN CLÍMATICA / C. MARCO REGULATORIO PARA INVESTIGAR E INNOVAR</t>
  </si>
  <si>
    <t>C-3906-1000-2-40402C-3906005-03</t>
  </si>
  <si>
    <t>C-3906-1000-2-52104A</t>
  </si>
  <si>
    <t>5. CONVERGENCIA REGIONAL / A. TRANSFORMACIÓN PRODUCTIVA DE LAS REGIONES</t>
  </si>
  <si>
    <t>C-3906-1000-2-52104A-3906005-03</t>
  </si>
  <si>
    <t>FORTALECIMIENTO DE LAS CAPACIDADES ADMINISTRATIVAS, TECNOLÓGICAS Y DE GESTIÓN INSTITUCIONAL PARA IMPLEMENTAR LAS POLÍTICAS DEL MODELO</t>
  </si>
  <si>
    <t>FORTALECIMIENTO DE LA GESTIÓN Y DIRECCIÓN DEL SECTOR DE CIENCIA, TECNOLOGÍA E INNOVACIÓN</t>
  </si>
  <si>
    <t>C-3999-1000-1</t>
  </si>
  <si>
    <t>FORTALECIMIENTO DE LAS CAPACIDADES ADMINISTRATIVAS, TECNOLÓGICAS Y DE GESTIÓN INSTITUCIONAL PARA IMPLEMENTAR LAS POLÍTICAS DEL MODELO INTEGRADO DE PLANEACIÓN Y GESTIÓN  NACIONAL</t>
  </si>
  <si>
    <t>C-3999-1000-1-53105B</t>
  </si>
  <si>
    <t>5. CONVERGENCIA REGIONAL / B. ENTIDADES PÚBLICAS TERRITORIALES Y NACIONALES FORTALECIDAS</t>
  </si>
  <si>
    <t>C-3999-1000-1-53105B-3999053-02</t>
  </si>
  <si>
    <t>ADQUIS. DE BYS - DOCUMENTOS DE LINEAMIENTOS TÉCNICOS - FORTALECIMIENTO DE LAS CAPACIDADES ADMINISTRATIVAS, TECNOLÓGICAS Y DE GESTIÓN INSTITUCIONAL PARA IMPLEMENTAR LAS POLÍTICAS DEL MODELO INTEGRADO DE PLANEACIÓN Y GESTIÓN  NACIONAL</t>
  </si>
  <si>
    <t>C-3999-1000-1-53105B-3999067-02</t>
  </si>
  <si>
    <t>ADQUIS. DE BYS - SERVICIO DE ASISTENCIA TÉCNICA - FORTALECIMIENTO DE LAS CAPACIDADES ADMINISTRATIVAS, TECNOLÓGICAS Y DE GESTIÓN INSTITUCIONAL PARA IMPLEMENTAR LAS POLÍTICAS DEL MODELO INTEGRADO DE PLANEACIÓN Y GESTIÓN  NACIONAL</t>
  </si>
  <si>
    <t>C-3999-1000-1-53105B-3999062-02</t>
  </si>
  <si>
    <t>ADQUIS. DE BYS - SERVICIOS TECNOLÓGICOS - FORTALECIMIENTO DE LAS CAPACIDADES ADMINISTRATIVAS, TECNOLÓGICAS Y DE GESTIÓN INSTITUCIONAL PARA IMPLEMENTAR LAS POLÍTICAS DEL MODELO INTEGRADO DE PLANEACIÓN Y GESTIÓN  NACIONAL</t>
  </si>
  <si>
    <t>C-3999-1000-1-53105B-3999069-02</t>
  </si>
  <si>
    <t>ADQUIS. DE BYS - SERVICIO DE ACTUALIZACIÓN DEL SISTEMA DE GESTIÓN - FORTALECIMIENTO DE LAS CAPACIDADES ADMINISTRATIVAS, TECNOLÓGICAS Y DE GESTIÓN INSTITUCIONAL PARA IMPLEMENTAR LAS POLÍTICAS DEL MODELO INTEGRADO DE PLANEACIÓN Y GESTIÓN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</si>
  <si>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</si>
  <si>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Dirección de vocaciones y formación</t>
  </si>
  <si>
    <t>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</si>
  <si>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Dirección de desarrollo tecnológico e Innovación</t>
  </si>
  <si>
    <t>Adoptar enfoques de políticas públicas de investigación e innovación para resolver grandes desafíos sociales, económicos y ambientales del país.
Fortalecer la gobernanza del SNCTI y sus capacidades a través de las políticas públicas, planes y programas de CTeI</t>
  </si>
  <si>
    <t>(PE1) Orientar el SNCTI mediante el diseño y evaluación de Políticas públicas en CTeI, la gestión de la gobernanza y del marco regulatorio del sector.</t>
  </si>
  <si>
    <t>Despacho de la Ministra</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</si>
  <si>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</si>
  <si>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 xml:space="preserve">(PE1) Orientar el SNCTI mediante el diseño y evaluación de Políticas públicas en CTeI, la gestión de la gobernanza y del marco regulatorio del sector.
(PE2) Implementar estrategias a corto, mediano y largo plazo que permitan apalancar recursos para la financiación de la CTeI en el País.
(PE3) Incrementar las vocaciones científicas en la población infantil y juvenil, la formación de alto nivel en CTeI, y el fomento a la vinculación del capital humano en el SNCTI; para contribuir a la sostenibilidad ambiental, económica y al bienestar social.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(PE8) Aumentar la cooperación a nivel internacional para consolidar el SNCTI.
</t>
  </si>
  <si>
    <t xml:space="preserve">Viceministerio de Conocimiento, Innovación y Productividad
1-Dirección de Ciencia
2- Dirección de Desarrollo Tecnológico e Innovación
Viceministerio de Talento y Apropiación Social del Conocimiento
3- Dirección de Capacidades y Apropiación del Conocimiento
4- Dirección de Vocaciones y Formación
</t>
  </si>
  <si>
    <t>(PE9) Fortalecer la institucionalidad del ministerio mediante la implementación, sostenimiento, mejora de requisitos y buenas prácticas en materia de gestión, desempeño y transparencia para generar la confianza y legitimidad en la ciudadanía.</t>
  </si>
  <si>
    <t>Dirección Administrativa y Financiera</t>
  </si>
  <si>
    <t>(PE1) Orientar el SNCTI mediante el diseño y evaluación de Políticas públicas en CTeI, la gestión de la gobernanza y del marco regulatorio del sector.
(PE2) Implementar estrategias a corto, mediano y largo plazo que permitan apalancar recursos para la financiación de la CTeI en el País.
(PE3) Incrementar las vocaciones científicas en la población infantil y juvenil, la formación de alto nivel en CTeI, y el fomento a la vinculación del capital humano en el SNCTI; para contribuir a la sostenibilidad ambiental, económica y al bienestar social.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(PE8) Aumentar la cooperación a nivel internacional para consolidar el SNCTI.</t>
  </si>
  <si>
    <t>Viceministerio de Conocimiento, Innovación y Productividad
1-Dirección de Ciencia
2- Dirección de Desarrollo Tecnológico e Innovación
Viceministerio de Talento y Apropiación Social del Conocimiento
3- Dirección de Capacidades y Apropiación del Conocimiento
4- Dirección de Vocaciones y Formación</t>
  </si>
  <si>
    <t>(PE1) Orientar el SNCTI mediante el diseño y evaluación de Políticas públicas en CTeI, la gestión de la gobernanza y del marco regulatorio del sector.
(PE2) Implementar estrategias a corto, mediano y largo plazo que permitan apalancar recursos para la financiación de la CTeI en el País.
(PE3) Incrementar las vocaciones científicas en la población infantil y juvenil, la formación de alto nivel en CTeI, y el fomento a la vinculación del capital humano en el SNCTI; para contribuir a la sostenibilidad ambiental, económica y al bienestar social</t>
  </si>
  <si>
    <t xml:space="preserve">(PE1) Orientar el SNCTI mediante el diseño y evaluación de Políticas públicas en CTeI, la gestión de la gobernanza y del marco regulatorio del sector.
(PE2) Implementar estrategias a corto, mediano y largo plazo que permitan apalancar recursos para la financiación de la CTeI en el País.
(PE5) Mejorar las capacidades para la transferencia de conocimiento y tecnología, con el fin de incrementar los niveles de productividad del país aportando a la reindustrialización en los retos priorizados.
</t>
  </si>
  <si>
    <t>Fortalecer el desempeño institucional del ministerio a través de la Innovación en la gestión pública.</t>
  </si>
  <si>
    <t xml:space="preserve">MATRIZ DE SEGUIMIENTO PLAN ANUAL DE INVERSIÓN
JUNIO 30 DE 2024- SEGUNDO TRIMESTRE </t>
  </si>
  <si>
    <t>CORTE AL 30 DEL MES JUNIO DE 2024</t>
  </si>
  <si>
    <t>C-3903-1000-7-52104B-3903021-03</t>
  </si>
  <si>
    <t>C-3905-1000-1-30101C-3905005-03</t>
  </si>
  <si>
    <t>TRANSF CTES - SERVICIO DE ASISTENCIA TÉCNICA - FORTALECIMIENTO DE LA GOBERNANZA E INSTITUCIONALIDAD MULTINIVEL DEL SECTOR DE CIENCIA, TECNOLOGÍA E INNOVACIÓN  NACIONAL</t>
  </si>
  <si>
    <t>C-3905-1000-1-30101C-3905006-03</t>
  </si>
  <si>
    <t>TRANSF. CTES. - DOCUMENTOS DE LINEAMIENTOS TÉCNICOS - FORTALECIMIENTO DE LA GOBERNANZA E INSTITUCIONALIDAD MULTINIVEL DEL SECTOR DE CTEI</t>
  </si>
  <si>
    <t>TRANSF. CTES. - SERVICIO DE COOPERACIÓN INTERNACIONAL PARA LA CTEI - FORTALECIMIENTO DE LA GOBERNANZA E INSTITUCIONALIDAD MULTINIVEL DEL SECTOR DE CTEI</t>
  </si>
  <si>
    <t>C-3905-1000-1-30101C-3905007-03</t>
  </si>
  <si>
    <t>C-3999-1000-1-53105B-3999062-03</t>
  </si>
  <si>
    <t>TRANSF. CTES. - SERVICIOS TECNOLÓGICOS - FORTALECIMIENTO DE LAS CAPACIDADES ADMINISTRATIVAS, TECNOLÓGICAS Y DE GESTIÓN INSTITUCIONAL PARA IMPLEMENTAR LAS POLÍTICAS DEL MODELO INTEGRADO DE PLANEACIÓN Y GESTIÓN  NACIONAL</t>
  </si>
  <si>
    <t xml:space="preserve">Los recursos de inversión asignados en el proyecto de Fortalecimiento de las Capacidades Administrativas, Tecnológicas y de Gestión Institucional para Implementar las Políticas del Modelo Integrado de Planeación y Gestión Nacional en la vigencia fiscal de 2024 ascendieron a $32.450 millones, los cuales se orientaron a apoyar labores vitales para el cumplimiento de las actividades de la Secretaría Técnica de SNCT, tales como: Desarrollar o Adquirir, implementar y dar soporte a aplicaciones que apalanquen los procesos misionales y de apoyo a la gestión, así como implementar soluciones transversales para la ingesta, integración y uso de datos para la toma de decisiones en CTeI; suministrar y mantener la infraestructura tecnológica que soporte los servicios tecnológicos y los sistemas de información de la Entidad; implementar la política de gobierno
digital, seguridad digital y soluciones tecnológicas que soportan las demás políticas de MIPG que lo requieran; contratar los servicios de asistencia técnica de las áreas transversales, para el diseño, elaboración y evaluación, de mecanismos de las ofertas institucional; así como, la realizar el seguimiento técnico en procedimientos y trámites institucionales de competencia de la entidad, asistencia a eventos, divulgación del avance en el desarrollo y resultado parciales de los eventos gestionados. Este proyecto cuenta con apropiación vigente de $32.450 millones, cuyo monto se vio afectado con el aplazamiento realizado por Ministerio de Hacienda y Crédito Público, que se encontraban disponibles al momento de la medida preventiva, en la actualidad tiene pendiente comprometer $18.654 millones que corresponden especialmente a la contratación de servicios profesionales del segundo semestre y las actividades de la oficina de sistemas. Por la naturaleza del proyecto, la programación de estos recursos se distribuye proporcionalmente para los 12 meses del año, por lo cual en el mes de diciembre se alcanzará el 100% de su ejecución.
</t>
  </si>
  <si>
    <t>Implementación misiones para atender retos del país a través de la investigación y la innovación a nivel nacional, cuenta con un presupuesto de $21.000 millones todos comprometidos a la fecha. una adición por VF al convenio 232-2023 por valor de $10.440 millones, con el fin de aunar esfuerzos técnicos, financieros y administrativos para la ejecución de actividades de ciencia, tecnología e innovación. Una adición al convenio especial de cooperación 429-2024 por valor de $10.560 millones. a la fecha cuenta con $1,500 millones que representa el 7% de la ejecución con respecto a los recursos apropiados, destinados para nuevos proyectos ecosistemas (bioeconomía y transición energética 2024 ($10.440), convocatorias 936 y 938.</t>
  </si>
  <si>
    <t xml:space="preserve">Los recursos de inversión asignados en el proyecto de Fortalecimiento de la Gobernanza e Institucionalidad Multinivel del Sector de Ciencia, Tecnología e Innovación Nacional en la vigencia fiscal de 2024 ascendieron a $23.000 millones, los cuales se orientaron a apoyar labores vitales para el cumplimiento de las actividades de la Secretaría Técnica de SNCT, tales como: definir y constituir un ejercicio fundamental de priorización, teniendo en cuenta que la formulación e implementación de política se enmarca en la Ley 2162 de 2021, la cual establece que es competencia directa del Ministerio. En el segundo trimestre este proyecto tuvo adición de recursos de $2.250 millones, a través de un trámite de distribución con el DNP, estos recursos ya se encuentran comprometidos, para proyecto de innovación con el Consejo Regional Indígena del Cauca CRIC. se vio afectado con el aplazamiento realizado por Ministerio de Hacienda y Crédito Público, que se encontraban disponibles al momento de la medida preventiva, en la actualidad está pendiente comprometer $13.340 millones que corresponden especialmente a la contratación de servicios profesionales del segundo semestre y las actividades de internacionalización, se encuentra ejecutado $4.733 millones que representa el 19% de su apropiación, el presupuesto restante se espera ejecutar entre julio y diciembre.
</t>
  </si>
  <si>
    <t xml:space="preserve"> Para la vigencia 2024 este proyecto cuenta con una apropiación de $48.000 millones. A la fecha se encuentra comprometido el 100% de los recursos asignados con obligaciones de $8,284 millones su principal ejecución se centran en  apoyo financiero para el fortalecimiento de las vocaciones científicas en CTEI.Compuesta por los siguientes Proyectos Especiales: 
Ondas: En el mes de junio se realizó la preselección de 17 estudiantes – investigadores Ondas provenientes de los departamentos de Atlántico, Bolívar, Caldas, Cauca, Chocó, Nariño, San Andrés y Providencia, y Valle del Cauca, y cuatro maestros(as) preseleccionados(as) como tutores(as) y/o acompañantes de los estudiantes investigadores(as) Ondas que integrarán la Misión México.
Robótica: durante el mes de junio, se elaboraron los términos de referencia para la convocatoria para presentar propuesta para ejecutar el programa especial Colombia Robótica para el fomento de vocaciones científicas y habilidades del siglo XXI asociadas al enfoque STEAM en niñas, niños y adolescentes haciendo uso de herramientas de la programación, las ciencias computacionales y/o la robótica, en ambientes de aprendizaje STEAM que les permita involucrarse activamente en la 4ta y 5ta revolución industrial.
Orquídeas: La Convocatoria 948: Orquídeas Mujeres en la Ciencia 2024. Al cierre de la Convocatoria realizado el 12 de abril de 2024 se presentaron 444 proyectos de investigación, desarrollo tecnológico e innovación, de los cuales 375 cumplieron requisitos e iniciaron el proceso de evaluación, que actualmente se encuentra en curso. El 19 de junio se realizó Adenda No.1 a la convocatoria para la modificación del cronograma, de acuerdo con el ajuste, el listado preliminar de elegibles se realizará el 9 de julio de 2024.
Colombia Inteligente: la convocatoria 950 "Convocatoria ColombIA Inteligente: Desarrollo e implementación de soluciones mediante inteligencia artificial y ciencias del espacio para los territorios", cerró el 6 de mayo de 2024. A partir de esa fecha inició el proceso de evaluación, el 5 de junio se realizó la publicación del banco preliminar de elegibles y el 20 de junio mediante la resolución 0964 de 2024 se publicó el banco definitivo de elegibles y financiables. A partir de la fecha la Dirección de Gestión de Recursos inició el proceso de contratación de los proyectos elegidos.
Estancias cortas Nasa - Tecnologías Aeroespaciales: desde el 10 de abril de 2024, la Dirección de Vocaciones y Formación cuenta con la proyección del mecanismo que invitará a Instituciones de Educación Superior Colombianas con Grupos de Investigación, Desarrollo tecnológico o de innovación, Centros de desarrollo tecnológico; y/o Centros de Productividad e Innovación o Unidades de I+D+i empresariales, que desarrollen proyectos de investigación en tecnologías aeroespaciales para la gestión de riesgos y atención de desastres naturales causados por el cambio global ambiental; o para el monitoreo de recursos hídricos, océanos y protección costera; interesados en vincular mediante una beca pasantía a jóvenes colombianos estudiantes de pregrado y/o posgrado. Sin embargo, la publicación del mecanismo requiere que el acuerdo entre Colombia y la NASA se haya firmado, el 7 de junio se compartió el documento firmado por el MInisterio de Ciencia, de acuerdo con el último correo recibido sobre el tema, con fecha del 21 de junio, no se ha recibido el documento firmado por la NASA. En este sentido, el mecanismo está en espera de continuar con las mesas técnica, jurídica y financiera.</t>
  </si>
  <si>
    <t>El principal objetivo de este proyecto es fortalecer las capacidades del talento humano colombiano para desarrollar investigación con calidad e impacto. Para el año 2024 con el proyecto de Capacitación de Recursos Humanos para la Investigación Nacional se garantiza la continuidad de la financiación de los proyectos y beneficiarios resultados de los mecanismos de operación de CTeI cuyo horizonte de ejecución supera la vigencia 2023. Se continúa entonces con la financiación de estudios de doctorado y maestrías a profesionales colombianos y en el exterior bajo la figura de crédito educativo condonable o parcialmente condonable. Igualmente, el otorgamiento de apoyos económicos a estancias posdoctorales que contribuyan a resolver desafíos establecidos en la Política Orientada por Misiones. Por lo expuesto, este proyecto cuenta para el año 2024 con la suma de las vigencias futuras ordinarias aprobadas por $149.389 millones producto de vigencias futuras aprobadas desde el 2021, en la actualidad cuenta con un bloqueo por valor de $18.685 millones de acuerdo con el decreto 0766 del 20 de junio de 2024. A la fecha, todo el presupuesto se encuentra comprometido y cuenta con una ejecución de $79.821 millones que representan el 53,43%, del presupuesto apropiado, destinado principalmente a financiar maestrías, doctorados en el exterior. Para el corte del segundo trimestre se ejecuta la actividad de ESTUDIO DE MAESTRÍA EN UNIVERSIDADES EN EL EXTERIOR vigencia futura del Convenio 864-2018 con el fin de cumplir con los compromisos adquiridos con el Proyecto Especial - Programa Crédito Beca (PCB) de COLFUTURO. Convocatoria dirigida a profesionales colombianos que quieran estudiar programas a nivel de maestrías y especializaciones en el exterior con una meta de 850 y SERVICIO DE APOYO FINANCIERO PARA LA FORMACIÓN DE NIVEL DOCTORAL</t>
  </si>
  <si>
    <t>Becas otorgadas</t>
  </si>
  <si>
    <t xml:space="preserve">Estancias posdoctorales apoyadas para la vinculación a proyectos de I+D+i </t>
  </si>
  <si>
    <t>Estrategias de investigación e innovación apoyadas</t>
  </si>
  <si>
    <t>Documentos de política elaborados</t>
  </si>
  <si>
    <t>Asistencias Técnicas Realizadas</t>
  </si>
  <si>
    <t>Documentos de lineamientos técnicos realizados</t>
  </si>
  <si>
    <t>Membresías de cooperación e intercambio para la CTeI pagadas</t>
  </si>
  <si>
    <t>Acuerdos de cooperación suscritos</t>
  </si>
  <si>
    <t xml:space="preserve">Programas y proyectos financiados </t>
  </si>
  <si>
    <t>Asistencias técnicas realizadas</t>
  </si>
  <si>
    <t>Índice de capacidad en la prestación de servicios de tecnología</t>
  </si>
  <si>
    <t>Sistema de gestión actualizado</t>
  </si>
  <si>
    <t>Apoyar financieramente la vinculación de doctores en entidades del sncti</t>
  </si>
  <si>
    <t>Financiar estudios de maestría en universidades en el exterior</t>
  </si>
  <si>
    <t>Financiar estudios de doctorado en colombia
Financiar estudios de doctorado en el exterior</t>
  </si>
  <si>
    <t>Diseñar y formular políticas públicas en CTI 
Desarrollar estrategias de divulgación de las políticas  a los actores del SNCTI</t>
  </si>
  <si>
    <t>Desarrollar estrategias para la generación de sinergias entre las entidades, actores e instancias nacionales de la CTI
Actualizar los lineamientos para reconocer, fortalecer y articular los actores del SNCTI.</t>
  </si>
  <si>
    <t>Consolidar capacidades para la inserción en redes de cooperación e internacionalización de la CTI</t>
  </si>
  <si>
    <t>Definir estrategias de relacionamiento entre la oferta técnico-financiera de cooperantes internacionales y las demandas sociales del país que puedan ser resueltas a través de CTI.</t>
  </si>
  <si>
    <t>Generar insumos, información y datos relevantes para la toma de decisiones en materia de CTI</t>
  </si>
  <si>
    <t>Realizar apoyo financiero a programas y proyectos del SNCTI en salud.
Realizar el apoyo financiero a programas y proyectos</t>
  </si>
  <si>
    <t>Documento con la descripción de procesos, métodos y herramientas</t>
  </si>
  <si>
    <t>Diseñar y elaborar las estrategias de difusión de las ofertas institucionales
Diseñar, elaborar y evaluar los mecanismos de las ofertas institucionales
Realizar seguimiento técnico en procedimientos y trámites institucionales de competencia de la entidad.</t>
  </si>
  <si>
    <t>Suministrar y mantener la infraestructura tecnológica que soporte los servicios tecnológicos y los sistemas de información de la Entidad
Desarrollar o Adquirir, implementar y dar soporte a aplicaciones que apalanquen los procesos misionales y de apoyo a la gestión, así como implementar soluciones transversales para la ingesta, integración y uso de datos para la toma de decisiones en CTeI</t>
  </si>
  <si>
    <t>Continuar con la Implementación, mantenimiento y mejora del Sistema Integrado de Gestión de Calidad - MIPG</t>
  </si>
  <si>
    <r>
      <rPr>
        <b/>
        <sz val="12"/>
        <color theme="1"/>
        <rFont val="Verdana"/>
        <family val="2"/>
      </rPr>
      <t>CÓDIGO:</t>
    </r>
    <r>
      <rPr>
        <sz val="12"/>
        <color theme="1"/>
        <rFont val="Verdana"/>
        <family val="2"/>
      </rPr>
      <t xml:space="preserve"> D101PR01F07</t>
    </r>
  </si>
  <si>
    <r>
      <rPr>
        <b/>
        <sz val="12"/>
        <color theme="1"/>
        <rFont val="Verdana"/>
        <family val="2"/>
      </rPr>
      <t xml:space="preserve">VERSIÓN: </t>
    </r>
    <r>
      <rPr>
        <sz val="12"/>
        <color theme="1"/>
        <rFont val="Verdana"/>
        <family val="2"/>
      </rPr>
      <t>02</t>
    </r>
  </si>
  <si>
    <r>
      <rPr>
        <b/>
        <sz val="12"/>
        <color theme="1"/>
        <rFont val="Verdana"/>
        <family val="2"/>
      </rPr>
      <t>FECHA:</t>
    </r>
    <r>
      <rPr>
        <sz val="12"/>
        <color theme="1"/>
        <rFont val="Verdana"/>
        <family val="2"/>
      </rPr>
      <t xml:space="preserve"> 2023-02-20</t>
    </r>
  </si>
  <si>
    <r>
      <t xml:space="preserve">Proyecto que busca contribuir a Incrementar la contribución de la CTI al desarrollo social, económico, ambiental, y sostenible, del país con un enfoque diferencial, territorial, y participativo, para contribuir a lograr los cambios culturales que promuevan una sociedad del conocimiento.  El proyecto de inversión se encuentra orientado al desarrollo de las actividades destinadas a la definición e implementación de políticas de investigación e innovación, de acuerdo con los lineamientos establecidos por la Misión de Sabios y teniendo en cuenta las dimensiones y los principios orientadores establecidos por la OCDE.  Para cumplir con este objetivo, en la vigencia 2024, se tiene como meta un productoservicio de apoyo financiero de programas y proyectos de ciencia, tecnología e innovación (CTI) para la generación de conocimiento, desarrollo tecnológico e innovación (I+D+I).  </t>
    </r>
    <r>
      <rPr>
        <b/>
        <sz val="8"/>
        <color theme="1"/>
        <rFont val="Verdana"/>
        <family val="2"/>
      </rPr>
      <t>con un presupuesto de $93.635 millones.</t>
    </r>
    <r>
      <rPr>
        <sz val="8"/>
        <color theme="1"/>
        <rFont val="Verdana"/>
        <family val="2"/>
      </rPr>
      <t xml:space="preserve">
a) </t>
    </r>
    <r>
      <rPr>
        <b/>
        <sz val="8"/>
        <color theme="1"/>
        <rFont val="Verdana"/>
        <family val="2"/>
      </rPr>
      <t>REALIZAR EL APOYO FINANCIERO A PROGRAMAS Y PROYECTOS DEL SNCTI EN SALUD.</t>
    </r>
    <r>
      <rPr>
        <sz val="8"/>
        <color theme="1"/>
        <rFont val="Verdana"/>
        <family val="2"/>
      </rPr>
      <t xml:space="preserve"> Para la presente vigencia, se desarrollan iniciativas que contribuyan a la generación y/o fortalecimiento de las capacidades territoriales en salud, mediante el fomento de acciones sectoriales e intersectoriales para el desarrollo, apropiación y/o validación de tecnologías en salud con enfoque territorial y de diversidad para las poblaciones en Colombia. Así mismo, se continuará financiando el desarrollo de programas para la generación de capacidad productiva de vacunas humanas en Colombia. Se espera que estas iniciativas tengan bastante acogida entre actores públicos, privados, nacionales e internacionales y reconocidos del SNCTI y del Sistema General de Seguridad Social en Salud, para la ejecución de programas de I+D+i. se tiene estimado financiar once (11) programas por un valor total de $70.000 millones de pesos. 
</t>
    </r>
    <r>
      <rPr>
        <b/>
        <sz val="8"/>
        <color theme="1"/>
        <rFont val="Verdana"/>
        <family val="2"/>
      </rPr>
      <t>b) APOYO FINANCIERO A PROGRAMAS Y PROYECTOS.</t>
    </r>
    <r>
      <rPr>
        <sz val="8"/>
        <color theme="1"/>
        <rFont val="Verdana"/>
        <family val="2"/>
      </rPr>
      <t xml:space="preserve">  Para el cumplimiento de esta actividad se realizarán algunas iniciativas para aunar esfuerzos técnicos, financieros y administrativos para la ejecución de actividades de Ciencia, Tecnología e Innovación - CTeI que permitan el fortalecimiento del Sistema Nacional de CTeI en el ámbito económico, ambiental y sostenible a nivel nacional con la generación de nuevo conocimiento en CTeI que garantice el bienestar de la población y la ampliación de la frontera del conocimiento a partir de los resultados esperados mediante el apoyo a veinte (20) programas y/o proyectos financiados en CTeI de acuerdo a la demanda; se asignaran a través de los mecanismos establecidos por el Ministerio de acuerdo con el Plan Anual de Mecanismos - PAM . En el primer trimestre se elaboraron los términos de referencia del convenio especial de cooperación por medio del cual se ejecutarán los mecanismos para la vigencia 2024, los cuales se encuentran en proceso de elaboración con el fin de poder publicar los mecanismos en el segundo trimestre. Para la Convocatoria 937-2023 “Investigación Fundamental”. A la fecha se encuentra comprometido $33.635 millones, con una ejecución a la fecha de $3,911 millones que representa el 4% de la apropiación vigente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</si>
</sst>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 #,##0.00;\-&quot;$&quot;\ #,##0.00"/>
    <numFmt numFmtId="164" formatCode="_-&quot;$&quot;* #,##0_-;\-&quot;$&quot;* #,##0_-;_-&quot;$&quot;* &quot;-&quot;??_-;_-@_-"/>
    <numFmt numFmtId="165" formatCode="[$-1240A]&quot;$&quot;\ #,##0.00;\-&quot;$&quot;\ #,##0.00"/>
    <numFmt numFmtId="166" formatCode="0.0%"/>
  </numFmts>
  <fonts count="22" x14ac:knownFonts="1">
    <font>
      <sz val="11"/>
      <color theme="1"/>
      <name val="Calibri"/>
      <family val="2"/>
      <scheme val="minor"/>
    </font>
    <font>
      <sz val="12"/>
      <color theme="1"/>
      <name val="Arial"/>
      <family val="2"/>
    </font>
    <font>
      <b/>
      <sz val="12"/>
      <name val="Arial"/>
      <family val="2"/>
    </font>
    <font>
      <sz val="12"/>
      <name val="Arial"/>
      <family val="2"/>
    </font>
    <font>
      <b/>
      <sz val="18"/>
      <color theme="0"/>
      <name val="Arial"/>
      <family val="2"/>
    </font>
    <font>
      <b/>
      <sz val="12"/>
      <color theme="0"/>
      <name val="Arial"/>
      <family val="2"/>
    </font>
    <font>
      <b/>
      <sz val="9"/>
      <name val="Arial"/>
      <family val="2"/>
    </font>
    <font>
      <b/>
      <sz val="12"/>
      <color theme="1"/>
      <name val="Arial"/>
      <family val="2"/>
    </font>
    <font>
      <b/>
      <sz val="16"/>
      <color theme="1"/>
      <name val="Arial"/>
      <family val="2"/>
    </font>
    <font>
      <b/>
      <sz val="9"/>
      <color indexed="81"/>
      <name val="Tahoma"/>
      <family val="2"/>
    </font>
    <font>
      <sz val="9"/>
      <color indexed="81"/>
      <name val="Tahoma"/>
      <family val="2"/>
    </font>
    <font>
      <sz val="11"/>
      <color theme="1"/>
      <name val="Calibri"/>
      <family val="2"/>
      <scheme val="minor"/>
    </font>
    <font>
      <sz val="12"/>
      <color theme="1"/>
      <name val="Verdana"/>
      <family val="2"/>
    </font>
    <font>
      <b/>
      <sz val="12"/>
      <color theme="1"/>
      <name val="Verdana"/>
      <family val="2"/>
    </font>
    <font>
      <b/>
      <sz val="11"/>
      <color theme="1"/>
      <name val="Verdana"/>
      <family val="2"/>
    </font>
    <font>
      <b/>
      <sz val="11"/>
      <name val="Verdana"/>
      <family val="2"/>
    </font>
    <font>
      <b/>
      <sz val="8"/>
      <color theme="1"/>
      <name val="Verdana"/>
      <family val="2"/>
    </font>
    <font>
      <sz val="8"/>
      <color theme="1"/>
      <name val="Verdana"/>
      <family val="2"/>
    </font>
    <font>
      <sz val="8"/>
      <color rgb="FF000000"/>
      <name val="Verdana"/>
      <family val="2"/>
    </font>
    <font>
      <b/>
      <sz val="8"/>
      <color rgb="FF000000"/>
      <name val="Verdana"/>
      <family val="2"/>
    </font>
    <font>
      <sz val="11"/>
      <color theme="1"/>
      <name val="Verdana"/>
      <family val="2"/>
    </font>
    <font>
      <b/>
      <sz val="8"/>
      <name val="Verdana"/>
      <family val="2"/>
    </font>
  </fonts>
  <fills count="10">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9"/>
        <bgColor indexed="64"/>
      </patternFill>
    </fill>
    <fill>
      <patternFill patternType="solid">
        <fgColor rgb="FFE6EFFD"/>
        <bgColor indexed="64"/>
      </patternFill>
    </fill>
    <fill>
      <patternFill patternType="solid">
        <fgColor theme="0" tint="-0.249977111117893"/>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thin">
        <color rgb="FFD3D3D3"/>
      </left>
      <right style="thin">
        <color rgb="FFD3D3D3"/>
      </right>
      <top style="thin">
        <color rgb="FFD3D3D3"/>
      </top>
      <bottom style="thin">
        <color rgb="FFD3D3D3"/>
      </bottom>
      <diagonal/>
    </border>
    <border>
      <left style="dotted">
        <color auto="1"/>
      </left>
      <right style="dotted">
        <color auto="1"/>
      </right>
      <top style="dotted">
        <color auto="1"/>
      </top>
      <bottom style="dotted">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right style="hair">
        <color auto="1"/>
      </right>
      <top/>
      <bottom style="hair">
        <color auto="1"/>
      </bottom>
      <diagonal/>
    </border>
    <border>
      <left/>
      <right style="hair">
        <color auto="1"/>
      </right>
      <top style="hair">
        <color auto="1"/>
      </top>
      <bottom/>
      <diagonal/>
    </border>
    <border>
      <left style="thin">
        <color indexed="64"/>
      </left>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106">
    <xf numFmtId="0" fontId="0" fillId="0" borderId="0" xfId="0"/>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6" fillId="5" borderId="4" xfId="0" applyFont="1" applyFill="1" applyBorder="1" applyAlignment="1" applyProtection="1">
      <alignment horizontal="center" vertical="center" wrapText="1"/>
      <protection locked="0"/>
    </xf>
    <xf numFmtId="164" fontId="6" fillId="5" borderId="4"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6" fillId="9" borderId="5" xfId="0" applyFont="1" applyFill="1" applyBorder="1" applyAlignment="1">
      <alignment horizontal="left" vertical="center" wrapText="1"/>
    </xf>
    <xf numFmtId="0" fontId="16" fillId="9" borderId="5" xfId="0" applyFont="1" applyFill="1" applyBorder="1" applyAlignment="1">
      <alignment vertical="center"/>
    </xf>
    <xf numFmtId="0" fontId="17" fillId="0" borderId="5" xfId="0" applyFont="1" applyBorder="1" applyAlignment="1">
      <alignment horizontal="left" vertical="center" wrapText="1"/>
    </xf>
    <xf numFmtId="0" fontId="17" fillId="0" borderId="5" xfId="0" applyFont="1" applyBorder="1" applyAlignment="1">
      <alignment horizontal="center" vertical="center" wrapText="1"/>
    </xf>
    <xf numFmtId="0" fontId="17" fillId="0" borderId="5" xfId="0" applyFont="1" applyBorder="1" applyAlignment="1">
      <alignment horizontal="center" vertical="center"/>
    </xf>
    <xf numFmtId="0" fontId="17" fillId="0" borderId="5" xfId="0" applyFont="1" applyBorder="1" applyAlignment="1">
      <alignment vertical="center"/>
    </xf>
    <xf numFmtId="0" fontId="18" fillId="0" borderId="5" xfId="0" applyFont="1" applyBorder="1" applyAlignment="1">
      <alignment vertical="center" wrapText="1" readingOrder="1"/>
    </xf>
    <xf numFmtId="0" fontId="18" fillId="0" borderId="5" xfId="0" applyFont="1" applyBorder="1" applyAlignment="1">
      <alignment horizontal="left" vertical="center" wrapText="1" readingOrder="1"/>
    </xf>
    <xf numFmtId="0" fontId="17" fillId="0" borderId="5" xfId="0" applyFont="1" applyFill="1" applyBorder="1" applyAlignment="1">
      <alignment horizontal="center" vertical="center"/>
    </xf>
    <xf numFmtId="0" fontId="18" fillId="2" borderId="5" xfId="0" applyFont="1" applyFill="1" applyBorder="1" applyAlignment="1">
      <alignment vertical="center" wrapText="1" readingOrder="1"/>
    </xf>
    <xf numFmtId="165" fontId="18" fillId="0" borderId="10" xfId="0" applyNumberFormat="1" applyFont="1" applyBorder="1" applyAlignment="1">
      <alignment horizontal="right" vertical="center" wrapText="1" readingOrder="1"/>
    </xf>
    <xf numFmtId="0" fontId="18" fillId="0" borderId="9" xfId="0" applyFont="1" applyBorder="1" applyAlignment="1">
      <alignment horizontal="left" vertical="center" wrapText="1" readingOrder="1"/>
    </xf>
    <xf numFmtId="0" fontId="17" fillId="0" borderId="5" xfId="0" applyFont="1" applyBorder="1" applyAlignment="1">
      <alignment vertical="center" wrapText="1"/>
    </xf>
    <xf numFmtId="0" fontId="17" fillId="9" borderId="5" xfId="0" applyFont="1" applyFill="1" applyBorder="1" applyAlignment="1">
      <alignment horizontal="left" vertical="center" wrapText="1"/>
    </xf>
    <xf numFmtId="165" fontId="19" fillId="2" borderId="0" xfId="0" applyNumberFormat="1" applyFont="1" applyFill="1" applyAlignment="1">
      <alignment horizontal="right" vertical="center" wrapText="1" readingOrder="1"/>
    </xf>
    <xf numFmtId="165" fontId="19" fillId="0" borderId="0" xfId="0" applyNumberFormat="1" applyFont="1" applyAlignment="1">
      <alignment horizontal="right" vertical="center" wrapText="1" readingOrder="1"/>
    </xf>
    <xf numFmtId="0" fontId="20" fillId="2" borderId="0" xfId="0" applyFont="1" applyFill="1" applyAlignment="1">
      <alignment horizontal="center" vertical="center"/>
    </xf>
    <xf numFmtId="0" fontId="14" fillId="8" borderId="0" xfId="0" applyFont="1" applyFill="1" applyAlignment="1">
      <alignment horizontal="center" vertical="center"/>
    </xf>
    <xf numFmtId="0" fontId="15" fillId="0" borderId="5" xfId="0" applyFont="1" applyBorder="1" applyAlignment="1">
      <alignment horizontal="center" vertical="center"/>
    </xf>
    <xf numFmtId="0" fontId="17" fillId="2" borderId="1" xfId="0" applyFont="1" applyFill="1" applyBorder="1" applyAlignment="1">
      <alignment horizontal="center" vertical="center"/>
    </xf>
    <xf numFmtId="0" fontId="17" fillId="2" borderId="0" xfId="0" applyFont="1" applyFill="1" applyAlignment="1">
      <alignment horizontal="center" vertical="center"/>
    </xf>
    <xf numFmtId="0" fontId="16" fillId="8" borderId="5" xfId="0" applyFont="1" applyFill="1" applyBorder="1" applyAlignment="1">
      <alignment horizontal="center" vertical="center" wrapText="1"/>
    </xf>
    <xf numFmtId="0" fontId="16" fillId="8" borderId="5" xfId="0" applyFont="1" applyFill="1" applyBorder="1" applyAlignment="1">
      <alignment horizontal="center" vertical="center"/>
    </xf>
    <xf numFmtId="0" fontId="21" fillId="8" borderId="5" xfId="0" applyFont="1" applyFill="1" applyBorder="1" applyAlignment="1">
      <alignment horizontal="center" vertical="center" wrapText="1"/>
    </xf>
    <xf numFmtId="0" fontId="16" fillId="0" borderId="5" xfId="0" applyFont="1" applyBorder="1" applyAlignment="1">
      <alignment horizontal="center" vertical="center" wrapText="1"/>
    </xf>
    <xf numFmtId="0" fontId="21" fillId="7" borderId="5" xfId="0" applyFont="1" applyFill="1" applyBorder="1" applyAlignment="1">
      <alignment horizontal="center" vertical="center" wrapText="1"/>
    </xf>
    <xf numFmtId="0" fontId="21" fillId="8" borderId="5" xfId="0" applyFont="1" applyFill="1" applyBorder="1" applyAlignment="1">
      <alignment horizontal="center" vertical="center"/>
    </xf>
    <xf numFmtId="0" fontId="16" fillId="0" borderId="5" xfId="0" applyFont="1" applyBorder="1" applyAlignment="1">
      <alignment horizontal="center" vertical="center" wrapText="1"/>
    </xf>
    <xf numFmtId="165" fontId="16" fillId="9" borderId="5" xfId="0" applyNumberFormat="1" applyFont="1" applyFill="1" applyBorder="1" applyAlignment="1">
      <alignment vertical="center"/>
    </xf>
    <xf numFmtId="7" fontId="16" fillId="9" borderId="5" xfId="0" applyNumberFormat="1" applyFont="1" applyFill="1" applyBorder="1" applyAlignment="1">
      <alignment vertical="center"/>
    </xf>
    <xf numFmtId="9" fontId="16" fillId="9" borderId="5" xfId="1" applyFont="1" applyFill="1" applyBorder="1" applyAlignment="1">
      <alignment horizontal="center" vertical="center"/>
    </xf>
    <xf numFmtId="0" fontId="17" fillId="2" borderId="6" xfId="0" applyFont="1" applyFill="1" applyBorder="1" applyAlignment="1">
      <alignment horizontal="center" vertical="center" wrapText="1"/>
    </xf>
    <xf numFmtId="0" fontId="17" fillId="0" borderId="6" xfId="0" applyFont="1" applyBorder="1" applyAlignment="1">
      <alignment horizontal="justify" vertical="top" wrapText="1"/>
    </xf>
    <xf numFmtId="0" fontId="17" fillId="2" borderId="7" xfId="0" applyFont="1" applyFill="1" applyBorder="1" applyAlignment="1">
      <alignment horizontal="center" vertical="center" wrapText="1"/>
    </xf>
    <xf numFmtId="0" fontId="17" fillId="0" borderId="7" xfId="0" applyFont="1" applyBorder="1" applyAlignment="1">
      <alignment horizontal="justify" vertical="top"/>
    </xf>
    <xf numFmtId="165" fontId="17" fillId="0" borderId="5" xfId="0" applyNumberFormat="1" applyFont="1" applyBorder="1" applyAlignment="1">
      <alignment vertical="center"/>
    </xf>
    <xf numFmtId="7" fontId="17" fillId="0" borderId="5" xfId="0" applyNumberFormat="1" applyFont="1" applyBorder="1" applyAlignment="1">
      <alignment vertical="center"/>
    </xf>
    <xf numFmtId="9" fontId="17" fillId="2" borderId="5" xfId="1" applyFont="1" applyFill="1" applyBorder="1" applyAlignment="1">
      <alignment horizontal="center" vertical="center"/>
    </xf>
    <xf numFmtId="0" fontId="17" fillId="2" borderId="8" xfId="0" applyFont="1" applyFill="1" applyBorder="1" applyAlignment="1">
      <alignment horizontal="center" vertical="center" wrapText="1"/>
    </xf>
    <xf numFmtId="0" fontId="17" fillId="0" borderId="8" xfId="0" applyFont="1" applyBorder="1" applyAlignment="1">
      <alignment horizontal="justify" vertical="top"/>
    </xf>
    <xf numFmtId="0" fontId="17" fillId="0" borderId="6" xfId="0" applyFont="1" applyBorder="1" applyAlignment="1">
      <alignment horizontal="justify" vertical="center" wrapText="1"/>
    </xf>
    <xf numFmtId="0" fontId="17" fillId="0" borderId="7" xfId="0" applyFont="1" applyBorder="1" applyAlignment="1">
      <alignment horizontal="justify" vertical="center" wrapText="1"/>
    </xf>
    <xf numFmtId="0" fontId="17" fillId="2" borderId="15" xfId="0" applyFont="1" applyFill="1" applyBorder="1" applyAlignment="1">
      <alignment horizontal="center" vertical="center" wrapText="1"/>
    </xf>
    <xf numFmtId="0" fontId="17" fillId="0" borderId="6" xfId="0" applyFont="1" applyBorder="1" applyAlignment="1">
      <alignment horizontal="left" vertical="center" wrapText="1"/>
    </xf>
    <xf numFmtId="7" fontId="16" fillId="9" borderId="6" xfId="0" applyNumberFormat="1" applyFont="1" applyFill="1" applyBorder="1" applyAlignment="1">
      <alignment vertical="center"/>
    </xf>
    <xf numFmtId="9" fontId="16" fillId="9" borderId="6" xfId="1" applyFont="1" applyFill="1" applyBorder="1" applyAlignment="1">
      <alignment horizontal="center" vertical="center"/>
    </xf>
    <xf numFmtId="0" fontId="17" fillId="2" borderId="13" xfId="0" applyFont="1" applyFill="1" applyBorder="1" applyAlignment="1">
      <alignment horizontal="center" vertical="center" wrapText="1"/>
    </xf>
    <xf numFmtId="0" fontId="17" fillId="0" borderId="7" xfId="0" applyFont="1" applyBorder="1" applyAlignment="1">
      <alignment horizontal="left" vertical="center" wrapText="1"/>
    </xf>
    <xf numFmtId="165" fontId="18" fillId="0" borderId="11" xfId="0" applyNumberFormat="1" applyFont="1" applyBorder="1" applyAlignment="1">
      <alignment horizontal="right" vertical="center" wrapText="1" readingOrder="1"/>
    </xf>
    <xf numFmtId="165" fontId="17" fillId="0" borderId="10" xfId="0" applyNumberFormat="1" applyFont="1" applyBorder="1" applyAlignment="1">
      <alignment vertical="center"/>
    </xf>
    <xf numFmtId="165" fontId="17" fillId="0" borderId="12" xfId="0" applyNumberFormat="1" applyFont="1" applyBorder="1" applyAlignment="1">
      <alignment vertical="center"/>
    </xf>
    <xf numFmtId="7" fontId="17" fillId="0" borderId="11" xfId="0" applyNumberFormat="1" applyFont="1" applyBorder="1" applyAlignment="1">
      <alignment vertical="center"/>
    </xf>
    <xf numFmtId="9" fontId="17" fillId="2" borderId="10" xfId="1" applyFont="1" applyFill="1" applyBorder="1" applyAlignment="1">
      <alignment horizontal="center" vertical="center"/>
    </xf>
    <xf numFmtId="7" fontId="17" fillId="0" borderId="10" xfId="0" applyNumberFormat="1" applyFont="1" applyBorder="1" applyAlignment="1">
      <alignment vertical="center"/>
    </xf>
    <xf numFmtId="165" fontId="17" fillId="0" borderId="0" xfId="0" applyNumberFormat="1" applyFont="1" applyAlignment="1">
      <alignment vertical="center"/>
    </xf>
    <xf numFmtId="0" fontId="17" fillId="2" borderId="14" xfId="0" applyFont="1" applyFill="1" applyBorder="1" applyAlignment="1">
      <alignment horizontal="center" vertical="center" wrapText="1"/>
    </xf>
    <xf numFmtId="0" fontId="17" fillId="0" borderId="8" xfId="0" applyFont="1" applyBorder="1" applyAlignment="1">
      <alignment horizontal="left" vertical="center" wrapText="1"/>
    </xf>
    <xf numFmtId="165" fontId="16" fillId="9" borderId="8" xfId="0" applyNumberFormat="1" applyFont="1" applyFill="1" applyBorder="1" applyAlignment="1">
      <alignment vertical="center"/>
    </xf>
    <xf numFmtId="7" fontId="16" fillId="9" borderId="8" xfId="0" applyNumberFormat="1" applyFont="1" applyFill="1" applyBorder="1" applyAlignment="1">
      <alignment vertical="center"/>
    </xf>
    <xf numFmtId="9" fontId="16" fillId="9" borderId="8" xfId="1" applyFont="1" applyFill="1" applyBorder="1" applyAlignment="1">
      <alignment horizontal="center" vertical="center"/>
    </xf>
    <xf numFmtId="0" fontId="17" fillId="2" borderId="6" xfId="0" applyFont="1" applyFill="1" applyBorder="1" applyAlignment="1">
      <alignment horizontal="justify" vertical="top" wrapText="1"/>
    </xf>
    <xf numFmtId="0" fontId="17" fillId="2" borderId="7" xfId="0" applyFont="1" applyFill="1" applyBorder="1" applyAlignment="1">
      <alignment horizontal="justify" vertical="top" wrapText="1"/>
    </xf>
    <xf numFmtId="165" fontId="18" fillId="0" borderId="5" xfId="0" applyNumberFormat="1" applyFont="1" applyBorder="1" applyAlignment="1">
      <alignment horizontal="right" vertical="center" wrapText="1" readingOrder="1"/>
    </xf>
    <xf numFmtId="0" fontId="17" fillId="2" borderId="8" xfId="0" applyFont="1" applyFill="1" applyBorder="1" applyAlignment="1">
      <alignment horizontal="justify" vertical="top" wrapText="1"/>
    </xf>
    <xf numFmtId="0" fontId="17" fillId="2" borderId="6" xfId="0" applyFont="1" applyFill="1" applyBorder="1" applyAlignment="1">
      <alignment horizontal="justify" vertical="center" wrapText="1"/>
    </xf>
    <xf numFmtId="0" fontId="17" fillId="2" borderId="7" xfId="0" applyFont="1" applyFill="1" applyBorder="1" applyAlignment="1">
      <alignment horizontal="center" vertical="center"/>
    </xf>
    <xf numFmtId="0" fontId="17" fillId="2" borderId="7" xfId="0" applyFont="1" applyFill="1" applyBorder="1" applyAlignment="1">
      <alignment horizontal="justify" vertical="center" wrapText="1"/>
    </xf>
    <xf numFmtId="0" fontId="17" fillId="2" borderId="8" xfId="0" applyFont="1" applyFill="1" applyBorder="1" applyAlignment="1">
      <alignment horizontal="center" vertical="center"/>
    </xf>
    <xf numFmtId="0" fontId="17" fillId="2" borderId="8" xfId="0" applyFont="1" applyFill="1" applyBorder="1" applyAlignment="1">
      <alignment horizontal="justify" vertical="center" wrapText="1"/>
    </xf>
    <xf numFmtId="0" fontId="17" fillId="2" borderId="6"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wrapText="1"/>
    </xf>
    <xf numFmtId="10" fontId="16" fillId="9" borderId="5" xfId="1" applyNumberFormat="1" applyFont="1" applyFill="1" applyBorder="1" applyAlignment="1">
      <alignment vertical="center"/>
    </xf>
    <xf numFmtId="166" fontId="16" fillId="9" borderId="5" xfId="1" applyNumberFormat="1" applyFont="1" applyFill="1" applyBorder="1" applyAlignment="1">
      <alignment vertical="center"/>
    </xf>
    <xf numFmtId="0" fontId="17" fillId="2" borderId="5" xfId="0" applyFont="1" applyFill="1" applyBorder="1" applyAlignment="1">
      <alignment horizontal="center" vertical="center"/>
    </xf>
    <xf numFmtId="0" fontId="16" fillId="0" borderId="0" xfId="0" applyFont="1" applyAlignment="1">
      <alignment horizontal="left"/>
    </xf>
    <xf numFmtId="0" fontId="16" fillId="0" borderId="0" xfId="0" applyFont="1" applyAlignment="1">
      <alignment horizontal="left"/>
    </xf>
    <xf numFmtId="7" fontId="17" fillId="2" borderId="0" xfId="0" applyNumberFormat="1" applyFont="1" applyFill="1" applyAlignment="1">
      <alignment horizontal="center" vertical="center"/>
    </xf>
    <xf numFmtId="0" fontId="17" fillId="2" borderId="16" xfId="0" applyFont="1" applyFill="1" applyBorder="1" applyAlignment="1">
      <alignment horizontal="center" vertical="center"/>
    </xf>
    <xf numFmtId="0" fontId="16" fillId="2" borderId="0" xfId="0" applyFont="1" applyFill="1" applyBorder="1" applyAlignment="1">
      <alignment horizontal="center" vertical="center" wrapText="1"/>
    </xf>
    <xf numFmtId="0" fontId="16" fillId="2" borderId="0"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colors>
    <mruColors>
      <color rgb="FF3366CC"/>
      <color rgb="FFE6E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4454" cy="699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xdr:colOff>
      <xdr:row>0</xdr:row>
      <xdr:rowOff>0</xdr:rowOff>
    </xdr:from>
    <xdr:to>
      <xdr:col>2</xdr:col>
      <xdr:colOff>1190626</xdr:colOff>
      <xdr:row>2</xdr:row>
      <xdr:rowOff>333602</xdr:rowOff>
    </xdr:to>
    <xdr:pic>
      <xdr:nvPicPr>
        <xdr:cNvPr id="2" name="Imagen 1">
          <a:extLst>
            <a:ext uri="{FF2B5EF4-FFF2-40B4-BE49-F238E27FC236}">
              <a16:creationId xmlns:a16="http://schemas.microsoft.com/office/drawing/2014/main" id="{038C7378-C02F-45F0-972F-705B3703724F}"/>
            </a:ext>
          </a:extLst>
        </xdr:cNvPr>
        <xdr:cNvPicPr/>
      </xdr:nvPicPr>
      <xdr:blipFill>
        <a:blip xmlns:r="http://schemas.openxmlformats.org/officeDocument/2006/relationships" r:embed="rId1"/>
        <a:srcRect l="10881" t="16322" r="9568" b="17636"/>
        <a:stretch>
          <a:fillRect/>
        </a:stretch>
      </xdr:blipFill>
      <xdr:spPr>
        <a:xfrm>
          <a:off x="2476500" y="0"/>
          <a:ext cx="904876" cy="833665"/>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3093" cy="7048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0"/>
  <sheetViews>
    <sheetView zoomScale="70" zoomScaleNormal="70" workbookViewId="0">
      <selection activeCell="E18" sqref="E18"/>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20"/>
      <c r="B1" s="20"/>
      <c r="C1" s="20"/>
      <c r="D1" s="20"/>
      <c r="E1" s="21" t="s">
        <v>19</v>
      </c>
      <c r="F1" s="21"/>
      <c r="G1" s="21"/>
      <c r="H1" s="21"/>
      <c r="I1" s="21"/>
      <c r="J1" s="21"/>
      <c r="K1" s="21"/>
      <c r="L1" s="21"/>
      <c r="M1" s="21"/>
      <c r="N1" s="20" t="s">
        <v>22</v>
      </c>
      <c r="O1" s="20"/>
    </row>
    <row r="2" spans="1:16" ht="25.5" customHeight="1" x14ac:dyDescent="0.25">
      <c r="A2" s="20"/>
      <c r="B2" s="20"/>
      <c r="C2" s="20"/>
      <c r="D2" s="20"/>
      <c r="E2" s="21"/>
      <c r="F2" s="21"/>
      <c r="G2" s="21"/>
      <c r="H2" s="21"/>
      <c r="I2" s="21"/>
      <c r="J2" s="21"/>
      <c r="K2" s="21"/>
      <c r="L2" s="21"/>
      <c r="M2" s="21"/>
      <c r="N2" s="20" t="s">
        <v>18</v>
      </c>
      <c r="O2" s="20"/>
      <c r="P2" s="2"/>
    </row>
    <row r="3" spans="1:16" ht="25.5" customHeight="1" x14ac:dyDescent="0.25">
      <c r="A3" s="20"/>
      <c r="B3" s="20"/>
      <c r="C3" s="20"/>
      <c r="D3" s="20"/>
      <c r="E3" s="21"/>
      <c r="F3" s="21"/>
      <c r="G3" s="21"/>
      <c r="H3" s="21"/>
      <c r="I3" s="21"/>
      <c r="J3" s="21"/>
      <c r="K3" s="21"/>
      <c r="L3" s="21"/>
      <c r="M3" s="21"/>
      <c r="N3" s="20" t="s">
        <v>21</v>
      </c>
      <c r="O3" s="20"/>
      <c r="P3" s="3"/>
    </row>
    <row r="4" spans="1:16" ht="31.9" customHeight="1" x14ac:dyDescent="0.25">
      <c r="E4" s="19" t="s">
        <v>20</v>
      </c>
      <c r="F4" s="19"/>
      <c r="G4" s="19"/>
      <c r="H4" s="19"/>
      <c r="I4" s="19"/>
      <c r="J4" s="19"/>
      <c r="K4" s="19"/>
      <c r="L4" s="19"/>
      <c r="M4" s="19"/>
      <c r="N4" s="19"/>
      <c r="O4" s="19"/>
    </row>
    <row r="6" spans="1:16" ht="42.75" customHeight="1" x14ac:dyDescent="0.25">
      <c r="A6" s="14" t="s">
        <v>0</v>
      </c>
      <c r="B6" s="15" t="s">
        <v>1</v>
      </c>
      <c r="C6" s="17" t="s">
        <v>2</v>
      </c>
      <c r="D6" s="14" t="s">
        <v>3</v>
      </c>
      <c r="E6" s="14" t="s">
        <v>4</v>
      </c>
      <c r="F6" s="11" t="s">
        <v>5</v>
      </c>
      <c r="G6" s="11" t="s">
        <v>6</v>
      </c>
      <c r="H6" s="11" t="s">
        <v>7</v>
      </c>
      <c r="I6" s="12" t="s">
        <v>8</v>
      </c>
      <c r="J6" s="12"/>
      <c r="K6" s="12"/>
      <c r="L6" s="13" t="s">
        <v>9</v>
      </c>
      <c r="M6" s="13"/>
      <c r="N6" s="13"/>
      <c r="O6" s="13"/>
    </row>
    <row r="7" spans="1:16" ht="31.5" x14ac:dyDescent="0.25">
      <c r="A7" s="14"/>
      <c r="B7" s="16"/>
      <c r="C7" s="18"/>
      <c r="D7" s="14"/>
      <c r="E7" s="14"/>
      <c r="F7" s="11"/>
      <c r="G7" s="11"/>
      <c r="H7" s="11"/>
      <c r="I7" s="10" t="s">
        <v>10</v>
      </c>
      <c r="J7" s="10" t="s">
        <v>11</v>
      </c>
      <c r="K7" s="10"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E4:O4"/>
    <mergeCell ref="A1:D3"/>
    <mergeCell ref="E1:M3"/>
    <mergeCell ref="N1:O1"/>
    <mergeCell ref="N2:O2"/>
    <mergeCell ref="N3:O3"/>
    <mergeCell ref="G6:G7"/>
    <mergeCell ref="H6:H7"/>
    <mergeCell ref="I6:K6"/>
    <mergeCell ref="L6:O6"/>
    <mergeCell ref="A6:A7"/>
    <mergeCell ref="B6:B7"/>
    <mergeCell ref="C6:C7"/>
    <mergeCell ref="D6:D7"/>
    <mergeCell ref="E6:E7"/>
    <mergeCell ref="F6:F7"/>
  </mergeCells>
  <pageMargins left="0.25" right="0.25" top="0.75" bottom="0.75" header="0.3" footer="0.3"/>
  <pageSetup scale="38"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64"/>
  <sheetViews>
    <sheetView tabSelected="1" topLeftCell="H1" zoomScale="80" zoomScaleNormal="80" workbookViewId="0">
      <pane ySplit="8" topLeftCell="A9" activePane="bottomLeft" state="frozen"/>
      <selection activeCell="G1" sqref="G1"/>
      <selection pane="bottomLeft" activeCell="K9" sqref="K9"/>
    </sheetView>
  </sheetViews>
  <sheetFormatPr baseColWidth="10" defaultColWidth="11.5703125" defaultRowHeight="64.5" customHeight="1" x14ac:dyDescent="0.25"/>
  <cols>
    <col min="1" max="1" width="2" style="45" customWidth="1"/>
    <col min="2" max="2" width="30.85546875" style="45" customWidth="1"/>
    <col min="3" max="3" width="18.5703125" style="45" customWidth="1"/>
    <col min="4" max="4" width="13.140625" style="45" customWidth="1"/>
    <col min="5" max="5" width="42" style="45" customWidth="1"/>
    <col min="6" max="6" width="30.42578125" style="45" customWidth="1"/>
    <col min="7" max="7" width="31.28515625" style="45" bestFit="1" customWidth="1"/>
    <col min="8" max="8" width="38.5703125" style="45" customWidth="1"/>
    <col min="9" max="9" width="21.28515625" style="45" bestFit="1" customWidth="1"/>
    <col min="10" max="10" width="29.85546875" style="45" bestFit="1" customWidth="1"/>
    <col min="11" max="14" width="23.28515625" style="45" customWidth="1"/>
    <col min="15" max="15" width="29.85546875" style="45" bestFit="1" customWidth="1"/>
    <col min="16" max="16" width="22.42578125" style="45" customWidth="1"/>
    <col min="17" max="17" width="10.42578125" style="45" customWidth="1"/>
    <col min="18" max="18" width="29.85546875" style="45" bestFit="1" customWidth="1"/>
    <col min="19" max="19" width="11.7109375" style="45" customWidth="1"/>
    <col min="20" max="20" width="25.7109375" style="45" customWidth="1"/>
    <col min="21" max="21" width="22.140625" style="45" customWidth="1"/>
    <col min="22" max="22" width="17.28515625" style="45" customWidth="1"/>
    <col min="23" max="23" width="46.42578125" style="45" customWidth="1"/>
    <col min="24" max="16384" width="11.5703125" style="45"/>
  </cols>
  <sheetData>
    <row r="1" spans="2:23" ht="19.5" customHeight="1" x14ac:dyDescent="0.25">
      <c r="B1" s="44"/>
      <c r="C1" s="44"/>
      <c r="D1" s="44"/>
      <c r="E1" s="103"/>
      <c r="F1" s="104" t="s">
        <v>159</v>
      </c>
      <c r="G1" s="105"/>
      <c r="H1" s="105"/>
      <c r="I1" s="105"/>
      <c r="J1" s="105"/>
      <c r="K1" s="105"/>
      <c r="L1" s="105"/>
      <c r="M1" s="105"/>
      <c r="N1" s="105"/>
      <c r="O1" s="105"/>
      <c r="P1" s="105"/>
      <c r="Q1" s="105"/>
      <c r="R1" s="105"/>
      <c r="S1" s="105"/>
      <c r="V1" s="23" t="s">
        <v>200</v>
      </c>
      <c r="W1" s="23"/>
    </row>
    <row r="2" spans="2:23" ht="19.5" customHeight="1" x14ac:dyDescent="0.25">
      <c r="B2" s="44"/>
      <c r="C2" s="44"/>
      <c r="D2" s="44"/>
      <c r="E2" s="103"/>
      <c r="F2" s="105"/>
      <c r="G2" s="105"/>
      <c r="H2" s="105"/>
      <c r="I2" s="105"/>
      <c r="J2" s="105"/>
      <c r="K2" s="105"/>
      <c r="L2" s="105"/>
      <c r="M2" s="105"/>
      <c r="N2" s="105"/>
      <c r="O2" s="105"/>
      <c r="P2" s="105"/>
      <c r="Q2" s="105"/>
      <c r="R2" s="105"/>
      <c r="S2" s="105"/>
      <c r="V2" s="24" t="s">
        <v>201</v>
      </c>
      <c r="W2" s="24"/>
    </row>
    <row r="3" spans="2:23" ht="31.5" customHeight="1" x14ac:dyDescent="0.25">
      <c r="B3" s="44"/>
      <c r="C3" s="44"/>
      <c r="D3" s="44"/>
      <c r="E3" s="103"/>
      <c r="F3" s="105"/>
      <c r="G3" s="105"/>
      <c r="H3" s="105"/>
      <c r="I3" s="105"/>
      <c r="J3" s="105"/>
      <c r="K3" s="105"/>
      <c r="L3" s="105"/>
      <c r="M3" s="105"/>
      <c r="N3" s="105"/>
      <c r="O3" s="105"/>
      <c r="P3" s="105"/>
      <c r="Q3" s="105"/>
      <c r="R3" s="105"/>
      <c r="S3" s="105"/>
      <c r="V3" s="24" t="s">
        <v>202</v>
      </c>
      <c r="W3" s="24"/>
    </row>
    <row r="4" spans="2:23" s="41" customFormat="1" ht="22.5" customHeight="1" x14ac:dyDescent="0.25">
      <c r="B4" s="42" t="s">
        <v>160</v>
      </c>
      <c r="C4" s="42"/>
      <c r="D4" s="42"/>
      <c r="E4" s="42"/>
      <c r="F4" s="42"/>
      <c r="G4" s="42"/>
      <c r="H4" s="42"/>
      <c r="I4" s="42"/>
      <c r="J4" s="42"/>
      <c r="K4" s="42"/>
      <c r="L4" s="42"/>
      <c r="M4" s="42"/>
      <c r="N4" s="42"/>
      <c r="O4" s="42"/>
      <c r="P4" s="42"/>
      <c r="Q4" s="42"/>
      <c r="R4" s="42"/>
      <c r="S4" s="42"/>
      <c r="T4" s="42"/>
      <c r="U4" s="42"/>
      <c r="V4" s="42"/>
      <c r="W4" s="42"/>
    </row>
    <row r="5" spans="2:23" s="41" customFormat="1" ht="24" customHeight="1" x14ac:dyDescent="0.25">
      <c r="B5" s="43">
        <v>1</v>
      </c>
      <c r="C5" s="43">
        <v>2</v>
      </c>
      <c r="D5" s="43">
        <v>3</v>
      </c>
      <c r="E5" s="43">
        <v>4</v>
      </c>
      <c r="F5" s="43">
        <v>5</v>
      </c>
      <c r="G5" s="43">
        <v>6</v>
      </c>
      <c r="H5" s="43">
        <v>7</v>
      </c>
      <c r="I5" s="43">
        <v>8</v>
      </c>
      <c r="J5" s="43">
        <v>9</v>
      </c>
      <c r="K5" s="43">
        <v>10</v>
      </c>
      <c r="L5" s="43">
        <v>11</v>
      </c>
      <c r="M5" s="43">
        <v>12</v>
      </c>
      <c r="N5" s="43">
        <v>13</v>
      </c>
      <c r="O5" s="43">
        <v>14</v>
      </c>
      <c r="P5" s="43">
        <v>15</v>
      </c>
      <c r="Q5" s="43">
        <v>16</v>
      </c>
      <c r="R5" s="43">
        <v>17</v>
      </c>
      <c r="S5" s="43">
        <v>18</v>
      </c>
      <c r="T5" s="43">
        <v>19</v>
      </c>
      <c r="U5" s="43">
        <v>20</v>
      </c>
      <c r="V5" s="43">
        <v>21</v>
      </c>
      <c r="W5" s="43">
        <v>22</v>
      </c>
    </row>
    <row r="6" spans="2:23" ht="23.1" customHeight="1" x14ac:dyDescent="0.25">
      <c r="B6" s="46" t="s">
        <v>35</v>
      </c>
      <c r="C6" s="46" t="s">
        <v>36</v>
      </c>
      <c r="D6" s="46" t="s">
        <v>37</v>
      </c>
      <c r="E6" s="46" t="s">
        <v>38</v>
      </c>
      <c r="F6" s="46" t="s">
        <v>27</v>
      </c>
      <c r="G6" s="46" t="s">
        <v>34</v>
      </c>
      <c r="H6" s="46" t="s">
        <v>28</v>
      </c>
      <c r="I6" s="47" t="s">
        <v>8</v>
      </c>
      <c r="J6" s="47"/>
      <c r="K6" s="47"/>
      <c r="L6" s="47"/>
      <c r="M6" s="47"/>
      <c r="N6" s="47"/>
      <c r="O6" s="47"/>
      <c r="P6" s="48" t="s">
        <v>23</v>
      </c>
      <c r="Q6" s="48"/>
      <c r="R6" s="48"/>
      <c r="S6" s="48"/>
      <c r="T6" s="48" t="s">
        <v>29</v>
      </c>
      <c r="U6" s="48"/>
      <c r="V6" s="48"/>
      <c r="W6" s="48" t="s">
        <v>26</v>
      </c>
    </row>
    <row r="7" spans="2:23" ht="25.5" customHeight="1" x14ac:dyDescent="0.25">
      <c r="B7" s="46"/>
      <c r="C7" s="46"/>
      <c r="D7" s="46"/>
      <c r="E7" s="46"/>
      <c r="F7" s="46"/>
      <c r="G7" s="46"/>
      <c r="H7" s="46"/>
      <c r="I7" s="49" t="s">
        <v>39</v>
      </c>
      <c r="J7" s="49" t="s">
        <v>40</v>
      </c>
      <c r="K7" s="49" t="s">
        <v>24</v>
      </c>
      <c r="L7" s="49"/>
      <c r="M7" s="49" t="s">
        <v>41</v>
      </c>
      <c r="N7" s="49" t="s">
        <v>31</v>
      </c>
      <c r="O7" s="49" t="s">
        <v>44</v>
      </c>
      <c r="P7" s="50" t="s">
        <v>13</v>
      </c>
      <c r="Q7" s="50" t="s">
        <v>14</v>
      </c>
      <c r="R7" s="50" t="s">
        <v>15</v>
      </c>
      <c r="S7" s="50" t="s">
        <v>16</v>
      </c>
      <c r="T7" s="46" t="s">
        <v>32</v>
      </c>
      <c r="U7" s="48" t="s">
        <v>30</v>
      </c>
      <c r="V7" s="46" t="s">
        <v>33</v>
      </c>
      <c r="W7" s="51"/>
    </row>
    <row r="8" spans="2:23" ht="27" customHeight="1" x14ac:dyDescent="0.25">
      <c r="B8" s="46"/>
      <c r="C8" s="46"/>
      <c r="D8" s="46"/>
      <c r="E8" s="46"/>
      <c r="F8" s="46"/>
      <c r="G8" s="46"/>
      <c r="H8" s="46"/>
      <c r="I8" s="49"/>
      <c r="J8" s="49"/>
      <c r="K8" s="52" t="s">
        <v>42</v>
      </c>
      <c r="L8" s="52" t="s">
        <v>43</v>
      </c>
      <c r="M8" s="49"/>
      <c r="N8" s="49"/>
      <c r="O8" s="49"/>
      <c r="P8" s="50"/>
      <c r="Q8" s="50"/>
      <c r="R8" s="50"/>
      <c r="S8" s="50"/>
      <c r="T8" s="46"/>
      <c r="U8" s="48"/>
      <c r="V8" s="46"/>
      <c r="W8" s="51"/>
    </row>
    <row r="9" spans="2:23" ht="53.25" customHeight="1" x14ac:dyDescent="0.25">
      <c r="B9" s="25" t="s">
        <v>45</v>
      </c>
      <c r="C9" s="26"/>
      <c r="D9" s="26"/>
      <c r="E9" s="26"/>
      <c r="F9" s="25" t="s">
        <v>46</v>
      </c>
      <c r="G9" s="26" t="s">
        <v>47</v>
      </c>
      <c r="H9" s="25" t="s">
        <v>45</v>
      </c>
      <c r="I9" s="53">
        <f>+I10</f>
        <v>0</v>
      </c>
      <c r="J9" s="53">
        <f>+J10</f>
        <v>149389362184</v>
      </c>
      <c r="K9" s="53">
        <f t="shared" ref="K9:L9" si="0">+K10</f>
        <v>0</v>
      </c>
      <c r="L9" s="53">
        <f t="shared" si="0"/>
        <v>0</v>
      </c>
      <c r="M9" s="53">
        <f>+M10</f>
        <v>0</v>
      </c>
      <c r="N9" s="53">
        <f t="shared" ref="N9:O9" si="1">+N10</f>
        <v>0</v>
      </c>
      <c r="O9" s="53">
        <f t="shared" si="1"/>
        <v>149389362184</v>
      </c>
      <c r="P9" s="54">
        <f>+P10</f>
        <v>130704261653</v>
      </c>
      <c r="Q9" s="55">
        <f>+P9/O9</f>
        <v>0.87492348680098175</v>
      </c>
      <c r="R9" s="54">
        <f>+R10</f>
        <v>79821935746</v>
      </c>
      <c r="S9" s="55">
        <f t="shared" ref="S9:S32" si="2">+R9/O9</f>
        <v>0.53432141739573702</v>
      </c>
      <c r="T9" s="56" t="s">
        <v>142</v>
      </c>
      <c r="U9" s="56" t="s">
        <v>156</v>
      </c>
      <c r="V9" s="56" t="s">
        <v>143</v>
      </c>
      <c r="W9" s="57" t="s">
        <v>174</v>
      </c>
    </row>
    <row r="10" spans="2:23" ht="108.75" customHeight="1" x14ac:dyDescent="0.25">
      <c r="B10" s="25" t="s">
        <v>45</v>
      </c>
      <c r="C10" s="26"/>
      <c r="D10" s="26"/>
      <c r="E10" s="26"/>
      <c r="F10" s="25" t="s">
        <v>46</v>
      </c>
      <c r="G10" s="26" t="s">
        <v>48</v>
      </c>
      <c r="H10" s="25" t="s">
        <v>49</v>
      </c>
      <c r="I10" s="53">
        <v>0</v>
      </c>
      <c r="J10" s="53">
        <f>SUM(J11:J13)</f>
        <v>149389362184</v>
      </c>
      <c r="K10" s="53">
        <f t="shared" ref="K10:N10" si="3">SUM(K11:K13)</f>
        <v>0</v>
      </c>
      <c r="L10" s="53">
        <f t="shared" si="3"/>
        <v>0</v>
      </c>
      <c r="M10" s="53">
        <v>0</v>
      </c>
      <c r="N10" s="53">
        <f t="shared" si="3"/>
        <v>0</v>
      </c>
      <c r="O10" s="54">
        <f>+I10+J10+K10-L10-M10+N10</f>
        <v>149389362184</v>
      </c>
      <c r="P10" s="54">
        <f>SUM(P11:P13)</f>
        <v>130704261653</v>
      </c>
      <c r="Q10" s="55">
        <f>+P10/O10</f>
        <v>0.87492348680098175</v>
      </c>
      <c r="R10" s="54">
        <f>SUM(R11:R13)</f>
        <v>79821935746</v>
      </c>
      <c r="S10" s="55">
        <f t="shared" si="2"/>
        <v>0.53432141739573702</v>
      </c>
      <c r="T10" s="58"/>
      <c r="U10" s="58"/>
      <c r="V10" s="58"/>
      <c r="W10" s="59"/>
    </row>
    <row r="11" spans="2:23" ht="55.5" customHeight="1" x14ac:dyDescent="0.25">
      <c r="B11" s="27" t="s">
        <v>45</v>
      </c>
      <c r="C11" s="28" t="s">
        <v>175</v>
      </c>
      <c r="D11" s="29">
        <v>850</v>
      </c>
      <c r="E11" s="28" t="s">
        <v>188</v>
      </c>
      <c r="F11" s="27" t="s">
        <v>46</v>
      </c>
      <c r="G11" s="30" t="s">
        <v>50</v>
      </c>
      <c r="H11" s="27" t="s">
        <v>51</v>
      </c>
      <c r="I11" s="60">
        <v>0</v>
      </c>
      <c r="J11" s="60">
        <v>63279215746</v>
      </c>
      <c r="K11" s="60">
        <v>0</v>
      </c>
      <c r="L11" s="60">
        <v>0</v>
      </c>
      <c r="M11" s="60">
        <v>0</v>
      </c>
      <c r="N11" s="60">
        <v>0</v>
      </c>
      <c r="O11" s="61">
        <f t="shared" ref="O11:O13" si="4">+I11+J11+K11-L11-M11+N11</f>
        <v>63279215746</v>
      </c>
      <c r="P11" s="61">
        <v>63279215746</v>
      </c>
      <c r="Q11" s="62">
        <f>+P11/O11</f>
        <v>1</v>
      </c>
      <c r="R11" s="61">
        <v>63279215746</v>
      </c>
      <c r="S11" s="62">
        <f t="shared" si="2"/>
        <v>1</v>
      </c>
      <c r="T11" s="58"/>
      <c r="U11" s="58"/>
      <c r="V11" s="58"/>
      <c r="W11" s="59"/>
    </row>
    <row r="12" spans="2:23" ht="50.45" customHeight="1" x14ac:dyDescent="0.25">
      <c r="B12" s="27" t="s">
        <v>45</v>
      </c>
      <c r="C12" s="28" t="s">
        <v>175</v>
      </c>
      <c r="D12" s="29">
        <v>244</v>
      </c>
      <c r="E12" s="28" t="s">
        <v>189</v>
      </c>
      <c r="F12" s="27" t="s">
        <v>46</v>
      </c>
      <c r="G12" s="30" t="s">
        <v>52</v>
      </c>
      <c r="H12" s="27" t="s">
        <v>53</v>
      </c>
      <c r="I12" s="60">
        <v>0</v>
      </c>
      <c r="J12" s="60">
        <v>61758866438</v>
      </c>
      <c r="K12" s="60">
        <v>0</v>
      </c>
      <c r="L12" s="60">
        <v>0</v>
      </c>
      <c r="M12" s="60">
        <v>18685100531</v>
      </c>
      <c r="N12" s="60">
        <v>0</v>
      </c>
      <c r="O12" s="61">
        <f>+I12+J12+K12-L12+N12</f>
        <v>61758866438</v>
      </c>
      <c r="P12" s="61">
        <v>43073765907</v>
      </c>
      <c r="Q12" s="62">
        <f t="shared" ref="Q12:Q13" si="5">+P12/O12</f>
        <v>0.69745072070326852</v>
      </c>
      <c r="R12" s="61">
        <v>16542720000</v>
      </c>
      <c r="S12" s="62">
        <f t="shared" si="2"/>
        <v>0.26785983866150315</v>
      </c>
      <c r="T12" s="58"/>
      <c r="U12" s="58"/>
      <c r="V12" s="58"/>
      <c r="W12" s="59"/>
    </row>
    <row r="13" spans="2:23" ht="66" customHeight="1" x14ac:dyDescent="0.25">
      <c r="B13" s="27" t="s">
        <v>45</v>
      </c>
      <c r="C13" s="28" t="s">
        <v>176</v>
      </c>
      <c r="D13" s="29">
        <v>200</v>
      </c>
      <c r="E13" s="28" t="s">
        <v>187</v>
      </c>
      <c r="F13" s="27" t="s">
        <v>46</v>
      </c>
      <c r="G13" s="30" t="s">
        <v>54</v>
      </c>
      <c r="H13" s="27" t="s">
        <v>55</v>
      </c>
      <c r="I13" s="60">
        <v>0</v>
      </c>
      <c r="J13" s="60">
        <v>24351280000</v>
      </c>
      <c r="K13" s="60">
        <v>0</v>
      </c>
      <c r="L13" s="60">
        <v>0</v>
      </c>
      <c r="M13" s="60">
        <v>0</v>
      </c>
      <c r="N13" s="60">
        <v>0</v>
      </c>
      <c r="O13" s="61">
        <f t="shared" si="4"/>
        <v>24351280000</v>
      </c>
      <c r="P13" s="61">
        <v>24351280000</v>
      </c>
      <c r="Q13" s="62">
        <f t="shared" si="5"/>
        <v>1</v>
      </c>
      <c r="R13" s="61">
        <v>0</v>
      </c>
      <c r="S13" s="62">
        <f t="shared" si="2"/>
        <v>0</v>
      </c>
      <c r="T13" s="63"/>
      <c r="U13" s="63"/>
      <c r="V13" s="63"/>
      <c r="W13" s="64"/>
    </row>
    <row r="14" spans="2:23" ht="64.5" customHeight="1" x14ac:dyDescent="0.25">
      <c r="B14" s="25" t="s">
        <v>56</v>
      </c>
      <c r="C14" s="26"/>
      <c r="D14" s="26"/>
      <c r="E14" s="26"/>
      <c r="F14" s="25" t="s">
        <v>57</v>
      </c>
      <c r="G14" s="26" t="s">
        <v>58</v>
      </c>
      <c r="H14" s="25" t="s">
        <v>56</v>
      </c>
      <c r="I14" s="53">
        <f>+I15+I17+I19+I21+I23</f>
        <v>21000000000</v>
      </c>
      <c r="J14" s="53">
        <f t="shared" ref="J14:N14" si="6">+J15+J17+J19+J21+J23</f>
        <v>0</v>
      </c>
      <c r="K14" s="53">
        <f t="shared" si="6"/>
        <v>0</v>
      </c>
      <c r="L14" s="53">
        <f t="shared" si="6"/>
        <v>0</v>
      </c>
      <c r="M14" s="53">
        <f t="shared" si="6"/>
        <v>0</v>
      </c>
      <c r="N14" s="53">
        <f t="shared" si="6"/>
        <v>0</v>
      </c>
      <c r="O14" s="54">
        <f>+I14+J14+K14-L14-M14+N14</f>
        <v>21000000000</v>
      </c>
      <c r="P14" s="54">
        <f>+P15+P17+P19+P21+P23</f>
        <v>21000000000</v>
      </c>
      <c r="Q14" s="55">
        <f t="shared" ref="Q14:Q35" si="7">+P14/O14</f>
        <v>1</v>
      </c>
      <c r="R14" s="54">
        <f>+R15+R17+R19+R21+R23</f>
        <v>1500000000</v>
      </c>
      <c r="S14" s="55">
        <f t="shared" si="2"/>
        <v>7.1428571428571425E-2</v>
      </c>
      <c r="T14" s="56" t="s">
        <v>144</v>
      </c>
      <c r="U14" s="56" t="s">
        <v>157</v>
      </c>
      <c r="V14" s="56" t="s">
        <v>145</v>
      </c>
      <c r="W14" s="65" t="s">
        <v>171</v>
      </c>
    </row>
    <row r="15" spans="2:23" ht="64.5" customHeight="1" x14ac:dyDescent="0.25">
      <c r="B15" s="25" t="s">
        <v>56</v>
      </c>
      <c r="C15" s="26"/>
      <c r="D15" s="26"/>
      <c r="E15" s="26"/>
      <c r="F15" s="25" t="s">
        <v>57</v>
      </c>
      <c r="G15" s="26" t="s">
        <v>59</v>
      </c>
      <c r="H15" s="25" t="s">
        <v>60</v>
      </c>
      <c r="I15" s="53">
        <f>+I16</f>
        <v>4200000000</v>
      </c>
      <c r="J15" s="53">
        <f>+J16</f>
        <v>0</v>
      </c>
      <c r="K15" s="53">
        <f t="shared" ref="K15:N15" si="8">+K16</f>
        <v>0</v>
      </c>
      <c r="L15" s="53">
        <f t="shared" si="8"/>
        <v>0</v>
      </c>
      <c r="M15" s="53">
        <f t="shared" si="8"/>
        <v>0</v>
      </c>
      <c r="N15" s="53">
        <f t="shared" si="8"/>
        <v>0</v>
      </c>
      <c r="O15" s="54">
        <f>+I15+J15+K15-L15-M15+N15</f>
        <v>4200000000</v>
      </c>
      <c r="P15" s="54">
        <v>4200000000</v>
      </c>
      <c r="Q15" s="55">
        <f t="shared" si="7"/>
        <v>1</v>
      </c>
      <c r="R15" s="54">
        <f>+R16</f>
        <v>0</v>
      </c>
      <c r="S15" s="55">
        <f t="shared" si="2"/>
        <v>0</v>
      </c>
      <c r="T15" s="58"/>
      <c r="U15" s="58"/>
      <c r="V15" s="58"/>
      <c r="W15" s="66"/>
    </row>
    <row r="16" spans="2:23" ht="86.25" customHeight="1" x14ac:dyDescent="0.25">
      <c r="B16" s="27" t="s">
        <v>56</v>
      </c>
      <c r="C16" s="28" t="s">
        <v>177</v>
      </c>
      <c r="D16" s="29">
        <v>1</v>
      </c>
      <c r="E16" s="28" t="s">
        <v>61</v>
      </c>
      <c r="F16" s="27" t="s">
        <v>57</v>
      </c>
      <c r="G16" s="31" t="s">
        <v>62</v>
      </c>
      <c r="H16" s="32" t="s">
        <v>63</v>
      </c>
      <c r="I16" s="60">
        <v>4200000000</v>
      </c>
      <c r="J16" s="60">
        <v>0</v>
      </c>
      <c r="K16" s="60">
        <v>0</v>
      </c>
      <c r="L16" s="60">
        <v>0</v>
      </c>
      <c r="M16" s="60">
        <v>0</v>
      </c>
      <c r="N16" s="60">
        <v>0</v>
      </c>
      <c r="O16" s="61">
        <f t="shared" ref="O16:O24" si="9">+I16+J16+K16-L16-M16+N16</f>
        <v>4200000000</v>
      </c>
      <c r="P16" s="61">
        <v>4200000000</v>
      </c>
      <c r="Q16" s="62">
        <f t="shared" si="7"/>
        <v>1</v>
      </c>
      <c r="R16" s="61">
        <v>0</v>
      </c>
      <c r="S16" s="62">
        <f t="shared" si="2"/>
        <v>0</v>
      </c>
      <c r="T16" s="58"/>
      <c r="U16" s="58"/>
      <c r="V16" s="58"/>
      <c r="W16" s="66"/>
    </row>
    <row r="17" spans="2:23" ht="81.75" customHeight="1" x14ac:dyDescent="0.25">
      <c r="B17" s="25" t="s">
        <v>56</v>
      </c>
      <c r="C17" s="26"/>
      <c r="D17" s="26"/>
      <c r="E17" s="26"/>
      <c r="F17" s="25" t="s">
        <v>57</v>
      </c>
      <c r="G17" s="26" t="s">
        <v>64</v>
      </c>
      <c r="H17" s="25" t="s">
        <v>65</v>
      </c>
      <c r="I17" s="53">
        <f>+I18</f>
        <v>4200000000</v>
      </c>
      <c r="J17" s="53">
        <f t="shared" ref="J17:L17" si="10">+J18</f>
        <v>0</v>
      </c>
      <c r="K17" s="53">
        <f t="shared" si="10"/>
        <v>0</v>
      </c>
      <c r="L17" s="53">
        <f t="shared" si="10"/>
        <v>0</v>
      </c>
      <c r="M17" s="53">
        <f>+M18</f>
        <v>0</v>
      </c>
      <c r="N17" s="53">
        <f t="shared" ref="N17" si="11">+N18</f>
        <v>0</v>
      </c>
      <c r="O17" s="53">
        <f>+O18</f>
        <v>4200000000</v>
      </c>
      <c r="P17" s="54">
        <v>4200000000</v>
      </c>
      <c r="Q17" s="55">
        <f t="shared" si="7"/>
        <v>1</v>
      </c>
      <c r="R17" s="54">
        <f>+R18</f>
        <v>0</v>
      </c>
      <c r="S17" s="55">
        <f t="shared" si="2"/>
        <v>0</v>
      </c>
      <c r="T17" s="58"/>
      <c r="U17" s="58"/>
      <c r="V17" s="58"/>
      <c r="W17" s="66"/>
    </row>
    <row r="18" spans="2:23" ht="72.75" customHeight="1" x14ac:dyDescent="0.25">
      <c r="B18" s="27" t="s">
        <v>56</v>
      </c>
      <c r="C18" s="28" t="s">
        <v>177</v>
      </c>
      <c r="D18" s="29">
        <v>1</v>
      </c>
      <c r="E18" s="28" t="s">
        <v>61</v>
      </c>
      <c r="F18" s="27" t="s">
        <v>57</v>
      </c>
      <c r="G18" s="31" t="s">
        <v>66</v>
      </c>
      <c r="H18" s="32" t="s">
        <v>63</v>
      </c>
      <c r="I18" s="60">
        <v>4200000000</v>
      </c>
      <c r="J18" s="60">
        <v>0</v>
      </c>
      <c r="K18" s="60">
        <v>0</v>
      </c>
      <c r="L18" s="60">
        <v>0</v>
      </c>
      <c r="M18" s="60">
        <v>0</v>
      </c>
      <c r="N18" s="60">
        <v>0</v>
      </c>
      <c r="O18" s="61">
        <f t="shared" si="9"/>
        <v>4200000000</v>
      </c>
      <c r="P18" s="61">
        <v>4200000000</v>
      </c>
      <c r="Q18" s="62">
        <f t="shared" si="7"/>
        <v>1</v>
      </c>
      <c r="R18" s="61">
        <v>0</v>
      </c>
      <c r="S18" s="62">
        <f t="shared" si="2"/>
        <v>0</v>
      </c>
      <c r="T18" s="58"/>
      <c r="U18" s="58"/>
      <c r="V18" s="58"/>
      <c r="W18" s="66"/>
    </row>
    <row r="19" spans="2:23" ht="64.5" customHeight="1" x14ac:dyDescent="0.25">
      <c r="B19" s="25" t="s">
        <v>56</v>
      </c>
      <c r="C19" s="26"/>
      <c r="D19" s="26"/>
      <c r="E19" s="26"/>
      <c r="F19" s="25" t="s">
        <v>57</v>
      </c>
      <c r="G19" s="26" t="s">
        <v>67</v>
      </c>
      <c r="H19" s="25" t="s">
        <v>68</v>
      </c>
      <c r="I19" s="53">
        <f>+I20</f>
        <v>4200000000</v>
      </c>
      <c r="J19" s="53">
        <f t="shared" ref="J19:L19" si="12">+J20</f>
        <v>0</v>
      </c>
      <c r="K19" s="53">
        <f t="shared" si="12"/>
        <v>0</v>
      </c>
      <c r="L19" s="53">
        <f t="shared" si="12"/>
        <v>0</v>
      </c>
      <c r="M19" s="53">
        <f>+M20</f>
        <v>0</v>
      </c>
      <c r="N19" s="53">
        <f t="shared" ref="N19" si="13">+N20</f>
        <v>0</v>
      </c>
      <c r="O19" s="53">
        <f>+O20</f>
        <v>4200000000</v>
      </c>
      <c r="P19" s="54">
        <v>4200000000</v>
      </c>
      <c r="Q19" s="55">
        <f t="shared" si="7"/>
        <v>1</v>
      </c>
      <c r="R19" s="54">
        <f>+R20</f>
        <v>0</v>
      </c>
      <c r="S19" s="55">
        <f t="shared" si="2"/>
        <v>0</v>
      </c>
      <c r="T19" s="58"/>
      <c r="U19" s="58"/>
      <c r="V19" s="58"/>
      <c r="W19" s="66"/>
    </row>
    <row r="20" spans="2:23" ht="82.5" customHeight="1" x14ac:dyDescent="0.25">
      <c r="B20" s="27" t="s">
        <v>56</v>
      </c>
      <c r="C20" s="28" t="s">
        <v>177</v>
      </c>
      <c r="D20" s="29">
        <v>1</v>
      </c>
      <c r="E20" s="28" t="s">
        <v>61</v>
      </c>
      <c r="F20" s="27" t="s">
        <v>57</v>
      </c>
      <c r="G20" s="31" t="s">
        <v>69</v>
      </c>
      <c r="H20" s="32" t="s">
        <v>63</v>
      </c>
      <c r="I20" s="60">
        <v>4200000000</v>
      </c>
      <c r="J20" s="60">
        <v>0</v>
      </c>
      <c r="K20" s="60">
        <v>0</v>
      </c>
      <c r="L20" s="60">
        <v>0</v>
      </c>
      <c r="M20" s="60">
        <v>0</v>
      </c>
      <c r="N20" s="60">
        <v>0</v>
      </c>
      <c r="O20" s="61">
        <f t="shared" si="9"/>
        <v>4200000000</v>
      </c>
      <c r="P20" s="61">
        <v>4200000000</v>
      </c>
      <c r="Q20" s="62">
        <f t="shared" si="7"/>
        <v>1</v>
      </c>
      <c r="R20" s="61">
        <v>0</v>
      </c>
      <c r="S20" s="62">
        <f t="shared" si="2"/>
        <v>0</v>
      </c>
      <c r="T20" s="58"/>
      <c r="U20" s="58"/>
      <c r="V20" s="58"/>
      <c r="W20" s="66"/>
    </row>
    <row r="21" spans="2:23" ht="79.5" customHeight="1" x14ac:dyDescent="0.25">
      <c r="B21" s="25" t="s">
        <v>56</v>
      </c>
      <c r="C21" s="26"/>
      <c r="D21" s="26"/>
      <c r="E21" s="26"/>
      <c r="F21" s="25" t="s">
        <v>57</v>
      </c>
      <c r="G21" s="26" t="s">
        <v>70</v>
      </c>
      <c r="H21" s="25" t="s">
        <v>71</v>
      </c>
      <c r="I21" s="53">
        <f>+I22</f>
        <v>4200000000</v>
      </c>
      <c r="J21" s="53">
        <f t="shared" ref="J21:L21" si="14">+J22</f>
        <v>0</v>
      </c>
      <c r="K21" s="53">
        <f t="shared" si="14"/>
        <v>0</v>
      </c>
      <c r="L21" s="53">
        <f t="shared" si="14"/>
        <v>0</v>
      </c>
      <c r="M21" s="53">
        <f>+M22</f>
        <v>0</v>
      </c>
      <c r="N21" s="53">
        <f t="shared" ref="N21" si="15">+N22</f>
        <v>0</v>
      </c>
      <c r="O21" s="53">
        <f>+O22</f>
        <v>4200000000</v>
      </c>
      <c r="P21" s="54">
        <v>4200000000</v>
      </c>
      <c r="Q21" s="55">
        <f t="shared" si="7"/>
        <v>1</v>
      </c>
      <c r="R21" s="54">
        <f>+R22</f>
        <v>0</v>
      </c>
      <c r="S21" s="55">
        <f t="shared" si="2"/>
        <v>0</v>
      </c>
      <c r="T21" s="58"/>
      <c r="U21" s="58"/>
      <c r="V21" s="58"/>
      <c r="W21" s="66"/>
    </row>
    <row r="22" spans="2:23" ht="80.25" customHeight="1" x14ac:dyDescent="0.25">
      <c r="B22" s="27" t="s">
        <v>56</v>
      </c>
      <c r="C22" s="28" t="s">
        <v>177</v>
      </c>
      <c r="D22" s="29">
        <v>1</v>
      </c>
      <c r="E22" s="28" t="s">
        <v>61</v>
      </c>
      <c r="F22" s="27" t="s">
        <v>57</v>
      </c>
      <c r="G22" s="31" t="s">
        <v>72</v>
      </c>
      <c r="H22" s="32" t="s">
        <v>63</v>
      </c>
      <c r="I22" s="60">
        <v>4200000000</v>
      </c>
      <c r="J22" s="60">
        <v>0</v>
      </c>
      <c r="K22" s="60">
        <v>0</v>
      </c>
      <c r="L22" s="60">
        <v>0</v>
      </c>
      <c r="M22" s="60">
        <v>0</v>
      </c>
      <c r="N22" s="60">
        <v>0</v>
      </c>
      <c r="O22" s="61">
        <f t="shared" si="9"/>
        <v>4200000000</v>
      </c>
      <c r="P22" s="61">
        <v>4200000000</v>
      </c>
      <c r="Q22" s="62">
        <f t="shared" si="7"/>
        <v>1</v>
      </c>
      <c r="R22" s="61">
        <v>0</v>
      </c>
      <c r="S22" s="62">
        <f t="shared" si="2"/>
        <v>0</v>
      </c>
      <c r="T22" s="58"/>
      <c r="U22" s="58"/>
      <c r="V22" s="58"/>
      <c r="W22" s="66"/>
    </row>
    <row r="23" spans="2:23" ht="64.5" customHeight="1" x14ac:dyDescent="0.25">
      <c r="B23" s="25" t="s">
        <v>56</v>
      </c>
      <c r="C23" s="26"/>
      <c r="D23" s="26"/>
      <c r="E23" s="26"/>
      <c r="F23" s="25" t="s">
        <v>57</v>
      </c>
      <c r="G23" s="26" t="s">
        <v>73</v>
      </c>
      <c r="H23" s="25" t="s">
        <v>74</v>
      </c>
      <c r="I23" s="53">
        <f>+I24</f>
        <v>4200000000</v>
      </c>
      <c r="J23" s="53">
        <f t="shared" ref="J23:L23" si="16">+J24</f>
        <v>0</v>
      </c>
      <c r="K23" s="53">
        <f t="shared" si="16"/>
        <v>0</v>
      </c>
      <c r="L23" s="53">
        <f t="shared" si="16"/>
        <v>0</v>
      </c>
      <c r="M23" s="53">
        <f>+M24</f>
        <v>0</v>
      </c>
      <c r="N23" s="53">
        <f t="shared" ref="N23" si="17">+N24</f>
        <v>0</v>
      </c>
      <c r="O23" s="53">
        <f>+O24</f>
        <v>4200000000</v>
      </c>
      <c r="P23" s="54">
        <v>4200000000</v>
      </c>
      <c r="Q23" s="55">
        <f t="shared" si="7"/>
        <v>1</v>
      </c>
      <c r="R23" s="54">
        <f>+R24</f>
        <v>1500000000</v>
      </c>
      <c r="S23" s="55">
        <f t="shared" si="2"/>
        <v>0.35714285714285715</v>
      </c>
      <c r="T23" s="58"/>
      <c r="U23" s="58"/>
      <c r="V23" s="58"/>
      <c r="W23" s="66"/>
    </row>
    <row r="24" spans="2:23" ht="82.5" customHeight="1" x14ac:dyDescent="0.25">
      <c r="B24" s="27" t="s">
        <v>56</v>
      </c>
      <c r="C24" s="28" t="s">
        <v>177</v>
      </c>
      <c r="D24" s="29">
        <v>1</v>
      </c>
      <c r="E24" s="28" t="s">
        <v>61</v>
      </c>
      <c r="F24" s="27" t="s">
        <v>57</v>
      </c>
      <c r="G24" s="31" t="s">
        <v>161</v>
      </c>
      <c r="H24" s="32" t="s">
        <v>63</v>
      </c>
      <c r="I24" s="60">
        <v>4200000000</v>
      </c>
      <c r="J24" s="60">
        <v>0</v>
      </c>
      <c r="K24" s="60">
        <v>0</v>
      </c>
      <c r="L24" s="60">
        <v>0</v>
      </c>
      <c r="M24" s="60">
        <v>0</v>
      </c>
      <c r="N24" s="60">
        <v>0</v>
      </c>
      <c r="O24" s="61">
        <f t="shared" si="9"/>
        <v>4200000000</v>
      </c>
      <c r="P24" s="61">
        <v>4200000000</v>
      </c>
      <c r="Q24" s="62">
        <f t="shared" si="7"/>
        <v>1</v>
      </c>
      <c r="R24" s="61">
        <v>1500000000</v>
      </c>
      <c r="S24" s="62">
        <f t="shared" si="2"/>
        <v>0.35714285714285715</v>
      </c>
      <c r="T24" s="63"/>
      <c r="U24" s="63"/>
      <c r="V24" s="63"/>
      <c r="W24" s="66"/>
    </row>
    <row r="25" spans="2:23" ht="64.5" customHeight="1" x14ac:dyDescent="0.25">
      <c r="B25" s="25" t="s">
        <v>75</v>
      </c>
      <c r="C25" s="26"/>
      <c r="D25" s="26"/>
      <c r="E25" s="26"/>
      <c r="F25" s="25" t="s">
        <v>76</v>
      </c>
      <c r="G25" s="26" t="s">
        <v>77</v>
      </c>
      <c r="H25" s="25" t="s">
        <v>75</v>
      </c>
      <c r="I25" s="53">
        <f>+I26</f>
        <v>25250000000</v>
      </c>
      <c r="J25" s="53">
        <f t="shared" ref="J25:M25" si="18">+J26</f>
        <v>0</v>
      </c>
      <c r="K25" s="53">
        <f t="shared" si="18"/>
        <v>21827680268</v>
      </c>
      <c r="L25" s="53">
        <f t="shared" si="18"/>
        <v>21827680268</v>
      </c>
      <c r="M25" s="53">
        <f t="shared" si="18"/>
        <v>0</v>
      </c>
      <c r="N25" s="53">
        <f>+N26</f>
        <v>0</v>
      </c>
      <c r="O25" s="54">
        <f>+I25+J25+K25-L25-M25+N25</f>
        <v>25250000000</v>
      </c>
      <c r="P25" s="54">
        <f>+P26</f>
        <v>11694676344.99</v>
      </c>
      <c r="Q25" s="55">
        <f t="shared" si="7"/>
        <v>0.46315549881148516</v>
      </c>
      <c r="R25" s="54">
        <f>+R26</f>
        <v>4732595120.9899998</v>
      </c>
      <c r="S25" s="55">
        <f t="shared" si="2"/>
        <v>0.1874295097421782</v>
      </c>
      <c r="T25" s="67" t="s">
        <v>146</v>
      </c>
      <c r="U25" s="56" t="s">
        <v>147</v>
      </c>
      <c r="V25" s="56" t="s">
        <v>148</v>
      </c>
      <c r="W25" s="68" t="s">
        <v>172</v>
      </c>
    </row>
    <row r="26" spans="2:23" ht="75" customHeight="1" x14ac:dyDescent="0.25">
      <c r="B26" s="25" t="s">
        <v>75</v>
      </c>
      <c r="C26" s="26"/>
      <c r="D26" s="26"/>
      <c r="E26" s="26"/>
      <c r="F26" s="25" t="s">
        <v>76</v>
      </c>
      <c r="G26" s="26" t="s">
        <v>78</v>
      </c>
      <c r="H26" s="25" t="s">
        <v>65</v>
      </c>
      <c r="I26" s="53">
        <f>+I27+I28+I29+I30+I31+I32</f>
        <v>25250000000</v>
      </c>
      <c r="J26" s="53">
        <f t="shared" ref="J26:N26" si="19">+J27+J28+J29+J30+J31+J32</f>
        <v>0</v>
      </c>
      <c r="K26" s="53">
        <f>+K27+K28+K29+K30+K31+K32</f>
        <v>21827680268</v>
      </c>
      <c r="L26" s="53">
        <f t="shared" si="19"/>
        <v>21827680268</v>
      </c>
      <c r="M26" s="53">
        <f t="shared" si="19"/>
        <v>0</v>
      </c>
      <c r="N26" s="53">
        <f t="shared" si="19"/>
        <v>0</v>
      </c>
      <c r="O26" s="53">
        <f>+O27+O28+O29+O30+O31+O32</f>
        <v>25250000000</v>
      </c>
      <c r="P26" s="69">
        <f>+P27+P28+P29+P30+P31+P32</f>
        <v>11694676344.99</v>
      </c>
      <c r="Q26" s="70">
        <f t="shared" si="7"/>
        <v>0.46315549881148516</v>
      </c>
      <c r="R26" s="69">
        <f>+R27+R28+R29+R30+R31+R32</f>
        <v>4732595120.9899998</v>
      </c>
      <c r="S26" s="70">
        <f t="shared" si="2"/>
        <v>0.1874295097421782</v>
      </c>
      <c r="T26" s="71"/>
      <c r="U26" s="58"/>
      <c r="V26" s="58"/>
      <c r="W26" s="72"/>
    </row>
    <row r="27" spans="2:23" ht="64.5" customHeight="1" x14ac:dyDescent="0.25">
      <c r="B27" s="27" t="s">
        <v>75</v>
      </c>
      <c r="C27" s="28" t="s">
        <v>178</v>
      </c>
      <c r="D27" s="33">
        <v>1</v>
      </c>
      <c r="E27" s="28" t="s">
        <v>190</v>
      </c>
      <c r="F27" s="27" t="s">
        <v>76</v>
      </c>
      <c r="G27" s="31" t="s">
        <v>79</v>
      </c>
      <c r="H27" s="32" t="s">
        <v>80</v>
      </c>
      <c r="I27" s="73">
        <v>1274000000</v>
      </c>
      <c r="J27" s="74">
        <v>0</v>
      </c>
      <c r="K27" s="74">
        <v>0</v>
      </c>
      <c r="L27" s="74">
        <v>0</v>
      </c>
      <c r="M27" s="75">
        <v>0</v>
      </c>
      <c r="N27" s="60">
        <v>0</v>
      </c>
      <c r="O27" s="76">
        <f>+I27+J27+K27-L27-M27+N27</f>
        <v>1274000000</v>
      </c>
      <c r="P27" s="76">
        <v>716000000</v>
      </c>
      <c r="Q27" s="77">
        <f t="shared" si="7"/>
        <v>0.56200941915227631</v>
      </c>
      <c r="R27" s="78">
        <v>3600000</v>
      </c>
      <c r="S27" s="77">
        <f t="shared" si="2"/>
        <v>2.8257456828885402E-3</v>
      </c>
      <c r="T27" s="71"/>
      <c r="U27" s="58"/>
      <c r="V27" s="58"/>
      <c r="W27" s="72"/>
    </row>
    <row r="28" spans="2:23" ht="64.5" customHeight="1" x14ac:dyDescent="0.25">
      <c r="B28" s="27" t="s">
        <v>75</v>
      </c>
      <c r="C28" s="28" t="s">
        <v>179</v>
      </c>
      <c r="D28" s="29">
        <v>6</v>
      </c>
      <c r="E28" s="28" t="s">
        <v>191</v>
      </c>
      <c r="F28" s="27" t="s">
        <v>76</v>
      </c>
      <c r="G28" s="34" t="s">
        <v>81</v>
      </c>
      <c r="H28" s="32" t="s">
        <v>82</v>
      </c>
      <c r="I28" s="73">
        <v>13085000000</v>
      </c>
      <c r="J28" s="74">
        <v>0</v>
      </c>
      <c r="K28" s="35">
        <v>7237680268</v>
      </c>
      <c r="L28" s="35">
        <v>8294680268</v>
      </c>
      <c r="M28" s="75">
        <v>0</v>
      </c>
      <c r="N28" s="60">
        <v>0</v>
      </c>
      <c r="O28" s="76">
        <f t="shared" ref="O28:P32" si="20">+I28+J28+K28-L28-M28+N28</f>
        <v>12028000000</v>
      </c>
      <c r="P28" s="76">
        <v>4341986150</v>
      </c>
      <c r="Q28" s="77">
        <f t="shared" si="7"/>
        <v>0.36098986947123379</v>
      </c>
      <c r="R28" s="78">
        <v>2774622787</v>
      </c>
      <c r="S28" s="77">
        <f t="shared" si="2"/>
        <v>0.23068031152311275</v>
      </c>
      <c r="T28" s="71"/>
      <c r="U28" s="58"/>
      <c r="V28" s="58"/>
      <c r="W28" s="72"/>
    </row>
    <row r="29" spans="2:23" ht="64.5" customHeight="1" x14ac:dyDescent="0.25">
      <c r="B29" s="27" t="s">
        <v>75</v>
      </c>
      <c r="C29" s="28" t="s">
        <v>182</v>
      </c>
      <c r="D29" s="29">
        <v>2</v>
      </c>
      <c r="E29" s="28" t="s">
        <v>192</v>
      </c>
      <c r="F29" s="27" t="s">
        <v>76</v>
      </c>
      <c r="G29" s="31" t="s">
        <v>83</v>
      </c>
      <c r="H29" s="32" t="s">
        <v>84</v>
      </c>
      <c r="I29" s="73">
        <v>8641000000</v>
      </c>
      <c r="J29" s="74">
        <v>0</v>
      </c>
      <c r="K29" s="74">
        <v>5980000000</v>
      </c>
      <c r="L29" s="74">
        <v>8845000000</v>
      </c>
      <c r="M29" s="75">
        <v>0</v>
      </c>
      <c r="N29" s="60">
        <v>0</v>
      </c>
      <c r="O29" s="76">
        <f t="shared" si="20"/>
        <v>5776000000</v>
      </c>
      <c r="P29" s="76">
        <v>2164690194.9899998</v>
      </c>
      <c r="Q29" s="77">
        <f t="shared" si="7"/>
        <v>0.37477323320463984</v>
      </c>
      <c r="R29" s="78">
        <v>1954372333.99</v>
      </c>
      <c r="S29" s="77">
        <f t="shared" si="2"/>
        <v>0.33836086114785319</v>
      </c>
      <c r="T29" s="71"/>
      <c r="U29" s="58"/>
      <c r="V29" s="58"/>
      <c r="W29" s="72"/>
    </row>
    <row r="30" spans="2:23" ht="64.5" customHeight="1" x14ac:dyDescent="0.25">
      <c r="B30" s="27" t="s">
        <v>75</v>
      </c>
      <c r="C30" s="28" t="s">
        <v>179</v>
      </c>
      <c r="D30" s="29">
        <v>1</v>
      </c>
      <c r="E30" s="28" t="s">
        <v>191</v>
      </c>
      <c r="F30" s="27" t="s">
        <v>76</v>
      </c>
      <c r="G30" s="34" t="s">
        <v>162</v>
      </c>
      <c r="H30" s="32" t="s">
        <v>163</v>
      </c>
      <c r="I30" s="73">
        <v>0</v>
      </c>
      <c r="J30" s="73">
        <v>0</v>
      </c>
      <c r="K30" s="79">
        <v>1500000000</v>
      </c>
      <c r="L30" s="73">
        <v>0</v>
      </c>
      <c r="M30" s="73">
        <v>0</v>
      </c>
      <c r="N30" s="73">
        <v>0</v>
      </c>
      <c r="O30" s="76">
        <f t="shared" si="20"/>
        <v>1500000000</v>
      </c>
      <c r="P30" s="76">
        <v>0</v>
      </c>
      <c r="Q30" s="77">
        <f t="shared" si="7"/>
        <v>0</v>
      </c>
      <c r="R30" s="78">
        <v>0</v>
      </c>
      <c r="S30" s="77">
        <f t="shared" si="2"/>
        <v>0</v>
      </c>
      <c r="T30" s="71"/>
      <c r="U30" s="58"/>
      <c r="V30" s="58"/>
      <c r="W30" s="72"/>
    </row>
    <row r="31" spans="2:23" ht="64.5" customHeight="1" x14ac:dyDescent="0.25">
      <c r="B31" s="27" t="s">
        <v>75</v>
      </c>
      <c r="C31" s="28" t="s">
        <v>180</v>
      </c>
      <c r="D31" s="29">
        <v>2</v>
      </c>
      <c r="E31" s="28" t="s">
        <v>194</v>
      </c>
      <c r="F31" s="27" t="s">
        <v>76</v>
      </c>
      <c r="G31" s="31" t="s">
        <v>164</v>
      </c>
      <c r="H31" s="32" t="s">
        <v>165</v>
      </c>
      <c r="I31" s="73">
        <v>2250000000</v>
      </c>
      <c r="J31" s="73">
        <v>0</v>
      </c>
      <c r="K31" s="73">
        <v>0</v>
      </c>
      <c r="L31" s="73">
        <v>0</v>
      </c>
      <c r="M31" s="73">
        <v>0</v>
      </c>
      <c r="N31" s="73">
        <v>0</v>
      </c>
      <c r="O31" s="76">
        <f t="shared" si="20"/>
        <v>2250000000</v>
      </c>
      <c r="P31" s="76">
        <f t="shared" si="20"/>
        <v>2250000000</v>
      </c>
      <c r="Q31" s="77">
        <f t="shared" si="7"/>
        <v>1</v>
      </c>
      <c r="R31" s="78">
        <v>0</v>
      </c>
      <c r="S31" s="77">
        <f t="shared" si="2"/>
        <v>0</v>
      </c>
      <c r="T31" s="71"/>
      <c r="U31" s="58"/>
      <c r="V31" s="58"/>
      <c r="W31" s="72"/>
    </row>
    <row r="32" spans="2:23" ht="64.5" customHeight="1" x14ac:dyDescent="0.25">
      <c r="B32" s="27" t="s">
        <v>75</v>
      </c>
      <c r="C32" s="28" t="s">
        <v>181</v>
      </c>
      <c r="D32" s="29">
        <v>2</v>
      </c>
      <c r="E32" s="28" t="s">
        <v>193</v>
      </c>
      <c r="F32" s="27" t="s">
        <v>76</v>
      </c>
      <c r="G32" s="31" t="s">
        <v>167</v>
      </c>
      <c r="H32" s="36" t="s">
        <v>166</v>
      </c>
      <c r="I32" s="73">
        <v>0</v>
      </c>
      <c r="J32" s="73">
        <v>0</v>
      </c>
      <c r="K32" s="73">
        <v>7110000000</v>
      </c>
      <c r="L32" s="73">
        <v>4688000000</v>
      </c>
      <c r="M32" s="73">
        <v>0</v>
      </c>
      <c r="N32" s="73">
        <v>0</v>
      </c>
      <c r="O32" s="76">
        <f t="shared" si="20"/>
        <v>2422000000</v>
      </c>
      <c r="P32" s="76">
        <v>2222000000</v>
      </c>
      <c r="Q32" s="77">
        <f t="shared" si="7"/>
        <v>0.91742361684558216</v>
      </c>
      <c r="R32" s="78">
        <v>0</v>
      </c>
      <c r="S32" s="77">
        <f t="shared" si="2"/>
        <v>0</v>
      </c>
      <c r="T32" s="80"/>
      <c r="U32" s="63"/>
      <c r="V32" s="63"/>
      <c r="W32" s="81"/>
    </row>
    <row r="33" spans="2:23" ht="64.5" customHeight="1" x14ac:dyDescent="0.25">
      <c r="B33" s="25" t="s">
        <v>85</v>
      </c>
      <c r="C33" s="26"/>
      <c r="D33" s="26"/>
      <c r="E33" s="26"/>
      <c r="F33" s="25" t="s">
        <v>86</v>
      </c>
      <c r="G33" s="26" t="s">
        <v>87</v>
      </c>
      <c r="H33" s="25" t="s">
        <v>88</v>
      </c>
      <c r="I33" s="53">
        <f>+I34</f>
        <v>48000000000</v>
      </c>
      <c r="J33" s="82">
        <f t="shared" ref="J33:N33" si="21">+J34</f>
        <v>0</v>
      </c>
      <c r="K33" s="82">
        <f t="shared" si="21"/>
        <v>14620000000</v>
      </c>
      <c r="L33" s="82">
        <f t="shared" si="21"/>
        <v>14620000000</v>
      </c>
      <c r="M33" s="53">
        <f t="shared" si="21"/>
        <v>0</v>
      </c>
      <c r="N33" s="53">
        <f t="shared" si="21"/>
        <v>0</v>
      </c>
      <c r="O33" s="54">
        <f>+I33+J33+K33-L33-M33+N33</f>
        <v>48000000000</v>
      </c>
      <c r="P33" s="83">
        <f>+P34</f>
        <v>48000000000</v>
      </c>
      <c r="Q33" s="84">
        <f t="shared" si="7"/>
        <v>1</v>
      </c>
      <c r="R33" s="83">
        <f>+R34</f>
        <v>8284000000</v>
      </c>
      <c r="S33" s="84">
        <f>+S34</f>
        <v>0.27106442852000917</v>
      </c>
      <c r="T33" s="56" t="s">
        <v>149</v>
      </c>
      <c r="U33" s="56" t="s">
        <v>150</v>
      </c>
      <c r="V33" s="56" t="s">
        <v>151</v>
      </c>
      <c r="W33" s="85" t="s">
        <v>173</v>
      </c>
    </row>
    <row r="34" spans="2:23" ht="64.5" customHeight="1" x14ac:dyDescent="0.25">
      <c r="B34" s="25" t="s">
        <v>85</v>
      </c>
      <c r="C34" s="26"/>
      <c r="D34" s="26"/>
      <c r="E34" s="26"/>
      <c r="F34" s="25" t="s">
        <v>86</v>
      </c>
      <c r="G34" s="26" t="s">
        <v>89</v>
      </c>
      <c r="H34" s="25" t="s">
        <v>49</v>
      </c>
      <c r="I34" s="53">
        <f>SUM(I35:I39)</f>
        <v>48000000000</v>
      </c>
      <c r="J34" s="53">
        <f t="shared" ref="J34:L34" si="22">SUM(J35:J39)</f>
        <v>0</v>
      </c>
      <c r="K34" s="53">
        <f t="shared" si="22"/>
        <v>14620000000</v>
      </c>
      <c r="L34" s="53">
        <f t="shared" si="22"/>
        <v>14620000000</v>
      </c>
      <c r="M34" s="53">
        <f>SUM(M35:M39)</f>
        <v>0</v>
      </c>
      <c r="N34" s="53">
        <f t="shared" ref="N34:O34" si="23">SUM(N35:N39)</f>
        <v>0</v>
      </c>
      <c r="O34" s="53">
        <f t="shared" si="23"/>
        <v>48000000000</v>
      </c>
      <c r="P34" s="53">
        <f>+P35+P36+P37+P38+P39</f>
        <v>48000000000</v>
      </c>
      <c r="Q34" s="55">
        <f t="shared" si="7"/>
        <v>1</v>
      </c>
      <c r="R34" s="54">
        <f>+R35+R36+R37+R38+R39</f>
        <v>8284000000</v>
      </c>
      <c r="S34" s="55">
        <f>+S35+S36+S37+S38+S39</f>
        <v>0.27106442852000917</v>
      </c>
      <c r="T34" s="58"/>
      <c r="U34" s="58"/>
      <c r="V34" s="58"/>
      <c r="W34" s="86"/>
    </row>
    <row r="35" spans="2:23" ht="64.5" customHeight="1" x14ac:dyDescent="0.25">
      <c r="B35" s="27" t="s">
        <v>85</v>
      </c>
      <c r="C35" s="28" t="s">
        <v>90</v>
      </c>
      <c r="D35" s="29">
        <v>11000</v>
      </c>
      <c r="E35" s="28" t="s">
        <v>91</v>
      </c>
      <c r="F35" s="27" t="s">
        <v>86</v>
      </c>
      <c r="G35" s="31" t="s">
        <v>92</v>
      </c>
      <c r="H35" s="32" t="s">
        <v>93</v>
      </c>
      <c r="I35" s="87">
        <v>14059000000</v>
      </c>
      <c r="J35" s="60">
        <v>0</v>
      </c>
      <c r="K35" s="60">
        <v>0</v>
      </c>
      <c r="L35" s="60">
        <v>792000000</v>
      </c>
      <c r="M35" s="60">
        <v>0</v>
      </c>
      <c r="N35" s="60">
        <v>0</v>
      </c>
      <c r="O35" s="61">
        <f t="shared" ref="O35:O39" si="24">+I35+J35+K35-L35-M35+N35</f>
        <v>13267000000</v>
      </c>
      <c r="P35" s="61">
        <v>13267000000</v>
      </c>
      <c r="Q35" s="62">
        <f t="shared" si="7"/>
        <v>1</v>
      </c>
      <c r="R35" s="61">
        <v>0</v>
      </c>
      <c r="S35" s="62">
        <f>+R35/O35</f>
        <v>0</v>
      </c>
      <c r="T35" s="58"/>
      <c r="U35" s="58"/>
      <c r="V35" s="58"/>
      <c r="W35" s="86"/>
    </row>
    <row r="36" spans="2:23" ht="64.5" customHeight="1" x14ac:dyDescent="0.25">
      <c r="B36" s="27" t="s">
        <v>85</v>
      </c>
      <c r="C36" s="28" t="s">
        <v>94</v>
      </c>
      <c r="D36" s="28">
        <v>6</v>
      </c>
      <c r="E36" s="28" t="s">
        <v>95</v>
      </c>
      <c r="F36" s="27" t="s">
        <v>86</v>
      </c>
      <c r="G36" s="31" t="s">
        <v>96</v>
      </c>
      <c r="H36" s="32" t="s">
        <v>97</v>
      </c>
      <c r="I36" s="87">
        <v>3900000000</v>
      </c>
      <c r="J36" s="60">
        <v>0</v>
      </c>
      <c r="K36" s="60">
        <v>0</v>
      </c>
      <c r="L36" s="60">
        <v>3475000000</v>
      </c>
      <c r="M36" s="60">
        <v>0</v>
      </c>
      <c r="N36" s="60">
        <v>0</v>
      </c>
      <c r="O36" s="61">
        <f t="shared" si="24"/>
        <v>425000000</v>
      </c>
      <c r="P36" s="61">
        <v>425000000</v>
      </c>
      <c r="Q36" s="62">
        <f t="shared" ref="Q36:Q39" si="25">+P36/O36</f>
        <v>1</v>
      </c>
      <c r="R36" s="61">
        <v>0</v>
      </c>
      <c r="S36" s="62">
        <f t="shared" ref="S36:S39" si="26">+R36/O36</f>
        <v>0</v>
      </c>
      <c r="T36" s="58"/>
      <c r="U36" s="58"/>
      <c r="V36" s="58"/>
      <c r="W36" s="86"/>
    </row>
    <row r="37" spans="2:23" ht="64.5" customHeight="1" x14ac:dyDescent="0.25">
      <c r="B37" s="27" t="s">
        <v>85</v>
      </c>
      <c r="C37" s="28" t="s">
        <v>98</v>
      </c>
      <c r="D37" s="29">
        <v>800</v>
      </c>
      <c r="E37" s="28" t="s">
        <v>99</v>
      </c>
      <c r="F37" s="27" t="s">
        <v>86</v>
      </c>
      <c r="G37" s="31" t="s">
        <v>100</v>
      </c>
      <c r="H37" s="32" t="s">
        <v>101</v>
      </c>
      <c r="I37" s="87">
        <v>3900000000</v>
      </c>
      <c r="J37" s="60">
        <v>0</v>
      </c>
      <c r="K37" s="60">
        <v>0</v>
      </c>
      <c r="L37" s="60">
        <v>3900000000</v>
      </c>
      <c r="M37" s="60">
        <v>0</v>
      </c>
      <c r="N37" s="60">
        <v>0</v>
      </c>
      <c r="O37" s="61">
        <f t="shared" si="24"/>
        <v>0</v>
      </c>
      <c r="P37" s="61">
        <v>0</v>
      </c>
      <c r="Q37" s="62">
        <v>0</v>
      </c>
      <c r="R37" s="61">
        <v>0</v>
      </c>
      <c r="S37" s="62">
        <v>0</v>
      </c>
      <c r="T37" s="58"/>
      <c r="U37" s="58"/>
      <c r="V37" s="58"/>
      <c r="W37" s="86"/>
    </row>
    <row r="38" spans="2:23" ht="64.5" customHeight="1" x14ac:dyDescent="0.25">
      <c r="B38" s="27" t="s">
        <v>85</v>
      </c>
      <c r="C38" s="28" t="s">
        <v>102</v>
      </c>
      <c r="D38" s="29">
        <v>160</v>
      </c>
      <c r="E38" s="37" t="s">
        <v>103</v>
      </c>
      <c r="F38" s="27" t="s">
        <v>86</v>
      </c>
      <c r="G38" s="31" t="s">
        <v>104</v>
      </c>
      <c r="H38" s="32" t="s">
        <v>105</v>
      </c>
      <c r="I38" s="87">
        <v>10200000000</v>
      </c>
      <c r="J38" s="60">
        <v>0</v>
      </c>
      <c r="K38" s="60">
        <v>0</v>
      </c>
      <c r="L38" s="60">
        <v>6453000000</v>
      </c>
      <c r="M38" s="60">
        <v>0</v>
      </c>
      <c r="N38" s="60">
        <v>0</v>
      </c>
      <c r="O38" s="61">
        <f t="shared" si="24"/>
        <v>3747000000</v>
      </c>
      <c r="P38" s="61">
        <v>3747000000</v>
      </c>
      <c r="Q38" s="62">
        <f t="shared" si="25"/>
        <v>1</v>
      </c>
      <c r="R38" s="61">
        <v>0</v>
      </c>
      <c r="S38" s="62">
        <f t="shared" si="26"/>
        <v>0</v>
      </c>
      <c r="T38" s="58"/>
      <c r="U38" s="58"/>
      <c r="V38" s="58"/>
      <c r="W38" s="86"/>
    </row>
    <row r="39" spans="2:23" ht="64.5" customHeight="1" x14ac:dyDescent="0.25">
      <c r="B39" s="27" t="s">
        <v>85</v>
      </c>
      <c r="C39" s="28" t="s">
        <v>106</v>
      </c>
      <c r="D39" s="29">
        <v>182</v>
      </c>
      <c r="E39" s="28" t="s">
        <v>107</v>
      </c>
      <c r="F39" s="27" t="s">
        <v>86</v>
      </c>
      <c r="G39" s="31" t="s">
        <v>108</v>
      </c>
      <c r="H39" s="32" t="s">
        <v>109</v>
      </c>
      <c r="I39" s="87">
        <v>15941000000</v>
      </c>
      <c r="J39" s="60">
        <v>0</v>
      </c>
      <c r="K39" s="60">
        <v>14620000000</v>
      </c>
      <c r="L39" s="60">
        <v>0</v>
      </c>
      <c r="M39" s="60">
        <v>0</v>
      </c>
      <c r="N39" s="60">
        <v>0</v>
      </c>
      <c r="O39" s="61">
        <f t="shared" si="24"/>
        <v>30561000000</v>
      </c>
      <c r="P39" s="61">
        <v>30561000000</v>
      </c>
      <c r="Q39" s="62">
        <f t="shared" si="25"/>
        <v>1</v>
      </c>
      <c r="R39" s="61">
        <v>8284000000</v>
      </c>
      <c r="S39" s="62">
        <f t="shared" si="26"/>
        <v>0.27106442852000917</v>
      </c>
      <c r="T39" s="63"/>
      <c r="U39" s="63"/>
      <c r="V39" s="63"/>
      <c r="W39" s="88"/>
    </row>
    <row r="40" spans="2:23" ht="64.5" customHeight="1" x14ac:dyDescent="0.25">
      <c r="B40" s="25" t="s">
        <v>110</v>
      </c>
      <c r="C40" s="25"/>
      <c r="D40" s="25"/>
      <c r="E40" s="25"/>
      <c r="F40" s="25" t="s">
        <v>86</v>
      </c>
      <c r="G40" s="26" t="s">
        <v>111</v>
      </c>
      <c r="H40" s="25" t="s">
        <v>110</v>
      </c>
      <c r="I40" s="53">
        <f>+I41+I43+I45+I47+I49+I51</f>
        <v>93634866889</v>
      </c>
      <c r="J40" s="53">
        <f t="shared" ref="J40:M40" si="27">+J41+J43+J45+J47+J49+J51</f>
        <v>0</v>
      </c>
      <c r="K40" s="53">
        <f t="shared" si="27"/>
        <v>0</v>
      </c>
      <c r="L40" s="53">
        <f t="shared" si="27"/>
        <v>0</v>
      </c>
      <c r="M40" s="53">
        <f t="shared" si="27"/>
        <v>0</v>
      </c>
      <c r="N40" s="53">
        <f>+N41+N43+N45+N47+N49+N51</f>
        <v>0</v>
      </c>
      <c r="O40" s="54">
        <f>+I40+J40+K40-L40-M40+N40</f>
        <v>93634866889</v>
      </c>
      <c r="P40" s="53">
        <f>+P41+P43+P45+P47+P49+P51</f>
        <v>33634866889</v>
      </c>
      <c r="Q40" s="55">
        <f t="shared" ref="Q40:Q52" si="28">+P40/O40</f>
        <v>0.35921305819628763</v>
      </c>
      <c r="R40" s="53">
        <f>+R41+R43+R45+R47+R49+R51</f>
        <v>3911000000</v>
      </c>
      <c r="S40" s="55">
        <f t="shared" ref="S40:S60" si="29">+R40/O40</f>
        <v>4.1768628823238653E-2</v>
      </c>
      <c r="T40" s="56" t="s">
        <v>149</v>
      </c>
      <c r="U40" s="56" t="s">
        <v>154</v>
      </c>
      <c r="V40" s="56" t="s">
        <v>155</v>
      </c>
      <c r="W40" s="89" t="s">
        <v>203</v>
      </c>
    </row>
    <row r="41" spans="2:23" ht="64.5" customHeight="1" x14ac:dyDescent="0.25">
      <c r="B41" s="25" t="s">
        <v>110</v>
      </c>
      <c r="C41" s="25"/>
      <c r="D41" s="25"/>
      <c r="E41" s="25"/>
      <c r="F41" s="25" t="s">
        <v>86</v>
      </c>
      <c r="G41" s="26" t="s">
        <v>112</v>
      </c>
      <c r="H41" s="25" t="s">
        <v>60</v>
      </c>
      <c r="I41" s="53">
        <f>+I42</f>
        <v>4726973377</v>
      </c>
      <c r="J41" s="53">
        <f t="shared" ref="J41:N41" si="30">+J42</f>
        <v>0</v>
      </c>
      <c r="K41" s="53">
        <f t="shared" si="30"/>
        <v>0</v>
      </c>
      <c r="L41" s="53">
        <f t="shared" si="30"/>
        <v>0</v>
      </c>
      <c r="M41" s="53">
        <f t="shared" si="30"/>
        <v>0</v>
      </c>
      <c r="N41" s="53">
        <f t="shared" si="30"/>
        <v>0</v>
      </c>
      <c r="O41" s="54">
        <f>+I41+J41+K41-L41-M41+N41</f>
        <v>4726973377</v>
      </c>
      <c r="P41" s="53">
        <f>+P42</f>
        <v>4726973377</v>
      </c>
      <c r="Q41" s="55">
        <f t="shared" si="28"/>
        <v>1</v>
      </c>
      <c r="R41" s="53">
        <f>+R42</f>
        <v>0</v>
      </c>
      <c r="S41" s="55">
        <f t="shared" si="29"/>
        <v>0</v>
      </c>
      <c r="T41" s="90"/>
      <c r="U41" s="90"/>
      <c r="V41" s="90"/>
      <c r="W41" s="91"/>
    </row>
    <row r="42" spans="2:23" ht="80.25" customHeight="1" x14ac:dyDescent="0.25">
      <c r="B42" s="38" t="s">
        <v>110</v>
      </c>
      <c r="C42" s="28" t="s">
        <v>183</v>
      </c>
      <c r="D42" s="33">
        <v>1</v>
      </c>
      <c r="E42" s="28" t="s">
        <v>195</v>
      </c>
      <c r="F42" s="27" t="s">
        <v>86</v>
      </c>
      <c r="G42" s="31" t="s">
        <v>113</v>
      </c>
      <c r="H42" s="32" t="s">
        <v>114</v>
      </c>
      <c r="I42" s="87">
        <v>4726973377</v>
      </c>
      <c r="J42" s="60">
        <v>0</v>
      </c>
      <c r="K42" s="60">
        <v>0</v>
      </c>
      <c r="L42" s="60">
        <v>0</v>
      </c>
      <c r="M42" s="60">
        <v>0</v>
      </c>
      <c r="N42" s="60">
        <v>0</v>
      </c>
      <c r="O42" s="61">
        <f t="shared" ref="O42:P42" si="31">+I42+J42+K42-L42-M42+N42</f>
        <v>4726973377</v>
      </c>
      <c r="P42" s="61">
        <f t="shared" si="31"/>
        <v>4726973377</v>
      </c>
      <c r="Q42" s="62">
        <f t="shared" si="28"/>
        <v>1</v>
      </c>
      <c r="R42" s="61">
        <v>0</v>
      </c>
      <c r="S42" s="62">
        <f t="shared" si="29"/>
        <v>0</v>
      </c>
      <c r="T42" s="90"/>
      <c r="U42" s="90"/>
      <c r="V42" s="90"/>
      <c r="W42" s="91"/>
    </row>
    <row r="43" spans="2:23" ht="64.5" customHeight="1" x14ac:dyDescent="0.25">
      <c r="B43" s="25" t="s">
        <v>110</v>
      </c>
      <c r="C43" s="25"/>
      <c r="D43" s="25"/>
      <c r="E43" s="25"/>
      <c r="F43" s="25" t="s">
        <v>86</v>
      </c>
      <c r="G43" s="26" t="s">
        <v>115</v>
      </c>
      <c r="H43" s="25" t="s">
        <v>116</v>
      </c>
      <c r="I43" s="53">
        <f>+I44</f>
        <v>70000000000</v>
      </c>
      <c r="J43" s="53">
        <f t="shared" ref="J43:N43" si="32">+J44</f>
        <v>0</v>
      </c>
      <c r="K43" s="53">
        <f t="shared" si="32"/>
        <v>0</v>
      </c>
      <c r="L43" s="53">
        <f t="shared" si="32"/>
        <v>0</v>
      </c>
      <c r="M43" s="53">
        <f t="shared" si="32"/>
        <v>0</v>
      </c>
      <c r="N43" s="53">
        <f t="shared" si="32"/>
        <v>0</v>
      </c>
      <c r="O43" s="54">
        <f>+I43+J43+K43-L43-M43+N43</f>
        <v>70000000000</v>
      </c>
      <c r="P43" s="53">
        <f>+P44</f>
        <v>10000000000</v>
      </c>
      <c r="Q43" s="55">
        <f t="shared" si="28"/>
        <v>0.14285714285714285</v>
      </c>
      <c r="R43" s="53">
        <f>+R44</f>
        <v>0</v>
      </c>
      <c r="S43" s="55">
        <f t="shared" si="29"/>
        <v>0</v>
      </c>
      <c r="T43" s="90"/>
      <c r="U43" s="90"/>
      <c r="V43" s="90"/>
      <c r="W43" s="91"/>
    </row>
    <row r="44" spans="2:23" ht="94.5" customHeight="1" x14ac:dyDescent="0.25">
      <c r="B44" s="27" t="s">
        <v>110</v>
      </c>
      <c r="C44" s="28" t="s">
        <v>183</v>
      </c>
      <c r="D44" s="33">
        <v>26</v>
      </c>
      <c r="E44" s="28" t="s">
        <v>195</v>
      </c>
      <c r="F44" s="27" t="s">
        <v>86</v>
      </c>
      <c r="G44" s="31" t="s">
        <v>117</v>
      </c>
      <c r="H44" s="32" t="s">
        <v>114</v>
      </c>
      <c r="I44" s="87">
        <v>70000000000</v>
      </c>
      <c r="J44" s="60">
        <v>0</v>
      </c>
      <c r="K44" s="60">
        <v>0</v>
      </c>
      <c r="L44" s="60">
        <v>0</v>
      </c>
      <c r="M44" s="60">
        <v>0</v>
      </c>
      <c r="N44" s="60">
        <v>0</v>
      </c>
      <c r="O44" s="61">
        <f t="shared" ref="O44" si="33">+I44+J44+K44-L44-M44+N44</f>
        <v>70000000000</v>
      </c>
      <c r="P44" s="61">
        <v>10000000000</v>
      </c>
      <c r="Q44" s="62">
        <f t="shared" si="28"/>
        <v>0.14285714285714285</v>
      </c>
      <c r="R44" s="61">
        <v>0</v>
      </c>
      <c r="S44" s="62">
        <f t="shared" si="29"/>
        <v>0</v>
      </c>
      <c r="T44" s="90"/>
      <c r="U44" s="90"/>
      <c r="V44" s="90"/>
      <c r="W44" s="91"/>
    </row>
    <row r="45" spans="2:23" ht="84" customHeight="1" x14ac:dyDescent="0.25">
      <c r="B45" s="25" t="s">
        <v>110</v>
      </c>
      <c r="C45" s="25"/>
      <c r="D45" s="25"/>
      <c r="E45" s="25"/>
      <c r="F45" s="25" t="s">
        <v>86</v>
      </c>
      <c r="G45" s="26" t="s">
        <v>118</v>
      </c>
      <c r="H45" s="25" t="s">
        <v>65</v>
      </c>
      <c r="I45" s="53">
        <f>+I46</f>
        <v>4726973378</v>
      </c>
      <c r="J45" s="53">
        <f t="shared" ref="J45:N45" si="34">+J46</f>
        <v>0</v>
      </c>
      <c r="K45" s="53">
        <f t="shared" si="34"/>
        <v>0</v>
      </c>
      <c r="L45" s="53">
        <f t="shared" si="34"/>
        <v>0</v>
      </c>
      <c r="M45" s="53">
        <f t="shared" si="34"/>
        <v>0</v>
      </c>
      <c r="N45" s="53">
        <f t="shared" si="34"/>
        <v>0</v>
      </c>
      <c r="O45" s="54">
        <f>+I45+J45+K45-L45-M45+N45</f>
        <v>4726973378</v>
      </c>
      <c r="P45" s="53">
        <f>+P46</f>
        <v>4726973378</v>
      </c>
      <c r="Q45" s="55">
        <f t="shared" si="28"/>
        <v>1</v>
      </c>
      <c r="R45" s="53">
        <f>+R46</f>
        <v>3911000000</v>
      </c>
      <c r="S45" s="55">
        <f t="shared" si="29"/>
        <v>0.8273793159492594</v>
      </c>
      <c r="T45" s="90"/>
      <c r="U45" s="90"/>
      <c r="V45" s="90"/>
      <c r="W45" s="91"/>
    </row>
    <row r="46" spans="2:23" ht="81.75" customHeight="1" x14ac:dyDescent="0.25">
      <c r="B46" s="27" t="s">
        <v>110</v>
      </c>
      <c r="C46" s="28" t="s">
        <v>183</v>
      </c>
      <c r="D46" s="33">
        <v>1</v>
      </c>
      <c r="E46" s="28" t="s">
        <v>195</v>
      </c>
      <c r="F46" s="27" t="s">
        <v>86</v>
      </c>
      <c r="G46" s="31" t="s">
        <v>119</v>
      </c>
      <c r="H46" s="32" t="s">
        <v>114</v>
      </c>
      <c r="I46" s="87">
        <v>4726973378</v>
      </c>
      <c r="J46" s="60">
        <v>0</v>
      </c>
      <c r="K46" s="60">
        <v>0</v>
      </c>
      <c r="L46" s="60">
        <v>0</v>
      </c>
      <c r="M46" s="60">
        <v>0</v>
      </c>
      <c r="N46" s="60">
        <v>0</v>
      </c>
      <c r="O46" s="61">
        <f t="shared" ref="O46" si="35">+I46+J46+K46-L46-M46+N46</f>
        <v>4726973378</v>
      </c>
      <c r="P46" s="61">
        <v>4726973378</v>
      </c>
      <c r="Q46" s="62">
        <f t="shared" si="28"/>
        <v>1</v>
      </c>
      <c r="R46" s="61">
        <v>3911000000</v>
      </c>
      <c r="S46" s="62">
        <f t="shared" si="29"/>
        <v>0.8273793159492594</v>
      </c>
      <c r="T46" s="90"/>
      <c r="U46" s="90"/>
      <c r="V46" s="90"/>
      <c r="W46" s="91"/>
    </row>
    <row r="47" spans="2:23" ht="64.5" customHeight="1" x14ac:dyDescent="0.25">
      <c r="B47" s="25" t="s">
        <v>110</v>
      </c>
      <c r="C47" s="25"/>
      <c r="D47" s="25"/>
      <c r="E47" s="25"/>
      <c r="F47" s="25" t="s">
        <v>86</v>
      </c>
      <c r="G47" s="26" t="s">
        <v>120</v>
      </c>
      <c r="H47" s="25" t="s">
        <v>68</v>
      </c>
      <c r="I47" s="53">
        <f>+I48</f>
        <v>4726973378</v>
      </c>
      <c r="J47" s="53">
        <f t="shared" ref="J47:N47" si="36">+J48</f>
        <v>0</v>
      </c>
      <c r="K47" s="53">
        <f t="shared" si="36"/>
        <v>0</v>
      </c>
      <c r="L47" s="53">
        <f t="shared" si="36"/>
        <v>0</v>
      </c>
      <c r="M47" s="53">
        <f t="shared" si="36"/>
        <v>0</v>
      </c>
      <c r="N47" s="53">
        <f t="shared" si="36"/>
        <v>0</v>
      </c>
      <c r="O47" s="54">
        <f>+I47+J47+K47-L47-M47+N47</f>
        <v>4726973378</v>
      </c>
      <c r="P47" s="53">
        <f>+P48</f>
        <v>4726973378</v>
      </c>
      <c r="Q47" s="55">
        <f t="shared" si="28"/>
        <v>1</v>
      </c>
      <c r="R47" s="54">
        <f>+R48</f>
        <v>0</v>
      </c>
      <c r="S47" s="55">
        <f t="shared" si="29"/>
        <v>0</v>
      </c>
      <c r="T47" s="90"/>
      <c r="U47" s="90"/>
      <c r="V47" s="90"/>
      <c r="W47" s="91"/>
    </row>
    <row r="48" spans="2:23" ht="78.75" customHeight="1" x14ac:dyDescent="0.25">
      <c r="B48" s="27" t="s">
        <v>110</v>
      </c>
      <c r="C48" s="28" t="s">
        <v>183</v>
      </c>
      <c r="D48" s="33">
        <v>1</v>
      </c>
      <c r="E48" s="28" t="s">
        <v>195</v>
      </c>
      <c r="F48" s="27" t="s">
        <v>86</v>
      </c>
      <c r="G48" s="31" t="s">
        <v>121</v>
      </c>
      <c r="H48" s="32" t="s">
        <v>114</v>
      </c>
      <c r="I48" s="87">
        <v>4726973378</v>
      </c>
      <c r="J48" s="60">
        <v>0</v>
      </c>
      <c r="K48" s="60">
        <v>0</v>
      </c>
      <c r="L48" s="60">
        <v>0</v>
      </c>
      <c r="M48" s="60">
        <v>0</v>
      </c>
      <c r="N48" s="60">
        <v>0</v>
      </c>
      <c r="O48" s="61">
        <f t="shared" ref="O48" si="37">+I48+J48+K48-L48-M48+N48</f>
        <v>4726973378</v>
      </c>
      <c r="P48" s="61">
        <v>4726973378</v>
      </c>
      <c r="Q48" s="62">
        <f t="shared" si="28"/>
        <v>1</v>
      </c>
      <c r="R48" s="61">
        <v>0</v>
      </c>
      <c r="S48" s="62">
        <f t="shared" si="29"/>
        <v>0</v>
      </c>
      <c r="T48" s="90"/>
      <c r="U48" s="90"/>
      <c r="V48" s="90"/>
      <c r="W48" s="91"/>
    </row>
    <row r="49" spans="2:23" ht="64.5" customHeight="1" x14ac:dyDescent="0.25">
      <c r="B49" s="25" t="s">
        <v>110</v>
      </c>
      <c r="C49" s="25"/>
      <c r="D49" s="25"/>
      <c r="E49" s="25"/>
      <c r="F49" s="25" t="s">
        <v>86</v>
      </c>
      <c r="G49" s="26" t="s">
        <v>122</v>
      </c>
      <c r="H49" s="25" t="s">
        <v>123</v>
      </c>
      <c r="I49" s="53">
        <f>+I50</f>
        <v>4726973378</v>
      </c>
      <c r="J49" s="53">
        <f t="shared" ref="J49:N49" si="38">+J50</f>
        <v>0</v>
      </c>
      <c r="K49" s="53">
        <f t="shared" si="38"/>
        <v>0</v>
      </c>
      <c r="L49" s="53">
        <f t="shared" si="38"/>
        <v>0</v>
      </c>
      <c r="M49" s="53">
        <f t="shared" si="38"/>
        <v>0</v>
      </c>
      <c r="N49" s="53">
        <f t="shared" si="38"/>
        <v>0</v>
      </c>
      <c r="O49" s="54">
        <f>+I49+J49+K49-L49-M49+N49</f>
        <v>4726973378</v>
      </c>
      <c r="P49" s="53">
        <f>+P50</f>
        <v>4726973378</v>
      </c>
      <c r="Q49" s="55">
        <f t="shared" si="28"/>
        <v>1</v>
      </c>
      <c r="R49" s="54">
        <f>+R50</f>
        <v>0</v>
      </c>
      <c r="S49" s="55">
        <f t="shared" si="29"/>
        <v>0</v>
      </c>
      <c r="T49" s="90"/>
      <c r="U49" s="90"/>
      <c r="V49" s="90"/>
      <c r="W49" s="91"/>
    </row>
    <row r="50" spans="2:23" ht="80.25" customHeight="1" x14ac:dyDescent="0.25">
      <c r="B50" s="27" t="s">
        <v>110</v>
      </c>
      <c r="C50" s="28" t="s">
        <v>183</v>
      </c>
      <c r="D50" s="33">
        <v>1</v>
      </c>
      <c r="E50" s="28" t="s">
        <v>195</v>
      </c>
      <c r="F50" s="27" t="s">
        <v>86</v>
      </c>
      <c r="G50" s="31" t="s">
        <v>124</v>
      </c>
      <c r="H50" s="32" t="s">
        <v>114</v>
      </c>
      <c r="I50" s="87">
        <v>4726973378</v>
      </c>
      <c r="J50" s="60">
        <v>0</v>
      </c>
      <c r="K50" s="60">
        <v>0</v>
      </c>
      <c r="L50" s="60">
        <v>0</v>
      </c>
      <c r="M50" s="60">
        <v>0</v>
      </c>
      <c r="N50" s="60">
        <v>0</v>
      </c>
      <c r="O50" s="61">
        <f t="shared" ref="O50" si="39">+I50+J50+K50-L50-M50+N50</f>
        <v>4726973378</v>
      </c>
      <c r="P50" s="61">
        <v>4726973378</v>
      </c>
      <c r="Q50" s="62">
        <f t="shared" si="28"/>
        <v>1</v>
      </c>
      <c r="R50" s="61">
        <v>0</v>
      </c>
      <c r="S50" s="62">
        <f t="shared" si="29"/>
        <v>0</v>
      </c>
      <c r="T50" s="90"/>
      <c r="U50" s="90"/>
      <c r="V50" s="90"/>
      <c r="W50" s="91"/>
    </row>
    <row r="51" spans="2:23" ht="64.5" customHeight="1" x14ac:dyDescent="0.25">
      <c r="B51" s="25" t="s">
        <v>110</v>
      </c>
      <c r="C51" s="25"/>
      <c r="D51" s="25"/>
      <c r="E51" s="25"/>
      <c r="F51" s="25" t="s">
        <v>86</v>
      </c>
      <c r="G51" s="26" t="s">
        <v>125</v>
      </c>
      <c r="H51" s="25" t="s">
        <v>126</v>
      </c>
      <c r="I51" s="53">
        <f>+I52</f>
        <v>4726973378</v>
      </c>
      <c r="J51" s="53">
        <f t="shared" ref="J51:N51" si="40">+J52</f>
        <v>0</v>
      </c>
      <c r="K51" s="53">
        <f t="shared" si="40"/>
        <v>0</v>
      </c>
      <c r="L51" s="53">
        <f t="shared" si="40"/>
        <v>0</v>
      </c>
      <c r="M51" s="53">
        <f t="shared" si="40"/>
        <v>0</v>
      </c>
      <c r="N51" s="53">
        <f t="shared" si="40"/>
        <v>0</v>
      </c>
      <c r="O51" s="54">
        <f>+I51+J51+K51-L51-M51+N51</f>
        <v>4726973378</v>
      </c>
      <c r="P51" s="53">
        <f>+P52</f>
        <v>4726973378</v>
      </c>
      <c r="Q51" s="55">
        <f t="shared" si="28"/>
        <v>1</v>
      </c>
      <c r="R51" s="54">
        <f>+R52</f>
        <v>0</v>
      </c>
      <c r="S51" s="55">
        <f t="shared" si="29"/>
        <v>0</v>
      </c>
      <c r="T51" s="90"/>
      <c r="U51" s="90"/>
      <c r="V51" s="90"/>
      <c r="W51" s="91"/>
    </row>
    <row r="52" spans="2:23" ht="79.5" customHeight="1" x14ac:dyDescent="0.25">
      <c r="B52" s="27" t="s">
        <v>110</v>
      </c>
      <c r="C52" s="28" t="s">
        <v>183</v>
      </c>
      <c r="D52" s="33">
        <v>1</v>
      </c>
      <c r="E52" s="28" t="s">
        <v>195</v>
      </c>
      <c r="F52" s="27" t="s">
        <v>86</v>
      </c>
      <c r="G52" s="31" t="s">
        <v>127</v>
      </c>
      <c r="H52" s="32" t="s">
        <v>114</v>
      </c>
      <c r="I52" s="87">
        <v>4726973378</v>
      </c>
      <c r="J52" s="60">
        <v>0</v>
      </c>
      <c r="K52" s="60">
        <v>0</v>
      </c>
      <c r="L52" s="60">
        <v>0</v>
      </c>
      <c r="M52" s="60">
        <v>0</v>
      </c>
      <c r="N52" s="60">
        <v>0</v>
      </c>
      <c r="O52" s="61">
        <f t="shared" ref="O52" si="41">+I52+J52+K52-L52-M52+N52</f>
        <v>4726973378</v>
      </c>
      <c r="P52" s="61">
        <v>4726973378</v>
      </c>
      <c r="Q52" s="62">
        <f t="shared" si="28"/>
        <v>1</v>
      </c>
      <c r="R52" s="61">
        <v>0</v>
      </c>
      <c r="S52" s="62">
        <f t="shared" si="29"/>
        <v>0</v>
      </c>
      <c r="T52" s="92"/>
      <c r="U52" s="92"/>
      <c r="V52" s="92"/>
      <c r="W52" s="93"/>
    </row>
    <row r="53" spans="2:23" ht="81.75" customHeight="1" x14ac:dyDescent="0.25">
      <c r="B53" s="25" t="s">
        <v>128</v>
      </c>
      <c r="C53" s="25"/>
      <c r="D53" s="25"/>
      <c r="E53" s="25"/>
      <c r="F53" s="25" t="s">
        <v>129</v>
      </c>
      <c r="G53" s="26" t="s">
        <v>130</v>
      </c>
      <c r="H53" s="25" t="s">
        <v>131</v>
      </c>
      <c r="I53" s="53">
        <f>+I54</f>
        <v>32450000000</v>
      </c>
      <c r="J53" s="53">
        <f t="shared" ref="J53:N53" si="42">+J54</f>
        <v>0</v>
      </c>
      <c r="K53" s="53">
        <f t="shared" si="42"/>
        <v>16915884499</v>
      </c>
      <c r="L53" s="53">
        <f t="shared" si="42"/>
        <v>16915884499</v>
      </c>
      <c r="M53" s="53">
        <f t="shared" si="42"/>
        <v>0</v>
      </c>
      <c r="N53" s="53">
        <f t="shared" si="42"/>
        <v>0</v>
      </c>
      <c r="O53" s="54">
        <f>+I53+J53+K53-L53-M53+N53</f>
        <v>32450000000</v>
      </c>
      <c r="P53" s="53">
        <f>+P54</f>
        <v>13795662522.360001</v>
      </c>
      <c r="Q53" s="55"/>
      <c r="R53" s="54">
        <f>+R54</f>
        <v>7204597445.8400002</v>
      </c>
      <c r="S53" s="55">
        <f t="shared" si="29"/>
        <v>0.22202149293805856</v>
      </c>
      <c r="T53" s="56" t="s">
        <v>158</v>
      </c>
      <c r="U53" s="56" t="s">
        <v>152</v>
      </c>
      <c r="V53" s="56" t="s">
        <v>153</v>
      </c>
      <c r="W53" s="94" t="s">
        <v>170</v>
      </c>
    </row>
    <row r="54" spans="2:23" ht="64.5" customHeight="1" x14ac:dyDescent="0.25">
      <c r="B54" s="25" t="s">
        <v>128</v>
      </c>
      <c r="C54" s="26"/>
      <c r="D54" s="26"/>
      <c r="E54" s="26"/>
      <c r="F54" s="25" t="s">
        <v>129</v>
      </c>
      <c r="G54" s="26" t="s">
        <v>132</v>
      </c>
      <c r="H54" s="25" t="s">
        <v>133</v>
      </c>
      <c r="I54" s="53">
        <f>SUM(I55:I59)</f>
        <v>32450000000</v>
      </c>
      <c r="J54" s="53">
        <f t="shared" ref="J54:N54" si="43">SUM(J55:J59)</f>
        <v>0</v>
      </c>
      <c r="K54" s="53">
        <f t="shared" si="43"/>
        <v>16915884499</v>
      </c>
      <c r="L54" s="53">
        <f t="shared" si="43"/>
        <v>16915884499</v>
      </c>
      <c r="M54" s="53">
        <f t="shared" si="43"/>
        <v>0</v>
      </c>
      <c r="N54" s="53">
        <f t="shared" si="43"/>
        <v>0</v>
      </c>
      <c r="O54" s="53">
        <f>SUM(O55:O59)</f>
        <v>32450000000.000004</v>
      </c>
      <c r="P54" s="53">
        <f>+P55+P56+P57+P58+P59</f>
        <v>13795662522.360001</v>
      </c>
      <c r="Q54" s="55">
        <f>+P54/O54</f>
        <v>0.42513597911741136</v>
      </c>
      <c r="R54" s="53">
        <f>+R55+R56+R57+R58</f>
        <v>7204597445.8400002</v>
      </c>
      <c r="S54" s="55">
        <f t="shared" si="29"/>
        <v>0.22202149293805853</v>
      </c>
      <c r="T54" s="58"/>
      <c r="U54" s="58"/>
      <c r="V54" s="58"/>
      <c r="W54" s="95"/>
    </row>
    <row r="55" spans="2:23" ht="92.25" customHeight="1" x14ac:dyDescent="0.25">
      <c r="B55" s="27" t="s">
        <v>128</v>
      </c>
      <c r="C55" s="28" t="s">
        <v>180</v>
      </c>
      <c r="D55" s="29">
        <v>2</v>
      </c>
      <c r="E55" s="28" t="s">
        <v>196</v>
      </c>
      <c r="F55" s="27" t="s">
        <v>129</v>
      </c>
      <c r="G55" s="31" t="s">
        <v>134</v>
      </c>
      <c r="H55" s="32" t="s">
        <v>135</v>
      </c>
      <c r="I55" s="87">
        <v>200000000</v>
      </c>
      <c r="J55" s="60">
        <v>0</v>
      </c>
      <c r="K55" s="60">
        <v>0</v>
      </c>
      <c r="L55" s="60">
        <v>150000000</v>
      </c>
      <c r="M55" s="60">
        <v>0</v>
      </c>
      <c r="N55" s="60">
        <v>0</v>
      </c>
      <c r="O55" s="61">
        <f t="shared" ref="O55:O57" si="44">+I55+J55+K55-L55-M55+N55</f>
        <v>50000000</v>
      </c>
      <c r="P55" s="61">
        <v>0</v>
      </c>
      <c r="Q55" s="62">
        <v>0</v>
      </c>
      <c r="R55" s="61">
        <v>0</v>
      </c>
      <c r="S55" s="62">
        <f t="shared" si="29"/>
        <v>0</v>
      </c>
      <c r="T55" s="58"/>
      <c r="U55" s="58"/>
      <c r="V55" s="58"/>
      <c r="W55" s="95"/>
    </row>
    <row r="56" spans="2:23" ht="95.25" customHeight="1" x14ac:dyDescent="0.25">
      <c r="B56" s="27" t="s">
        <v>128</v>
      </c>
      <c r="C56" s="28" t="s">
        <v>184</v>
      </c>
      <c r="D56" s="29">
        <v>853</v>
      </c>
      <c r="E56" s="28" t="s">
        <v>197</v>
      </c>
      <c r="F56" s="27" t="s">
        <v>129</v>
      </c>
      <c r="G56" s="31" t="s">
        <v>136</v>
      </c>
      <c r="H56" s="32" t="s">
        <v>137</v>
      </c>
      <c r="I56" s="87">
        <v>23745000000</v>
      </c>
      <c r="J56" s="60">
        <v>0</v>
      </c>
      <c r="K56" s="60">
        <v>10378908352</v>
      </c>
      <c r="L56" s="60">
        <v>10228908351.67</v>
      </c>
      <c r="M56" s="60">
        <v>0</v>
      </c>
      <c r="N56" s="60">
        <v>0</v>
      </c>
      <c r="O56" s="61">
        <f t="shared" si="44"/>
        <v>23895000000.330002</v>
      </c>
      <c r="P56" s="61">
        <v>12363267626.33</v>
      </c>
      <c r="Q56" s="62">
        <f>+P56/O56</f>
        <v>0.51739977510605806</v>
      </c>
      <c r="R56" s="61">
        <v>6311418868</v>
      </c>
      <c r="S56" s="62">
        <f t="shared" si="29"/>
        <v>0.2641313608668272</v>
      </c>
      <c r="T56" s="58"/>
      <c r="U56" s="58"/>
      <c r="V56" s="58"/>
      <c r="W56" s="95"/>
    </row>
    <row r="57" spans="2:23" ht="111.75" customHeight="1" x14ac:dyDescent="0.25">
      <c r="B57" s="27" t="s">
        <v>128</v>
      </c>
      <c r="C57" s="28" t="s">
        <v>185</v>
      </c>
      <c r="D57" s="29">
        <v>80</v>
      </c>
      <c r="E57" s="28" t="s">
        <v>198</v>
      </c>
      <c r="F57" s="27" t="s">
        <v>129</v>
      </c>
      <c r="G57" s="31" t="s">
        <v>138</v>
      </c>
      <c r="H57" s="32" t="s">
        <v>139</v>
      </c>
      <c r="I57" s="87">
        <v>8300000000</v>
      </c>
      <c r="J57" s="60">
        <v>0</v>
      </c>
      <c r="K57" s="60">
        <v>5281976147</v>
      </c>
      <c r="L57" s="60">
        <v>6331976147.4899998</v>
      </c>
      <c r="M57" s="60">
        <v>0</v>
      </c>
      <c r="N57" s="60">
        <v>0</v>
      </c>
      <c r="O57" s="61">
        <f t="shared" si="44"/>
        <v>7249999999.5100002</v>
      </c>
      <c r="P57" s="61">
        <v>1432394896.03</v>
      </c>
      <c r="Q57" s="62">
        <v>0</v>
      </c>
      <c r="R57" s="61">
        <v>893178577.84000003</v>
      </c>
      <c r="S57" s="62">
        <f t="shared" si="29"/>
        <v>0.12319704522763676</v>
      </c>
      <c r="T57" s="58"/>
      <c r="U57" s="58"/>
      <c r="V57" s="58"/>
      <c r="W57" s="95"/>
    </row>
    <row r="58" spans="2:23" ht="87" customHeight="1" x14ac:dyDescent="0.25">
      <c r="B58" s="27" t="s">
        <v>128</v>
      </c>
      <c r="C58" s="28" t="s">
        <v>186</v>
      </c>
      <c r="D58" s="29">
        <v>4</v>
      </c>
      <c r="E58" s="28" t="s">
        <v>199</v>
      </c>
      <c r="F58" s="27" t="s">
        <v>129</v>
      </c>
      <c r="G58" s="31" t="s">
        <v>140</v>
      </c>
      <c r="H58" s="32" t="s">
        <v>141</v>
      </c>
      <c r="I58" s="87">
        <v>205000000</v>
      </c>
      <c r="J58" s="60">
        <v>0</v>
      </c>
      <c r="K58" s="60">
        <v>205000000</v>
      </c>
      <c r="L58" s="60">
        <v>204999999.84</v>
      </c>
      <c r="M58" s="60">
        <v>0</v>
      </c>
      <c r="N58" s="60">
        <v>0</v>
      </c>
      <c r="O58" s="61">
        <f>+I58+J58+K58-L58-M58+N58</f>
        <v>205000000.16</v>
      </c>
      <c r="P58" s="61">
        <v>0</v>
      </c>
      <c r="Q58" s="62">
        <v>0</v>
      </c>
      <c r="R58" s="61">
        <v>0</v>
      </c>
      <c r="S58" s="62">
        <f t="shared" si="29"/>
        <v>0</v>
      </c>
      <c r="T58" s="58"/>
      <c r="U58" s="58"/>
      <c r="V58" s="58"/>
      <c r="W58" s="95"/>
    </row>
    <row r="59" spans="2:23" ht="98.25" customHeight="1" x14ac:dyDescent="0.25">
      <c r="B59" s="27" t="s">
        <v>128</v>
      </c>
      <c r="C59" s="28" t="s">
        <v>185</v>
      </c>
      <c r="D59" s="29">
        <v>10</v>
      </c>
      <c r="E59" s="28" t="s">
        <v>198</v>
      </c>
      <c r="F59" s="27" t="s">
        <v>129</v>
      </c>
      <c r="G59" s="31" t="s">
        <v>168</v>
      </c>
      <c r="H59" s="32" t="s">
        <v>169</v>
      </c>
      <c r="I59" s="87">
        <v>0</v>
      </c>
      <c r="J59" s="60"/>
      <c r="K59" s="60">
        <v>1050000000</v>
      </c>
      <c r="L59" s="60">
        <v>0</v>
      </c>
      <c r="M59" s="60">
        <v>0</v>
      </c>
      <c r="N59" s="60">
        <v>0</v>
      </c>
      <c r="O59" s="61">
        <f>+I59+J59+K59-L59-M59+N59</f>
        <v>1050000000</v>
      </c>
      <c r="P59" s="61"/>
      <c r="Q59" s="62"/>
      <c r="R59" s="61"/>
      <c r="S59" s="62"/>
      <c r="T59" s="63"/>
      <c r="U59" s="63"/>
      <c r="V59" s="63"/>
      <c r="W59" s="96"/>
    </row>
    <row r="60" spans="2:23" ht="20.100000000000001" customHeight="1" x14ac:dyDescent="0.25">
      <c r="B60" s="25"/>
      <c r="C60" s="26"/>
      <c r="D60" s="26"/>
      <c r="E60" s="26"/>
      <c r="F60" s="25"/>
      <c r="G60" s="26"/>
      <c r="H60" s="25"/>
      <c r="I60" s="53">
        <f>+I9+I14+I25+I33+I40+I53</f>
        <v>220334866889</v>
      </c>
      <c r="J60" s="53">
        <f t="shared" ref="J60:N60" si="45">+J9+J14+J25+J33+J40+J53</f>
        <v>149389362184</v>
      </c>
      <c r="K60" s="53">
        <f t="shared" si="45"/>
        <v>53363564767</v>
      </c>
      <c r="L60" s="53">
        <f t="shared" si="45"/>
        <v>53363564767</v>
      </c>
      <c r="M60" s="53">
        <f t="shared" si="45"/>
        <v>0</v>
      </c>
      <c r="N60" s="53">
        <f t="shared" si="45"/>
        <v>0</v>
      </c>
      <c r="O60" s="53">
        <f>+O9+O14+O25+O33+O40+O53</f>
        <v>369724229073</v>
      </c>
      <c r="P60" s="53">
        <f>+P9+P14+P25+P33+P40+P53</f>
        <v>258829467409.34998</v>
      </c>
      <c r="Q60" s="97">
        <f>+P60/O60</f>
        <v>0.70006087525912597</v>
      </c>
      <c r="R60" s="53">
        <f t="shared" ref="R60" si="46">+R9+R14+R25+R33+R40+R53</f>
        <v>105454128312.83</v>
      </c>
      <c r="S60" s="98">
        <f t="shared" si="29"/>
        <v>0.28522374251001187</v>
      </c>
      <c r="T60" s="99"/>
      <c r="U60" s="99"/>
      <c r="V60" s="99"/>
      <c r="W60" s="99"/>
    </row>
    <row r="61" spans="2:23" ht="17.100000000000001" customHeight="1" x14ac:dyDescent="0.25"/>
    <row r="62" spans="2:23" ht="17.100000000000001" customHeight="1" x14ac:dyDescent="0.25"/>
    <row r="63" spans="2:23" ht="17.100000000000001" customHeight="1" x14ac:dyDescent="0.15">
      <c r="B63" s="100" t="s">
        <v>25</v>
      </c>
      <c r="C63" s="100"/>
      <c r="D63" s="100"/>
      <c r="E63" s="100"/>
      <c r="F63" s="100"/>
      <c r="G63" s="100"/>
      <c r="H63" s="100"/>
      <c r="I63" s="100"/>
      <c r="J63" s="100"/>
      <c r="K63" s="100"/>
      <c r="L63" s="100"/>
      <c r="M63" s="101"/>
      <c r="N63" s="101"/>
      <c r="P63" s="39"/>
      <c r="R63" s="40"/>
    </row>
    <row r="64" spans="2:23" ht="64.5" customHeight="1" x14ac:dyDescent="0.25">
      <c r="P64" s="39"/>
      <c r="R64" s="102"/>
    </row>
  </sheetData>
  <autoFilter ref="A8:W60" xr:uid="{00000000-0001-0000-0100-000000000000}"/>
  <mergeCells count="55">
    <mergeCell ref="T40:T52"/>
    <mergeCell ref="U40:U52"/>
    <mergeCell ref="V40:V52"/>
    <mergeCell ref="W40:W52"/>
    <mergeCell ref="W53:W59"/>
    <mergeCell ref="T53:T59"/>
    <mergeCell ref="U53:U59"/>
    <mergeCell ref="V53:V59"/>
    <mergeCell ref="T14:T24"/>
    <mergeCell ref="U14:U24"/>
    <mergeCell ref="V14:V24"/>
    <mergeCell ref="W14:W24"/>
    <mergeCell ref="W25:W32"/>
    <mergeCell ref="T25:T32"/>
    <mergeCell ref="U25:U32"/>
    <mergeCell ref="V25:V32"/>
    <mergeCell ref="T33:T39"/>
    <mergeCell ref="U33:U39"/>
    <mergeCell ref="V33:V39"/>
    <mergeCell ref="W33:W39"/>
    <mergeCell ref="V7:V8"/>
    <mergeCell ref="T9:T13"/>
    <mergeCell ref="U9:U13"/>
    <mergeCell ref="V9:V13"/>
    <mergeCell ref="W9:W13"/>
    <mergeCell ref="B1:E3"/>
    <mergeCell ref="F6:F8"/>
    <mergeCell ref="S7:S8"/>
    <mergeCell ref="I7:I8"/>
    <mergeCell ref="J7:J8"/>
    <mergeCell ref="M7:M8"/>
    <mergeCell ref="B4:W4"/>
    <mergeCell ref="V1:W1"/>
    <mergeCell ref="V2:W2"/>
    <mergeCell ref="V3:W3"/>
    <mergeCell ref="F1:S3"/>
    <mergeCell ref="W6:W8"/>
    <mergeCell ref="T6:V6"/>
    <mergeCell ref="T7:T8"/>
    <mergeCell ref="U7:U8"/>
    <mergeCell ref="B63:L63"/>
    <mergeCell ref="G6:G8"/>
    <mergeCell ref="H6:H8"/>
    <mergeCell ref="I6:O6"/>
    <mergeCell ref="P6:S6"/>
    <mergeCell ref="K7:L7"/>
    <mergeCell ref="O7:O8"/>
    <mergeCell ref="P7:P8"/>
    <mergeCell ref="Q7:Q8"/>
    <mergeCell ref="R7:R8"/>
    <mergeCell ref="B6:B8"/>
    <mergeCell ref="C6:C8"/>
    <mergeCell ref="D6:D8"/>
    <mergeCell ref="E6:E8"/>
    <mergeCell ref="N7:N8"/>
  </mergeCells>
  <printOptions horizontalCentered="1" verticalCentered="1"/>
  <pageMargins left="0.19685039370078741" right="0.19685039370078741" top="0.39370078740157483" bottom="0.39370078740157483" header="0.31496062992125984" footer="0.31496062992125984"/>
  <pageSetup scale="3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P10"/>
  <sheetViews>
    <sheetView zoomScale="70" zoomScaleNormal="70" workbookViewId="0">
      <selection activeCell="N2" sqref="N2:O2"/>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20"/>
      <c r="B1" s="20"/>
      <c r="C1" s="20"/>
      <c r="D1" s="20"/>
      <c r="E1" s="21" t="s">
        <v>19</v>
      </c>
      <c r="F1" s="21"/>
      <c r="G1" s="21"/>
      <c r="H1" s="21"/>
      <c r="I1" s="21"/>
      <c r="J1" s="21"/>
      <c r="K1" s="21"/>
      <c r="L1" s="21"/>
      <c r="M1" s="21"/>
      <c r="N1" s="20" t="s">
        <v>22</v>
      </c>
      <c r="O1" s="20"/>
    </row>
    <row r="2" spans="1:16" ht="25.5" customHeight="1" x14ac:dyDescent="0.25">
      <c r="A2" s="20"/>
      <c r="B2" s="20"/>
      <c r="C2" s="20"/>
      <c r="D2" s="20"/>
      <c r="E2" s="21"/>
      <c r="F2" s="21"/>
      <c r="G2" s="21"/>
      <c r="H2" s="21"/>
      <c r="I2" s="21"/>
      <c r="J2" s="21"/>
      <c r="K2" s="21"/>
      <c r="L2" s="21"/>
      <c r="M2" s="21"/>
      <c r="N2" s="20" t="s">
        <v>18</v>
      </c>
      <c r="O2" s="20"/>
      <c r="P2" s="2"/>
    </row>
    <row r="3" spans="1:16" ht="25.5" customHeight="1" x14ac:dyDescent="0.25">
      <c r="A3" s="20"/>
      <c r="B3" s="20"/>
      <c r="C3" s="20"/>
      <c r="D3" s="20"/>
      <c r="E3" s="21"/>
      <c r="F3" s="21"/>
      <c r="G3" s="21"/>
      <c r="H3" s="21"/>
      <c r="I3" s="21"/>
      <c r="J3" s="21"/>
      <c r="K3" s="21"/>
      <c r="L3" s="21"/>
      <c r="M3" s="21"/>
      <c r="N3" s="20" t="s">
        <v>21</v>
      </c>
      <c r="O3" s="20"/>
      <c r="P3" s="3"/>
    </row>
    <row r="4" spans="1:16" ht="31.9" customHeight="1" x14ac:dyDescent="0.25">
      <c r="E4" s="19" t="s">
        <v>20</v>
      </c>
      <c r="F4" s="19"/>
      <c r="G4" s="19"/>
      <c r="H4" s="19"/>
      <c r="I4" s="19"/>
      <c r="J4" s="19"/>
      <c r="K4" s="19"/>
      <c r="L4" s="19"/>
      <c r="M4" s="19"/>
      <c r="N4" s="19"/>
      <c r="O4" s="19"/>
    </row>
    <row r="6" spans="1:16" ht="42.75" customHeight="1" x14ac:dyDescent="0.25">
      <c r="A6" s="14" t="s">
        <v>0</v>
      </c>
      <c r="B6" s="15" t="s">
        <v>1</v>
      </c>
      <c r="C6" s="15" t="s">
        <v>2</v>
      </c>
      <c r="D6" s="14" t="s">
        <v>3</v>
      </c>
      <c r="E6" s="14" t="s">
        <v>4</v>
      </c>
      <c r="F6" s="14" t="s">
        <v>5</v>
      </c>
      <c r="G6" s="14" t="s">
        <v>6</v>
      </c>
      <c r="H6" s="14" t="s">
        <v>7</v>
      </c>
      <c r="I6" s="22" t="s">
        <v>8</v>
      </c>
      <c r="J6" s="22"/>
      <c r="K6" s="22"/>
      <c r="L6" s="13" t="s">
        <v>9</v>
      </c>
      <c r="M6" s="13"/>
      <c r="N6" s="13"/>
      <c r="O6" s="13"/>
    </row>
    <row r="7" spans="1:16" ht="31.5" x14ac:dyDescent="0.25">
      <c r="A7" s="14"/>
      <c r="B7" s="16"/>
      <c r="C7" s="16"/>
      <c r="D7" s="14"/>
      <c r="E7" s="14"/>
      <c r="F7" s="14"/>
      <c r="G7" s="14"/>
      <c r="H7" s="14"/>
      <c r="I7" s="4" t="s">
        <v>10</v>
      </c>
      <c r="J7" s="4" t="s">
        <v>11</v>
      </c>
      <c r="K7" s="4"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L6:O6"/>
    <mergeCell ref="E4:O4"/>
    <mergeCell ref="A6:A7"/>
    <mergeCell ref="B6:B7"/>
    <mergeCell ref="C6:C7"/>
    <mergeCell ref="D6:D7"/>
    <mergeCell ref="E6:E7"/>
    <mergeCell ref="F6:F7"/>
    <mergeCell ref="G6:G7"/>
    <mergeCell ref="H6:H7"/>
    <mergeCell ref="I6:K6"/>
    <mergeCell ref="A1:D3"/>
    <mergeCell ref="N1:O1"/>
    <mergeCell ref="N2:O2"/>
    <mergeCell ref="N3:O3"/>
    <mergeCell ref="E1:M3"/>
  </mergeCells>
  <pageMargins left="0.25" right="0.25" top="0.75" bottom="0.75" header="0.3" footer="0.3"/>
  <pageSetup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SEGUIMIENTO P INVERSION (inic)</vt:lpstr>
      <vt:lpstr>SEGUIMIENTO P INVERSION </vt:lpstr>
      <vt:lpstr>SEGUIMIENTO P INVERSION</vt:lpstr>
      <vt:lpstr>'SEGUIMIENTO P INVERSION'!Área_de_impresión</vt:lpstr>
      <vt:lpstr>'SEGUIMIENTO P INVERSION '!Área_de_impresión</vt:lpstr>
      <vt:lpstr>'SEGUIMIENTO P INVERSION (inic)'!Área_de_impresión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Angela Arango</cp:lastModifiedBy>
  <cp:lastPrinted>2023-02-16T17:29:17Z</cp:lastPrinted>
  <dcterms:created xsi:type="dcterms:W3CDTF">2016-06-27T17:23:04Z</dcterms:created>
  <dcterms:modified xsi:type="dcterms:W3CDTF">2024-08-13T17:18:51Z</dcterms:modified>
</cp:coreProperties>
</file>