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laneacion\2. PLANEACIÓN INSTITUCIONAL\04- Registros Planeación Institucional 2019-2022\02-PAI 2019-2022\2019\3. Plan de inversión\7-JULIO\"/>
    </mc:Choice>
  </mc:AlternateContent>
  <bookViews>
    <workbookView xWindow="0" yWindow="0" windowWidth="24000" windowHeight="8535" firstSheet="1" activeTab="1"/>
  </bookViews>
  <sheets>
    <sheet name="SEGUIMIENTO P INVERSION (inic)" sheetId="3" state="hidden" r:id="rId1"/>
    <sheet name="SEGUIMIENTO P INVERSION " sheetId="4" r:id="rId2"/>
    <sheet name="SEGUIMIENTO P INVERSION" sheetId="1" state="hidden" r:id="rId3"/>
  </sheets>
  <definedNames>
    <definedName name="_xlnm.Print_Area" localSheetId="2">'SEGUIMIENTO P INVERSION'!$A$1:$P$14</definedName>
    <definedName name="_xlnm.Print_Area" localSheetId="1">'SEGUIMIENTO P INVERSION '!$B$1:$S$73</definedName>
    <definedName name="_xlnm.Print_Area" localSheetId="0">'SEGUIMIENTO P INVERSION (inic)'!$A$1:$P$14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4" l="1"/>
  <c r="N36" i="4"/>
  <c r="Q58" i="4" l="1"/>
  <c r="Q50" i="4"/>
  <c r="Q45" i="4"/>
  <c r="Q36" i="4"/>
  <c r="O31" i="4"/>
  <c r="N11" i="4" l="1"/>
  <c r="O13" i="4" l="1"/>
  <c r="Q31" i="4"/>
  <c r="O36" i="4"/>
  <c r="P20" i="4" l="1"/>
  <c r="O22" i="4" l="1"/>
  <c r="O59" i="4" s="1"/>
  <c r="O45" i="4" l="1"/>
  <c r="O50" i="4"/>
  <c r="O58" i="4"/>
  <c r="O15" i="4" l="1"/>
  <c r="O26" i="4"/>
  <c r="N57" i="4" l="1"/>
  <c r="N58" i="4"/>
  <c r="P57" i="4"/>
  <c r="P56" i="4"/>
  <c r="P55" i="4"/>
  <c r="P54" i="4"/>
  <c r="P53" i="4"/>
  <c r="P52" i="4"/>
  <c r="P51" i="4"/>
  <c r="P49" i="4"/>
  <c r="P48" i="4"/>
  <c r="P47" i="4"/>
  <c r="P46" i="4"/>
  <c r="K58" i="4"/>
  <c r="L58" i="4"/>
  <c r="M58" i="4"/>
  <c r="J58" i="4"/>
  <c r="N52" i="4"/>
  <c r="N53" i="4"/>
  <c r="N54" i="4"/>
  <c r="N55" i="4"/>
  <c r="N56" i="4"/>
  <c r="N51" i="4"/>
  <c r="K50" i="4"/>
  <c r="L50" i="4"/>
  <c r="M50" i="4"/>
  <c r="N47" i="4"/>
  <c r="N48" i="4"/>
  <c r="N49" i="4"/>
  <c r="N50" i="4" s="1"/>
  <c r="N46" i="4"/>
  <c r="J50" i="4"/>
  <c r="P38" i="4"/>
  <c r="P39" i="4"/>
  <c r="P40" i="4"/>
  <c r="P41" i="4"/>
  <c r="P42" i="4"/>
  <c r="P43" i="4"/>
  <c r="P44" i="4"/>
  <c r="P37" i="4"/>
  <c r="N45" i="4"/>
  <c r="N38" i="4"/>
  <c r="N39" i="4"/>
  <c r="N40" i="4"/>
  <c r="N41" i="4"/>
  <c r="N42" i="4"/>
  <c r="N43" i="4"/>
  <c r="N44" i="4"/>
  <c r="N37" i="4"/>
  <c r="K45" i="4"/>
  <c r="L45" i="4"/>
  <c r="M45" i="4"/>
  <c r="J45" i="4"/>
  <c r="P34" i="4"/>
  <c r="P33" i="4"/>
  <c r="P32" i="4"/>
  <c r="R36" i="4"/>
  <c r="N33" i="4"/>
  <c r="N34" i="4"/>
  <c r="N35" i="4"/>
  <c r="N32" i="4"/>
  <c r="K36" i="4"/>
  <c r="L36" i="4"/>
  <c r="M36" i="4"/>
  <c r="J36" i="4"/>
  <c r="P36" i="4"/>
  <c r="R28" i="4"/>
  <c r="R29" i="4"/>
  <c r="R30" i="4"/>
  <c r="R27" i="4"/>
  <c r="P30" i="4"/>
  <c r="P29" i="4"/>
  <c r="P27" i="4"/>
  <c r="P28" i="4"/>
  <c r="K31" i="4"/>
  <c r="L31" i="4"/>
  <c r="M31" i="4"/>
  <c r="N31" i="4"/>
  <c r="J31" i="4"/>
  <c r="N28" i="4"/>
  <c r="N29" i="4"/>
  <c r="N30" i="4"/>
  <c r="N27" i="4"/>
  <c r="R25" i="4"/>
  <c r="R24" i="4"/>
  <c r="R23" i="4"/>
  <c r="P25" i="4"/>
  <c r="P24" i="4"/>
  <c r="P23" i="4"/>
  <c r="Q26" i="4"/>
  <c r="K26" i="4"/>
  <c r="L26" i="4"/>
  <c r="M26" i="4"/>
  <c r="N25" i="4"/>
  <c r="N24" i="4"/>
  <c r="N26" i="4" s="1"/>
  <c r="N23" i="4"/>
  <c r="J26" i="4"/>
  <c r="Q22" i="4"/>
  <c r="N18" i="4"/>
  <c r="N16" i="4"/>
  <c r="K22" i="4"/>
  <c r="K59" i="4" s="1"/>
  <c r="L22" i="4"/>
  <c r="M22" i="4"/>
  <c r="J22" i="4"/>
  <c r="J59" i="4" s="1"/>
  <c r="R15" i="4"/>
  <c r="P15" i="4"/>
  <c r="R14" i="4"/>
  <c r="P14" i="4"/>
  <c r="Q15" i="4"/>
  <c r="N15" i="4"/>
  <c r="N14" i="4"/>
  <c r="K15" i="4"/>
  <c r="L15" i="4"/>
  <c r="M15" i="4"/>
  <c r="J15" i="4"/>
  <c r="Q13" i="4"/>
  <c r="L13" i="4"/>
  <c r="M13" i="4"/>
  <c r="N10" i="4"/>
  <c r="R10" i="4" s="1"/>
  <c r="R11" i="4"/>
  <c r="N12" i="4"/>
  <c r="P12" i="4" s="1"/>
  <c r="N9" i="4"/>
  <c r="R9" i="4" s="1"/>
  <c r="K13" i="4"/>
  <c r="J13" i="4"/>
  <c r="R20" i="4" l="1"/>
  <c r="M59" i="4"/>
  <c r="N22" i="4"/>
  <c r="P22" i="4" s="1"/>
  <c r="L59" i="4"/>
  <c r="Q59" i="4"/>
  <c r="P58" i="4"/>
  <c r="P50" i="4"/>
  <c r="R50" i="4"/>
  <c r="R58" i="4"/>
  <c r="P45" i="4"/>
  <c r="R45" i="4"/>
  <c r="P31" i="4"/>
  <c r="R31" i="4"/>
  <c r="P26" i="4"/>
  <c r="R26" i="4"/>
  <c r="R12" i="4"/>
  <c r="N13" i="4"/>
  <c r="R22" i="4" l="1"/>
  <c r="P13" i="4"/>
  <c r="N59" i="4"/>
  <c r="R59" i="4" s="1"/>
  <c r="R13" i="4"/>
  <c r="P59" i="4" l="1"/>
  <c r="N10" i="3"/>
  <c r="L10" i="3"/>
  <c r="K10" i="3"/>
  <c r="J10" i="3"/>
  <c r="I10" i="3"/>
  <c r="N10" i="1" l="1"/>
  <c r="L10" i="1"/>
  <c r="K10" i="1"/>
  <c r="J10" i="1"/>
  <c r="I10" i="1"/>
</calcChain>
</file>

<file path=xl/comments1.xml><?xml version="1.0" encoding="utf-8"?>
<comments xmlns="http://schemas.openxmlformats.org/spreadsheetml/2006/main">
  <authors>
    <author>Leonardo Briceno Moreno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sharedStrings.xml><?xml version="1.0" encoding="utf-8"?>
<sst xmlns="http://schemas.openxmlformats.org/spreadsheetml/2006/main" count="191" uniqueCount="136">
  <si>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</si>
  <si>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</si>
  <si>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</si>
  <si>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</si>
  <si>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</si>
  <si>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</si>
  <si>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</si>
  <si>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AVANCE DE META</t>
  </si>
  <si>
    <t>RECURSOS FINANCIEROS</t>
  </si>
  <si>
    <t>SEGUIMIENTO DE EJECUCION PLAN ANUAL DE INVERSIÓN 
CORTE AL MES XXXX</t>
  </si>
  <si>
    <t>APROPIACIÓN INICIAL</t>
  </si>
  <si>
    <t>MODIFICACIONES</t>
  </si>
  <si>
    <t>DISPONIBLE</t>
  </si>
  <si>
    <t>COMPROMISO</t>
  </si>
  <si>
    <t>% COMP</t>
  </si>
  <si>
    <t>OBLIGACIÓN</t>
  </si>
  <si>
    <t>% OBLIG</t>
  </si>
  <si>
    <t>Subtotal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</si>
  <si>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00</t>
    </r>
  </si>
  <si>
    <t>MATRIZ DE SEGUIMIENTO PLAN ANUAL DE INVERSIÓN</t>
  </si>
  <si>
    <t>CORTE AL XXX DEL MES XXXX DE XXXX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</si>
  <si>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2016-07-11</t>
    </r>
  </si>
  <si>
    <r>
      <rPr>
        <b/>
        <sz val="12"/>
        <color theme="1"/>
        <rFont val="Arial"/>
        <family val="2"/>
      </rPr>
      <t>CÓDIGO:</t>
    </r>
    <r>
      <rPr>
        <sz val="12"/>
        <color theme="1"/>
        <rFont val="Arial"/>
        <family val="2"/>
      </rPr>
      <t xml:space="preserve"> G101PR01F16</t>
    </r>
  </si>
  <si>
    <t xml:space="preserve">CÓDIGO PRESUPUESTAL </t>
  </si>
  <si>
    <t>INDICADOR DE PRODUCTO</t>
  </si>
  <si>
    <t>META DE LA VIGENCIA SUIFP</t>
  </si>
  <si>
    <t>AVANCE DE META EN LA VIGENCIA</t>
  </si>
  <si>
    <t xml:space="preserve">EJECUCION PLAN ANUAL DE INVERSIÓN </t>
  </si>
  <si>
    <t>APROPIACIÓN VIGENTE</t>
  </si>
  <si>
    <t>MODIFICACIONES EN TRÁMITE*</t>
  </si>
  <si>
    <t>APROPIACIÓN CON VIGENCIAS FUTURAS</t>
  </si>
  <si>
    <t>CRÉDITOS</t>
  </si>
  <si>
    <t>CONTRACRÉDITOS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</si>
  <si>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02</t>
    </r>
  </si>
  <si>
    <t>*** La aprobación de las solicitudes de modificación, actualización o ajuste a los proyectos de inversión están sujetos a las etapas y procedimientos definidos por la normatividad, el Departamento Nacional de Planeación y el Ministerio de Hacienda y Crédito Público.</t>
  </si>
  <si>
    <t>APROPIACIÓN VIGENTE*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</si>
  <si>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2019-02-06</t>
    </r>
  </si>
  <si>
    <t>Apoyar la financiaciación de es estudios de maestria en el exterior en áreas generales a través del programa "crédito-beca" con Colfuturo</t>
  </si>
  <si>
    <t>Financiar estudios de posdoctorado</t>
  </si>
  <si>
    <t>Financiar estudios de doctorado en el exterior</t>
  </si>
  <si>
    <t>Recursos  comprometidos con vigencia futura (cohortes   2015 y 2016)</t>
  </si>
  <si>
    <t>N/A</t>
  </si>
  <si>
    <t>Créditos educativos condonables para la realización de estudios de maestria en el exterior Otorgados</t>
  </si>
  <si>
    <t>Posdoctores apoyados</t>
  </si>
  <si>
    <t>Créditos educativos condonables para la realización de estudios de doctorado en el exterior Otorgados</t>
  </si>
  <si>
    <t>Recursos girados al FFJC</t>
  </si>
  <si>
    <t>Capacitación de recursos humanos para la investigación Nacional</t>
  </si>
  <si>
    <t>Apoyar financiera y tecnicamente los programas y proyectos de investigación en salud</t>
  </si>
  <si>
    <t>3902-1000-6</t>
  </si>
  <si>
    <t>Programas y Proyectos Cofinanciados en líneas prioritarias en salud</t>
  </si>
  <si>
    <t>Mejoramiento del impacto de la Investigación científica en el sector salud</t>
  </si>
  <si>
    <t>3902-1000-5</t>
  </si>
  <si>
    <t>Verificación de criterios</t>
  </si>
  <si>
    <t>Seleccionar actores</t>
  </si>
  <si>
    <t>Adquirir herramientas para obtener datos de CTeI</t>
  </si>
  <si>
    <t>Realizar pagos de acceso a herramientas de CTeI</t>
  </si>
  <si>
    <t>Evaluar propuestas</t>
  </si>
  <si>
    <t>Contratar financiables</t>
  </si>
  <si>
    <t xml:space="preserve">Investigadores reconocidos </t>
  </si>
  <si>
    <t xml:space="preserve">Bases de datos disponibles para consulta por actores del SNCTI </t>
  </si>
  <si>
    <t xml:space="preserve">Proyectos financiados para la investigación y generación de nuevo conocimiento </t>
  </si>
  <si>
    <t>Fortalecimiento de las capacidadesde los actores del SNCTeI para la generación de conocimiento a nivel nacional</t>
  </si>
  <si>
    <t>3902-1000-7</t>
  </si>
  <si>
    <t>Dirección de Fomento a la Investigación</t>
  </si>
  <si>
    <t>Mejorar la calidad y el impacto de la investigación y la transferencia de tecnología</t>
  </si>
  <si>
    <t>Participar en los escenarios de internacionalización de CTeI.</t>
  </si>
  <si>
    <t>Gestionar alianzas Internacionales que promuevan el fortalecimiento de la CTeI en Colombia.</t>
  </si>
  <si>
    <t>Gestionar actividades que involucren la CTeI de Colombia en el ámbito Internacional.</t>
  </si>
  <si>
    <t>Acuerdos de cooperación obtenidos</t>
  </si>
  <si>
    <t>Apoyo fortalecimiento de la transferencia internacional de conocimiento a los actores del SNCTI nivel nacional</t>
  </si>
  <si>
    <t>3901-1000-7</t>
  </si>
  <si>
    <t>Equipo de Internacionalización</t>
  </si>
  <si>
    <t>Generar vínculos entre los actores del SNCTI y actores internacionales estrategicos</t>
  </si>
  <si>
    <t>Apoyar las actividades de movilidad, eventos y seguimiento de la Entidad</t>
  </si>
  <si>
    <t>Apoyar las áreas técnicas de la Entidad con el talento humano requerido</t>
  </si>
  <si>
    <t>Gestionar espacios con medios de comunicación para la divulgación sobre información en medios de comunicación</t>
  </si>
  <si>
    <t>Evaluar las iniciativas de política para afrontar los grandes retos nacionales</t>
  </si>
  <si>
    <t>Eventos realizados</t>
  </si>
  <si>
    <t>Areas técnicas apoyadas a través de la contraración de personal requerido</t>
  </si>
  <si>
    <t>Espacios en medios masivos de comunicación dedicados a temas de CTeI</t>
  </si>
  <si>
    <t>Estudios para planeación y formulación de políticas</t>
  </si>
  <si>
    <t>Administración sistema nacional de ciencia y tecnología nacional</t>
  </si>
  <si>
    <t>3901-1000-6</t>
  </si>
  <si>
    <t>Dirección Adminstrativa y Financiera</t>
  </si>
  <si>
    <t>Desarrollar sistema e institucionalidad habilitante para la CTeI
Convertir a COLCIENCIAS en Ágil, Moderna y Transparente</t>
  </si>
  <si>
    <t>Implementar, Mantener y Madurar el Modelo de Seguridad y Privacidad de la Información en la Entidad</t>
  </si>
  <si>
    <t>Desarrollar o Adquirir, implementar y dar soporte a aplicaciones que apalanquen los procesos misionales y de apoyo a la gestión</t>
  </si>
  <si>
    <t>Realizar la gestión de los servicios tecnológicos de la Entidad</t>
  </si>
  <si>
    <t>Suministrar la infraestructura tecnológica que soporte los servicios tecnológicos y los sistemas de información de la Entidad</t>
  </si>
  <si>
    <t xml:space="preserve">Documentos de política </t>
  </si>
  <si>
    <t>Indice de Gobierno en Línea  (**)</t>
  </si>
  <si>
    <t>Apoyo al proceso de transformación digital para la gestión y prestación de servicios de ti en el sector CTI y a nivel  nacional</t>
  </si>
  <si>
    <t>3901-1000-5</t>
  </si>
  <si>
    <t>Oficina de Tecnologías de la Información y comunicaciones TIC</t>
  </si>
  <si>
    <t>Convertir a COLCIENCIAS en Ágil, Moderna y Transparente</t>
  </si>
  <si>
    <t>Convocatoria a las consultoras que realizaran el entrenamiento</t>
  </si>
  <si>
    <t xml:space="preserve">Proyectos de fortalecimiento de Actores (CDT, CIP, OTRI, PCTI y Centros de Excelencia Biotecnología  </t>
  </si>
  <si>
    <t>Apoyo a la creación de Spin Off</t>
  </si>
  <si>
    <t>Convocatoria a través de instrumento público para proyectos de I+D+I (Convocatoria Bioproductos Colombia Bio)</t>
  </si>
  <si>
    <t>Ventanilla abierta Beneficios tributarios</t>
  </si>
  <si>
    <t>Talleres para la formulación de proyectos en CTeI</t>
  </si>
  <si>
    <t>Convotaria a través de instrumento público- identificación de productos a proteger</t>
  </si>
  <si>
    <t>Evaluación de impacto programa de beneficios tributarios</t>
  </si>
  <si>
    <t xml:space="preserve"> Empresas apoyadas procesos de innovación 
</t>
  </si>
  <si>
    <t>Acuerdos de transferencia</t>
  </si>
  <si>
    <t>Empresas apoyadas en procesos de innovación</t>
  </si>
  <si>
    <t>Bioproductos</t>
  </si>
  <si>
    <t>Evaluación de proyectos postulados a Beneficios tributarios</t>
  </si>
  <si>
    <t xml:space="preserve">Invitación directa </t>
  </si>
  <si>
    <t>Solicitudes de patentes</t>
  </si>
  <si>
    <t>Estudio de impacto</t>
  </si>
  <si>
    <t>Apoyo a la sofisticación y diversificación de sectores productivos a través de la I+D+i Nacional</t>
  </si>
  <si>
    <t>3903-1000-4</t>
  </si>
  <si>
    <t>Dirección y Desarrollo Tecnológico e innovación</t>
  </si>
  <si>
    <t>Promover el desarrollo tecnológico y la innovación como motor de crecimiento empresarial y del emprendimiento</t>
  </si>
  <si>
    <t>Generar incentivos para que jóvenes con vocación científica accedan y aprovechen espacios de fortalecimiento de sus capacidades para la investigación e innovación (jóvenes investigadores)</t>
  </si>
  <si>
    <t>Desarrollar estrategias de reconocimiento y articulación de actores del programa de fortalecimiento de las vocaciones científicas en Instituciones educativas (jóvenes investigadores)</t>
  </si>
  <si>
    <t>Diseñar e implementar estrategias de capacitación a maestros vinculados al programa de fomento a vocaciones científicas</t>
  </si>
  <si>
    <t>Brindar apoyo técnico y financiero para el desarrollo de actividades que generen y fortalezcan vocaciones científicas en niños y jóvenes del país</t>
  </si>
  <si>
    <t>Jóvenes y niños apoyados</t>
  </si>
  <si>
    <t>Documentos de política</t>
  </si>
  <si>
    <t>Desarrollo de vocaciones científicas y capacidades para la investigación en niños y jóvenes a nivel Nacional</t>
  </si>
  <si>
    <t>3904-1000-4</t>
  </si>
  <si>
    <t>Producir contenidos multiformatos con temáticas en Ciencia, Tecnología e Innovación</t>
  </si>
  <si>
    <t>Producir activaciones regionales de carácter inspirador con temáticas en CTeI</t>
  </si>
  <si>
    <t>Fortalecer la plataforma web y los canales digitales para la difusión de la CTeI</t>
  </si>
  <si>
    <t>Diseñar e implementar estrategias para el acceso a la información científica por parte de los actores del sistema</t>
  </si>
  <si>
    <t>Desarrollar espacios de reflexión y diálogo sobre cultura y Apropiación Social de CTeI en Centros de Ciencia o estrategias similares</t>
  </si>
  <si>
    <t>Acompañar técnicamente el desarrollo de procesos de Apropiación Social de CTeI a partir del diálogo e intercambio de conocimientos</t>
  </si>
  <si>
    <t>Diseñar e implementar convocatorias para la solución de problemas y la promoción de procesos de Apropiación Social de CTeI a partir del el diálogo e intercambio de conocimiento</t>
  </si>
  <si>
    <t>Estrategias</t>
  </si>
  <si>
    <t>Apoyo al fomento y desarrollo de la apropiación social de la CTeI ASCTI Nacional</t>
  </si>
  <si>
    <t>3904-1000-5</t>
  </si>
  <si>
    <t>Dirección de Mentalidad y Cultura</t>
  </si>
  <si>
    <t>Generar una cultura que valore y gestione el conocimiento y la innovación</t>
  </si>
  <si>
    <t>CORTE AL 31 DEL MES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</si>
</sst>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_-&quot;$&quot;* #,##0_-;\-&quot;$&quot;* #,##0_-;_-&quot;$&quot;* &quot;-&quot;??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164" fontId="6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6" fillId="9" borderId="1" xfId="0" applyFont="1" applyFill="1" applyBorder="1" applyAlignment="1" applyProtection="1">
      <alignment horizontal="justify" vertical="center" wrapText="1"/>
      <protection locked="0"/>
    </xf>
    <xf numFmtId="0" fontId="16" fillId="9" borderId="1" xfId="0" applyFont="1" applyFill="1" applyBorder="1" applyAlignment="1">
      <alignment horizontal="justify" vertical="center" wrapText="1"/>
    </xf>
    <xf numFmtId="0" fontId="16" fillId="9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15" fillId="2" borderId="14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6" fillId="9" borderId="6" xfId="0" applyFont="1" applyFill="1" applyBorder="1" applyAlignment="1" applyProtection="1">
      <alignment horizontal="justify" vertical="center" wrapText="1"/>
      <protection locked="0"/>
    </xf>
    <xf numFmtId="42" fontId="13" fillId="2" borderId="1" xfId="1" applyFont="1" applyFill="1" applyBorder="1" applyAlignment="1">
      <alignment horizontal="center" vertical="center"/>
    </xf>
    <xf numFmtId="42" fontId="16" fillId="9" borderId="1" xfId="1" applyFont="1" applyFill="1" applyBorder="1" applyAlignment="1">
      <alignment horizontal="justify" vertical="center" wrapText="1"/>
    </xf>
    <xf numFmtId="42" fontId="13" fillId="2" borderId="1" xfId="0" applyNumberFormat="1" applyFont="1" applyFill="1" applyBorder="1" applyAlignment="1">
      <alignment horizontal="center" vertical="center"/>
    </xf>
    <xf numFmtId="9" fontId="13" fillId="2" borderId="1" xfId="2" applyFont="1" applyFill="1" applyBorder="1" applyAlignment="1">
      <alignment horizontal="center" vertical="center"/>
    </xf>
    <xf numFmtId="42" fontId="16" fillId="9" borderId="1" xfId="0" applyNumberFormat="1" applyFont="1" applyFill="1" applyBorder="1" applyAlignment="1">
      <alignment horizontal="justify" vertical="center" wrapText="1"/>
    </xf>
    <xf numFmtId="9" fontId="16" fillId="9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>
      <alignment horizontal="center" vertical="center"/>
    </xf>
    <xf numFmtId="42" fontId="14" fillId="0" borderId="0" xfId="0" applyNumberFormat="1" applyFont="1" applyFill="1" applyBorder="1" applyAlignment="1">
      <alignment horizontal="justify" vertical="center" wrapText="1"/>
    </xf>
    <xf numFmtId="42" fontId="14" fillId="0" borderId="0" xfId="1" applyFont="1" applyFill="1" applyBorder="1" applyAlignment="1">
      <alignment horizontal="justify" vertical="center" wrapText="1"/>
    </xf>
    <xf numFmtId="42" fontId="13" fillId="0" borderId="1" xfId="0" applyNumberFormat="1" applyFont="1" applyFill="1" applyBorder="1" applyAlignment="1">
      <alignment horizontal="center" vertical="center"/>
    </xf>
    <xf numFmtId="42" fontId="13" fillId="0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9" fontId="17" fillId="0" borderId="2" xfId="2" applyFont="1" applyFill="1" applyBorder="1" applyAlignment="1">
      <alignment horizontal="center" vertical="center" wrapText="1"/>
    </xf>
    <xf numFmtId="9" fontId="17" fillId="0" borderId="3" xfId="2" applyFont="1" applyFill="1" applyBorder="1" applyAlignment="1">
      <alignment horizontal="center" vertical="center" wrapText="1"/>
    </xf>
    <xf numFmtId="42" fontId="13" fillId="2" borderId="2" xfId="1" applyFont="1" applyFill="1" applyBorder="1" applyAlignment="1">
      <alignment horizontal="center" vertical="center"/>
    </xf>
    <xf numFmtId="42" fontId="13" fillId="2" borderId="3" xfId="1" applyFont="1" applyFill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9" fontId="13" fillId="2" borderId="2" xfId="2" applyFont="1" applyFill="1" applyBorder="1" applyAlignment="1">
      <alignment horizontal="center" vertical="center"/>
    </xf>
    <xf numFmtId="9" fontId="13" fillId="2" borderId="3" xfId="2" applyFont="1" applyFill="1" applyBorder="1" applyAlignment="1">
      <alignment horizontal="center" vertical="center"/>
    </xf>
    <xf numFmtId="42" fontId="13" fillId="2" borderId="2" xfId="0" applyNumberFormat="1" applyFont="1" applyFill="1" applyBorder="1" applyAlignment="1">
      <alignment horizontal="center" vertical="center"/>
    </xf>
    <xf numFmtId="42" fontId="13" fillId="2" borderId="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9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6EFFD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4454" cy="699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1008527</xdr:colOff>
      <xdr:row>0</xdr:row>
      <xdr:rowOff>56029</xdr:rowOff>
    </xdr:from>
    <xdr:to>
      <xdr:col>4</xdr:col>
      <xdr:colOff>1618410</xdr:colOff>
      <xdr:row>2</xdr:row>
      <xdr:rowOff>272163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9BCE251-3717-4029-99A3-823B1B25C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8" y="56029"/>
          <a:ext cx="4644000" cy="866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3093" cy="704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10"/>
  <sheetViews>
    <sheetView zoomScale="70" zoomScaleNormal="70" workbookViewId="0">
      <selection activeCell="E18" sqref="E18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58"/>
      <c r="B1" s="58"/>
      <c r="C1" s="58"/>
      <c r="D1" s="58"/>
      <c r="E1" s="59" t="s">
        <v>19</v>
      </c>
      <c r="F1" s="59"/>
      <c r="G1" s="59"/>
      <c r="H1" s="59"/>
      <c r="I1" s="59"/>
      <c r="J1" s="59"/>
      <c r="K1" s="59"/>
      <c r="L1" s="59"/>
      <c r="M1" s="59"/>
      <c r="N1" s="58" t="s">
        <v>22</v>
      </c>
      <c r="O1" s="58"/>
    </row>
    <row r="2" spans="1:16" ht="25.5" customHeight="1" x14ac:dyDescent="0.25">
      <c r="A2" s="58"/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8" t="s">
        <v>18</v>
      </c>
      <c r="O2" s="58"/>
      <c r="P2" s="2"/>
    </row>
    <row r="3" spans="1:16" ht="25.5" customHeight="1" x14ac:dyDescent="0.25">
      <c r="A3" s="58"/>
      <c r="B3" s="58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8" t="s">
        <v>21</v>
      </c>
      <c r="O3" s="58"/>
      <c r="P3" s="3"/>
    </row>
    <row r="4" spans="1:16" ht="31.9" customHeight="1" x14ac:dyDescent="0.25">
      <c r="E4" s="57" t="s">
        <v>20</v>
      </c>
      <c r="F4" s="57"/>
      <c r="G4" s="57"/>
      <c r="H4" s="57"/>
      <c r="I4" s="57"/>
      <c r="J4" s="57"/>
      <c r="K4" s="57"/>
      <c r="L4" s="57"/>
      <c r="M4" s="57"/>
      <c r="N4" s="57"/>
      <c r="O4" s="57"/>
    </row>
    <row r="6" spans="1:16" ht="42.75" customHeight="1" x14ac:dyDescent="0.25">
      <c r="A6" s="52" t="s">
        <v>0</v>
      </c>
      <c r="B6" s="53" t="s">
        <v>1</v>
      </c>
      <c r="C6" s="55" t="s">
        <v>2</v>
      </c>
      <c r="D6" s="52" t="s">
        <v>3</v>
      </c>
      <c r="E6" s="52" t="s">
        <v>4</v>
      </c>
      <c r="F6" s="49" t="s">
        <v>5</v>
      </c>
      <c r="G6" s="49" t="s">
        <v>6</v>
      </c>
      <c r="H6" s="49" t="s">
        <v>7</v>
      </c>
      <c r="I6" s="50" t="s">
        <v>8</v>
      </c>
      <c r="J6" s="50"/>
      <c r="K6" s="50"/>
      <c r="L6" s="51" t="s">
        <v>9</v>
      </c>
      <c r="M6" s="51"/>
      <c r="N6" s="51"/>
      <c r="O6" s="51"/>
    </row>
    <row r="7" spans="1:16" ht="31.5" x14ac:dyDescent="0.25">
      <c r="A7" s="52"/>
      <c r="B7" s="54"/>
      <c r="C7" s="56"/>
      <c r="D7" s="52"/>
      <c r="E7" s="52"/>
      <c r="F7" s="49"/>
      <c r="G7" s="49"/>
      <c r="H7" s="49"/>
      <c r="I7" s="12" t="s">
        <v>10</v>
      </c>
      <c r="J7" s="12" t="s">
        <v>11</v>
      </c>
      <c r="K7" s="12" t="s">
        <v>12</v>
      </c>
      <c r="L7" s="11" t="s">
        <v>13</v>
      </c>
      <c r="M7" s="11" t="s">
        <v>14</v>
      </c>
      <c r="N7" s="11" t="s">
        <v>15</v>
      </c>
      <c r="O7" s="11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E4:O4"/>
    <mergeCell ref="A1:D3"/>
    <mergeCell ref="E1:M3"/>
    <mergeCell ref="N1:O1"/>
    <mergeCell ref="N2:O2"/>
    <mergeCell ref="N3:O3"/>
    <mergeCell ref="G6:G7"/>
    <mergeCell ref="H6:H7"/>
    <mergeCell ref="I6:K6"/>
    <mergeCell ref="L6:O6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scale="3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tabSelected="1" topLeftCell="I55" zoomScaleNormal="100" workbookViewId="0">
      <selection activeCell="K60" sqref="K60"/>
    </sheetView>
  </sheetViews>
  <sheetFormatPr baseColWidth="10" defaultColWidth="11.5703125" defaultRowHeight="15" x14ac:dyDescent="0.25"/>
  <cols>
    <col min="1" max="1" width="2" style="1" customWidth="1"/>
    <col min="2" max="3" width="20" style="1" customWidth="1"/>
    <col min="4" max="4" width="20.42578125" style="1" customWidth="1"/>
    <col min="5" max="5" width="28.5703125" style="1" customWidth="1"/>
    <col min="6" max="7" width="24.140625" style="1" customWidth="1"/>
    <col min="8" max="8" width="24.140625" style="1" hidden="1" customWidth="1"/>
    <col min="9" max="9" width="24.28515625" style="1" customWidth="1"/>
    <col min="10" max="11" width="20.7109375" style="1" customWidth="1"/>
    <col min="12" max="13" width="23.28515625" style="1" customWidth="1"/>
    <col min="14" max="14" width="20.5703125" style="1" customWidth="1"/>
    <col min="15" max="15" width="22.42578125" style="1" customWidth="1"/>
    <col min="16" max="16" width="11.5703125" style="1"/>
    <col min="17" max="17" width="19" style="1" customWidth="1"/>
    <col min="18" max="18" width="13.5703125" style="1" customWidth="1"/>
    <col min="19" max="19" width="7.7109375" style="1" customWidth="1"/>
    <col min="20" max="16384" width="11.5703125" style="1"/>
  </cols>
  <sheetData>
    <row r="1" spans="2:19" ht="25.5" customHeight="1" x14ac:dyDescent="0.25">
      <c r="B1" s="58"/>
      <c r="C1" s="58"/>
      <c r="D1" s="58"/>
      <c r="E1" s="58"/>
      <c r="F1" s="67" t="s">
        <v>19</v>
      </c>
      <c r="G1" s="68"/>
      <c r="H1" s="68"/>
      <c r="I1" s="68"/>
      <c r="J1" s="68"/>
      <c r="K1" s="68"/>
      <c r="L1" s="68"/>
      <c r="M1" s="68"/>
      <c r="N1" s="68"/>
      <c r="O1" s="68"/>
      <c r="P1" s="69"/>
      <c r="Q1" s="58" t="s">
        <v>22</v>
      </c>
      <c r="R1" s="58"/>
    </row>
    <row r="2" spans="2:19" ht="25.5" customHeight="1" x14ac:dyDescent="0.25">
      <c r="B2" s="58"/>
      <c r="C2" s="58"/>
      <c r="D2" s="58"/>
      <c r="E2" s="58"/>
      <c r="F2" s="70"/>
      <c r="G2" s="71"/>
      <c r="H2" s="71"/>
      <c r="I2" s="71"/>
      <c r="J2" s="71"/>
      <c r="K2" s="71"/>
      <c r="L2" s="71"/>
      <c r="M2" s="71"/>
      <c r="N2" s="71"/>
      <c r="O2" s="71"/>
      <c r="P2" s="72"/>
      <c r="Q2" s="64" t="s">
        <v>33</v>
      </c>
      <c r="R2" s="65"/>
      <c r="S2" s="2"/>
    </row>
    <row r="3" spans="2:19" ht="25.5" customHeight="1" x14ac:dyDescent="0.25">
      <c r="B3" s="58"/>
      <c r="C3" s="58"/>
      <c r="D3" s="58"/>
      <c r="E3" s="58"/>
      <c r="F3" s="73"/>
      <c r="G3" s="74"/>
      <c r="H3" s="74"/>
      <c r="I3" s="74"/>
      <c r="J3" s="74"/>
      <c r="K3" s="74"/>
      <c r="L3" s="74"/>
      <c r="M3" s="74"/>
      <c r="N3" s="74"/>
      <c r="O3" s="74"/>
      <c r="P3" s="75"/>
      <c r="Q3" s="64" t="s">
        <v>36</v>
      </c>
      <c r="R3" s="65"/>
      <c r="S3" s="3"/>
    </row>
    <row r="4" spans="2:19" ht="31.9" customHeight="1" x14ac:dyDescent="0.25">
      <c r="I4" s="66" t="s">
        <v>135</v>
      </c>
      <c r="J4" s="66"/>
      <c r="K4" s="66"/>
      <c r="L4" s="66"/>
      <c r="M4" s="66"/>
      <c r="N4" s="66"/>
      <c r="O4" s="66"/>
      <c r="P4" s="66"/>
      <c r="Q4" s="66"/>
      <c r="R4" s="66"/>
    </row>
    <row r="6" spans="2:19" ht="42.75" customHeight="1" x14ac:dyDescent="0.25">
      <c r="B6" s="61" t="s">
        <v>0</v>
      </c>
      <c r="C6" s="61" t="s">
        <v>1</v>
      </c>
      <c r="D6" s="61" t="s">
        <v>23</v>
      </c>
      <c r="E6" s="61" t="s">
        <v>3</v>
      </c>
      <c r="F6" s="61" t="s">
        <v>24</v>
      </c>
      <c r="G6" s="61" t="s">
        <v>25</v>
      </c>
      <c r="H6" s="62" t="s">
        <v>26</v>
      </c>
      <c r="I6" s="61" t="s">
        <v>4</v>
      </c>
      <c r="J6" s="63" t="s">
        <v>8</v>
      </c>
      <c r="K6" s="63"/>
      <c r="L6" s="63"/>
      <c r="M6" s="63"/>
      <c r="N6" s="63"/>
      <c r="O6" s="62" t="s">
        <v>27</v>
      </c>
      <c r="P6" s="62"/>
      <c r="Q6" s="62"/>
      <c r="R6" s="62"/>
    </row>
    <row r="7" spans="2:19" ht="42.75" customHeight="1" x14ac:dyDescent="0.25">
      <c r="B7" s="61"/>
      <c r="C7" s="61"/>
      <c r="D7" s="61"/>
      <c r="E7" s="61"/>
      <c r="F7" s="61"/>
      <c r="G7" s="61"/>
      <c r="H7" s="62"/>
      <c r="I7" s="61"/>
      <c r="J7" s="61" t="s">
        <v>28</v>
      </c>
      <c r="K7" s="61"/>
      <c r="L7" s="61" t="s">
        <v>29</v>
      </c>
      <c r="M7" s="61"/>
      <c r="N7" s="61" t="s">
        <v>35</v>
      </c>
      <c r="O7" s="62" t="s">
        <v>13</v>
      </c>
      <c r="P7" s="62" t="s">
        <v>14</v>
      </c>
      <c r="Q7" s="62" t="s">
        <v>15</v>
      </c>
      <c r="R7" s="62" t="s">
        <v>16</v>
      </c>
    </row>
    <row r="8" spans="2:19" ht="47.25" x14ac:dyDescent="0.25">
      <c r="B8" s="61"/>
      <c r="C8" s="61"/>
      <c r="D8" s="61"/>
      <c r="E8" s="61"/>
      <c r="F8" s="61"/>
      <c r="G8" s="61"/>
      <c r="H8" s="62"/>
      <c r="I8" s="61"/>
      <c r="J8" s="13" t="s">
        <v>10</v>
      </c>
      <c r="K8" s="13" t="s">
        <v>30</v>
      </c>
      <c r="L8" s="13" t="s">
        <v>31</v>
      </c>
      <c r="M8" s="13" t="s">
        <v>32</v>
      </c>
      <c r="N8" s="61"/>
      <c r="O8" s="62"/>
      <c r="P8" s="62"/>
      <c r="Q8" s="62"/>
      <c r="R8" s="62"/>
    </row>
    <row r="9" spans="2:19" s="16" customFormat="1" ht="59.25" customHeight="1" x14ac:dyDescent="0.25">
      <c r="B9" s="76" t="s">
        <v>64</v>
      </c>
      <c r="C9" s="79" t="s">
        <v>63</v>
      </c>
      <c r="D9" s="84" t="s">
        <v>48</v>
      </c>
      <c r="E9" s="86" t="s">
        <v>46</v>
      </c>
      <c r="F9" s="18" t="s">
        <v>42</v>
      </c>
      <c r="G9" s="14">
        <v>1200</v>
      </c>
      <c r="H9" s="14"/>
      <c r="I9" s="17" t="s">
        <v>37</v>
      </c>
      <c r="J9" s="32">
        <v>58807836000</v>
      </c>
      <c r="K9" s="32">
        <v>0</v>
      </c>
      <c r="L9" s="32">
        <v>0</v>
      </c>
      <c r="M9" s="32">
        <v>0</v>
      </c>
      <c r="N9" s="34">
        <f>+J9+K9+L9-M9</f>
        <v>58807836000</v>
      </c>
      <c r="O9" s="32">
        <v>0</v>
      </c>
      <c r="P9" s="35"/>
      <c r="Q9" s="32">
        <v>0</v>
      </c>
      <c r="R9" s="35">
        <f t="shared" ref="R9:R15" si="0">+Q9/N9</f>
        <v>0</v>
      </c>
    </row>
    <row r="10" spans="2:19" s="16" customFormat="1" ht="39.75" customHeight="1" x14ac:dyDescent="0.25">
      <c r="B10" s="77"/>
      <c r="C10" s="79"/>
      <c r="D10" s="85"/>
      <c r="E10" s="87"/>
      <c r="F10" s="18" t="s">
        <v>43</v>
      </c>
      <c r="G10" s="14">
        <v>200</v>
      </c>
      <c r="H10" s="14"/>
      <c r="I10" s="17" t="s">
        <v>38</v>
      </c>
      <c r="J10" s="32">
        <v>19326800000</v>
      </c>
      <c r="K10" s="32">
        <v>0</v>
      </c>
      <c r="L10" s="32">
        <v>0</v>
      </c>
      <c r="M10" s="32">
        <v>750000000</v>
      </c>
      <c r="N10" s="34">
        <f t="shared" ref="N10:N56" si="1">+J10+K10+L10-M10</f>
        <v>18576800000</v>
      </c>
      <c r="O10" s="32">
        <v>0</v>
      </c>
      <c r="P10" s="35"/>
      <c r="Q10" s="32">
        <v>0</v>
      </c>
      <c r="R10" s="35">
        <f t="shared" si="0"/>
        <v>0</v>
      </c>
    </row>
    <row r="11" spans="2:19" s="16" customFormat="1" ht="39.75" customHeight="1" x14ac:dyDescent="0.25">
      <c r="B11" s="77"/>
      <c r="C11" s="79"/>
      <c r="D11" s="85"/>
      <c r="E11" s="87"/>
      <c r="F11" s="18" t="s">
        <v>44</v>
      </c>
      <c r="G11" s="14">
        <v>300</v>
      </c>
      <c r="H11" s="14"/>
      <c r="I11" s="17" t="s">
        <v>39</v>
      </c>
      <c r="J11" s="32">
        <v>24625364000</v>
      </c>
      <c r="K11" s="32">
        <v>0</v>
      </c>
      <c r="L11" s="32">
        <v>750000000</v>
      </c>
      <c r="M11" s="32">
        <v>0</v>
      </c>
      <c r="N11" s="34">
        <f>+J11+K11+L11-M11</f>
        <v>25375364000</v>
      </c>
      <c r="O11" s="32">
        <v>50000000</v>
      </c>
      <c r="P11" s="35"/>
      <c r="Q11" s="32">
        <v>0</v>
      </c>
      <c r="R11" s="35">
        <f t="shared" si="0"/>
        <v>0</v>
      </c>
    </row>
    <row r="12" spans="2:19" s="16" customFormat="1" ht="39.75" customHeight="1" x14ac:dyDescent="0.25">
      <c r="B12" s="77"/>
      <c r="C12" s="79"/>
      <c r="D12" s="85"/>
      <c r="E12" s="88"/>
      <c r="F12" s="18" t="s">
        <v>45</v>
      </c>
      <c r="G12" s="14" t="s">
        <v>41</v>
      </c>
      <c r="H12" s="14"/>
      <c r="I12" s="17" t="s">
        <v>40</v>
      </c>
      <c r="J12" s="32">
        <v>0</v>
      </c>
      <c r="K12" s="32">
        <v>72740095320</v>
      </c>
      <c r="L12" s="32">
        <v>0</v>
      </c>
      <c r="M12" s="32">
        <v>0</v>
      </c>
      <c r="N12" s="34">
        <f t="shared" si="1"/>
        <v>72740095320</v>
      </c>
      <c r="O12" s="34">
        <v>72740095320</v>
      </c>
      <c r="P12" s="35">
        <f>+O12/N12</f>
        <v>1</v>
      </c>
      <c r="Q12" s="32">
        <v>0</v>
      </c>
      <c r="R12" s="35">
        <f t="shared" si="0"/>
        <v>0</v>
      </c>
    </row>
    <row r="13" spans="2:19" s="16" customFormat="1" ht="18.75" customHeight="1" x14ac:dyDescent="0.25">
      <c r="B13" s="77"/>
      <c r="C13" s="79"/>
      <c r="D13" s="29"/>
      <c r="E13" s="19" t="s">
        <v>17</v>
      </c>
      <c r="F13" s="21"/>
      <c r="G13" s="20"/>
      <c r="H13" s="14"/>
      <c r="I13" s="20"/>
      <c r="J13" s="33">
        <f t="shared" ref="J13:O13" si="2">SUM(J9:J12)</f>
        <v>102760000000</v>
      </c>
      <c r="K13" s="33">
        <f t="shared" si="2"/>
        <v>72740095320</v>
      </c>
      <c r="L13" s="33">
        <f t="shared" si="2"/>
        <v>750000000</v>
      </c>
      <c r="M13" s="33">
        <f t="shared" si="2"/>
        <v>750000000</v>
      </c>
      <c r="N13" s="33">
        <f t="shared" si="2"/>
        <v>175500095320</v>
      </c>
      <c r="O13" s="33">
        <f t="shared" si="2"/>
        <v>72790095320</v>
      </c>
      <c r="P13" s="37">
        <f>+O13/N13</f>
        <v>0.41475815262252358</v>
      </c>
      <c r="Q13" s="36">
        <f>SUM(Q9:Q12)</f>
        <v>0</v>
      </c>
      <c r="R13" s="37">
        <f t="shared" si="0"/>
        <v>0</v>
      </c>
    </row>
    <row r="14" spans="2:19" s="16" customFormat="1" ht="46.5" customHeight="1" x14ac:dyDescent="0.25">
      <c r="B14" s="77"/>
      <c r="C14" s="79"/>
      <c r="D14" s="30" t="s">
        <v>51</v>
      </c>
      <c r="E14" s="22" t="s">
        <v>50</v>
      </c>
      <c r="F14" s="17" t="s">
        <v>49</v>
      </c>
      <c r="G14" s="15">
        <v>78</v>
      </c>
      <c r="H14" s="14"/>
      <c r="I14" s="17" t="s">
        <v>47</v>
      </c>
      <c r="J14" s="32">
        <v>50000000000</v>
      </c>
      <c r="K14" s="32">
        <v>0</v>
      </c>
      <c r="L14" s="32">
        <v>0</v>
      </c>
      <c r="M14" s="32">
        <v>0</v>
      </c>
      <c r="N14" s="34">
        <f t="shared" si="1"/>
        <v>50000000000</v>
      </c>
      <c r="O14" s="32">
        <v>0</v>
      </c>
      <c r="P14" s="35">
        <f>+O14/N14</f>
        <v>0</v>
      </c>
      <c r="Q14" s="32">
        <v>0</v>
      </c>
      <c r="R14" s="35">
        <f t="shared" si="0"/>
        <v>0</v>
      </c>
    </row>
    <row r="15" spans="2:19" s="16" customFormat="1" ht="19.5" customHeight="1" x14ac:dyDescent="0.25">
      <c r="B15" s="77"/>
      <c r="C15" s="79"/>
      <c r="D15" s="29"/>
      <c r="E15" s="19" t="s">
        <v>17</v>
      </c>
      <c r="F15" s="21"/>
      <c r="G15" s="20"/>
      <c r="H15" s="14"/>
      <c r="I15" s="20"/>
      <c r="J15" s="33">
        <f t="shared" ref="J15:O15" si="3">+J14</f>
        <v>50000000000</v>
      </c>
      <c r="K15" s="33">
        <f t="shared" si="3"/>
        <v>0</v>
      </c>
      <c r="L15" s="33">
        <f t="shared" si="3"/>
        <v>0</v>
      </c>
      <c r="M15" s="33">
        <f t="shared" si="3"/>
        <v>0</v>
      </c>
      <c r="N15" s="36">
        <f t="shared" si="3"/>
        <v>50000000000</v>
      </c>
      <c r="O15" s="36">
        <f t="shared" si="3"/>
        <v>0</v>
      </c>
      <c r="P15" s="37">
        <f>+O15/N15</f>
        <v>0</v>
      </c>
      <c r="Q15" s="36">
        <f>+Q14</f>
        <v>0</v>
      </c>
      <c r="R15" s="37">
        <f t="shared" si="0"/>
        <v>0</v>
      </c>
    </row>
    <row r="16" spans="2:19" s="28" customFormat="1" ht="19.5" customHeight="1" x14ac:dyDescent="0.25">
      <c r="B16" s="77"/>
      <c r="C16" s="79"/>
      <c r="D16" s="80" t="s">
        <v>62</v>
      </c>
      <c r="E16" s="99" t="s">
        <v>61</v>
      </c>
      <c r="F16" s="82" t="s">
        <v>58</v>
      </c>
      <c r="G16" s="81">
        <v>13000</v>
      </c>
      <c r="H16" s="25"/>
      <c r="I16" s="17" t="s">
        <v>52</v>
      </c>
      <c r="J16" s="91">
        <v>4070000000</v>
      </c>
      <c r="K16" s="97">
        <v>0</v>
      </c>
      <c r="L16" s="97">
        <v>30000000</v>
      </c>
      <c r="M16" s="97">
        <v>0</v>
      </c>
      <c r="N16" s="97">
        <f>+J16+K16+L16-M16</f>
        <v>4100000000</v>
      </c>
      <c r="O16" s="91">
        <v>3100000000</v>
      </c>
      <c r="P16" s="95">
        <v>0</v>
      </c>
      <c r="Q16" s="91">
        <v>0</v>
      </c>
      <c r="R16" s="89">
        <v>0</v>
      </c>
    </row>
    <row r="17" spans="2:18" s="28" customFormat="1" ht="24.75" customHeight="1" x14ac:dyDescent="0.25">
      <c r="B17" s="77"/>
      <c r="C17" s="79"/>
      <c r="D17" s="80"/>
      <c r="E17" s="100"/>
      <c r="F17" s="83"/>
      <c r="G17" s="81"/>
      <c r="H17" s="25"/>
      <c r="I17" s="17" t="s">
        <v>53</v>
      </c>
      <c r="J17" s="92"/>
      <c r="K17" s="98">
        <v>0</v>
      </c>
      <c r="L17" s="98">
        <v>0</v>
      </c>
      <c r="M17" s="98">
        <v>0</v>
      </c>
      <c r="N17" s="98"/>
      <c r="O17" s="92"/>
      <c r="P17" s="96"/>
      <c r="Q17" s="92"/>
      <c r="R17" s="90"/>
    </row>
    <row r="18" spans="2:18" s="28" customFormat="1" ht="24" customHeight="1" x14ac:dyDescent="0.25">
      <c r="B18" s="77"/>
      <c r="C18" s="79"/>
      <c r="D18" s="80"/>
      <c r="E18" s="100"/>
      <c r="F18" s="82" t="s">
        <v>59</v>
      </c>
      <c r="G18" s="81">
        <v>2</v>
      </c>
      <c r="H18" s="25"/>
      <c r="I18" s="17" t="s">
        <v>54</v>
      </c>
      <c r="J18" s="91">
        <v>3030000000</v>
      </c>
      <c r="K18" s="97">
        <v>0</v>
      </c>
      <c r="L18" s="97">
        <v>0</v>
      </c>
      <c r="M18" s="97">
        <v>30000000</v>
      </c>
      <c r="N18" s="97">
        <f>+J18+K18+L18-M18</f>
        <v>3000000000</v>
      </c>
      <c r="O18" s="91">
        <v>0</v>
      </c>
      <c r="P18" s="95">
        <v>0</v>
      </c>
      <c r="Q18" s="91">
        <v>0</v>
      </c>
      <c r="R18" s="89">
        <v>0</v>
      </c>
    </row>
    <row r="19" spans="2:18" s="28" customFormat="1" ht="26.25" customHeight="1" x14ac:dyDescent="0.25">
      <c r="B19" s="77"/>
      <c r="C19" s="79"/>
      <c r="D19" s="80"/>
      <c r="E19" s="100"/>
      <c r="F19" s="83"/>
      <c r="G19" s="81"/>
      <c r="H19" s="25"/>
      <c r="I19" s="17" t="s">
        <v>55</v>
      </c>
      <c r="J19" s="92"/>
      <c r="K19" s="98">
        <v>0</v>
      </c>
      <c r="L19" s="98">
        <v>0</v>
      </c>
      <c r="M19" s="98">
        <v>0</v>
      </c>
      <c r="N19" s="98"/>
      <c r="O19" s="92"/>
      <c r="P19" s="96"/>
      <c r="Q19" s="92"/>
      <c r="R19" s="90"/>
    </row>
    <row r="20" spans="2:18" s="28" customFormat="1" ht="19.5" customHeight="1" x14ac:dyDescent="0.25">
      <c r="B20" s="77"/>
      <c r="C20" s="79"/>
      <c r="D20" s="80"/>
      <c r="E20" s="100"/>
      <c r="F20" s="82" t="s">
        <v>60</v>
      </c>
      <c r="G20" s="81">
        <v>92</v>
      </c>
      <c r="H20" s="25"/>
      <c r="I20" s="17" t="s">
        <v>56</v>
      </c>
      <c r="J20" s="97">
        <v>50894000000</v>
      </c>
      <c r="K20" s="97">
        <v>0</v>
      </c>
      <c r="L20" s="97">
        <v>0</v>
      </c>
      <c r="M20" s="97">
        <v>0</v>
      </c>
      <c r="N20" s="97">
        <v>50894000000</v>
      </c>
      <c r="O20" s="91">
        <v>50894000000</v>
      </c>
      <c r="P20" s="89">
        <f>+O20/N20</f>
        <v>1</v>
      </c>
      <c r="Q20" s="91">
        <v>0</v>
      </c>
      <c r="R20" s="89">
        <f>+Q20/N20</f>
        <v>0</v>
      </c>
    </row>
    <row r="21" spans="2:18" s="28" customFormat="1" ht="19.5" customHeight="1" x14ac:dyDescent="0.25">
      <c r="B21" s="77"/>
      <c r="C21" s="79"/>
      <c r="D21" s="80"/>
      <c r="E21" s="100"/>
      <c r="F21" s="83"/>
      <c r="G21" s="81"/>
      <c r="H21" s="25"/>
      <c r="I21" s="17" t="s">
        <v>57</v>
      </c>
      <c r="J21" s="98"/>
      <c r="K21" s="98">
        <v>0</v>
      </c>
      <c r="L21" s="98">
        <v>0</v>
      </c>
      <c r="M21" s="98">
        <v>0</v>
      </c>
      <c r="N21" s="98"/>
      <c r="O21" s="92"/>
      <c r="P21" s="90">
        <v>0</v>
      </c>
      <c r="Q21" s="92">
        <v>0</v>
      </c>
      <c r="R21" s="90">
        <v>0</v>
      </c>
    </row>
    <row r="22" spans="2:18" s="28" customFormat="1" ht="19.5" customHeight="1" x14ac:dyDescent="0.25">
      <c r="B22" s="78"/>
      <c r="C22" s="79"/>
      <c r="D22" s="80"/>
      <c r="E22" s="31" t="s">
        <v>17</v>
      </c>
      <c r="F22" s="21"/>
      <c r="G22" s="20"/>
      <c r="H22" s="14"/>
      <c r="I22" s="20"/>
      <c r="J22" s="36">
        <f t="shared" ref="J22:O22" si="4">SUM(J16:J21)</f>
        <v>57994000000</v>
      </c>
      <c r="K22" s="36">
        <f t="shared" si="4"/>
        <v>0</v>
      </c>
      <c r="L22" s="36">
        <f t="shared" si="4"/>
        <v>30000000</v>
      </c>
      <c r="M22" s="36">
        <f t="shared" si="4"/>
        <v>30000000</v>
      </c>
      <c r="N22" s="36">
        <f t="shared" si="4"/>
        <v>57994000000</v>
      </c>
      <c r="O22" s="36">
        <f t="shared" si="4"/>
        <v>53994000000</v>
      </c>
      <c r="P22" s="37">
        <f>+O22/N22</f>
        <v>0.93102734765665418</v>
      </c>
      <c r="Q22" s="36">
        <f>SUM(Q16:Q21)</f>
        <v>0</v>
      </c>
      <c r="R22" s="37">
        <f>+Q22/N22</f>
        <v>0</v>
      </c>
    </row>
    <row r="23" spans="2:18" s="28" customFormat="1" ht="44.25" customHeight="1" x14ac:dyDescent="0.25">
      <c r="B23" s="81" t="s">
        <v>72</v>
      </c>
      <c r="C23" s="79" t="s">
        <v>71</v>
      </c>
      <c r="D23" s="80" t="s">
        <v>70</v>
      </c>
      <c r="E23" s="93" t="s">
        <v>69</v>
      </c>
      <c r="F23" s="94" t="s">
        <v>68</v>
      </c>
      <c r="G23" s="81">
        <v>2</v>
      </c>
      <c r="H23" s="25"/>
      <c r="I23" s="17" t="s">
        <v>65</v>
      </c>
      <c r="J23" s="32">
        <v>504800000</v>
      </c>
      <c r="K23" s="32">
        <v>0</v>
      </c>
      <c r="L23" s="32">
        <v>0</v>
      </c>
      <c r="M23" s="32">
        <v>0</v>
      </c>
      <c r="N23" s="34">
        <f t="shared" si="1"/>
        <v>504800000</v>
      </c>
      <c r="O23" s="32">
        <v>504800000</v>
      </c>
      <c r="P23" s="35">
        <f>+O23/N23</f>
        <v>1</v>
      </c>
      <c r="Q23" s="32">
        <v>0</v>
      </c>
      <c r="R23" s="35">
        <f t="shared" ref="R23:R30" si="5">+Q23/N23</f>
        <v>0</v>
      </c>
    </row>
    <row r="24" spans="2:18" s="28" customFormat="1" ht="50.25" customHeight="1" x14ac:dyDescent="0.25">
      <c r="B24" s="81"/>
      <c r="C24" s="79"/>
      <c r="D24" s="80"/>
      <c r="E24" s="93"/>
      <c r="F24" s="94"/>
      <c r="G24" s="81"/>
      <c r="H24" s="25"/>
      <c r="I24" s="17" t="s">
        <v>66</v>
      </c>
      <c r="J24" s="32">
        <v>424570765</v>
      </c>
      <c r="K24" s="32">
        <v>0</v>
      </c>
      <c r="L24" s="32">
        <v>0</v>
      </c>
      <c r="M24" s="32">
        <v>0</v>
      </c>
      <c r="N24" s="34">
        <f t="shared" si="1"/>
        <v>424570765</v>
      </c>
      <c r="O24" s="32">
        <v>0</v>
      </c>
      <c r="P24" s="35">
        <f>+O24/N24</f>
        <v>0</v>
      </c>
      <c r="Q24" s="32">
        <v>0</v>
      </c>
      <c r="R24" s="35">
        <f t="shared" si="5"/>
        <v>0</v>
      </c>
    </row>
    <row r="25" spans="2:18" s="28" customFormat="1" ht="39" customHeight="1" x14ac:dyDescent="0.25">
      <c r="B25" s="81"/>
      <c r="C25" s="79"/>
      <c r="D25" s="80"/>
      <c r="E25" s="93"/>
      <c r="F25" s="94"/>
      <c r="G25" s="81"/>
      <c r="H25" s="25"/>
      <c r="I25" s="17" t="s">
        <v>67</v>
      </c>
      <c r="J25" s="32">
        <v>1013629235</v>
      </c>
      <c r="K25" s="32">
        <v>0</v>
      </c>
      <c r="L25" s="32">
        <v>0</v>
      </c>
      <c r="M25" s="32">
        <v>0</v>
      </c>
      <c r="N25" s="34">
        <f t="shared" si="1"/>
        <v>1013629235</v>
      </c>
      <c r="O25" s="32">
        <v>0</v>
      </c>
      <c r="P25" s="35">
        <f>+O25/N25</f>
        <v>0</v>
      </c>
      <c r="Q25" s="32">
        <v>0</v>
      </c>
      <c r="R25" s="35">
        <f t="shared" si="5"/>
        <v>0</v>
      </c>
    </row>
    <row r="26" spans="2:18" s="28" customFormat="1" ht="19.5" customHeight="1" x14ac:dyDescent="0.25">
      <c r="B26" s="81"/>
      <c r="C26" s="79"/>
      <c r="D26" s="80"/>
      <c r="E26" s="31" t="s">
        <v>17</v>
      </c>
      <c r="F26" s="21"/>
      <c r="G26" s="20"/>
      <c r="H26" s="14"/>
      <c r="I26" s="20"/>
      <c r="J26" s="36">
        <f t="shared" ref="J26:O26" si="6">SUM(J23:J25)</f>
        <v>1943000000</v>
      </c>
      <c r="K26" s="36">
        <f t="shared" si="6"/>
        <v>0</v>
      </c>
      <c r="L26" s="36">
        <f t="shared" si="6"/>
        <v>0</v>
      </c>
      <c r="M26" s="36">
        <f t="shared" si="6"/>
        <v>0</v>
      </c>
      <c r="N26" s="36">
        <f t="shared" si="6"/>
        <v>1943000000</v>
      </c>
      <c r="O26" s="36">
        <f t="shared" si="6"/>
        <v>504800000</v>
      </c>
      <c r="P26" s="37">
        <f t="shared" ref="P26:P31" si="7">+O26/N26</f>
        <v>0.25980442614513638</v>
      </c>
      <c r="Q26" s="36">
        <f>SUM(Q23:Q25)</f>
        <v>0</v>
      </c>
      <c r="R26" s="37">
        <f>+Q26/N26</f>
        <v>0</v>
      </c>
    </row>
    <row r="27" spans="2:18" s="28" customFormat="1" ht="42.75" customHeight="1" x14ac:dyDescent="0.25">
      <c r="B27" s="81" t="s">
        <v>84</v>
      </c>
      <c r="C27" s="79" t="s">
        <v>83</v>
      </c>
      <c r="D27" s="80" t="s">
        <v>82</v>
      </c>
      <c r="E27" s="93" t="s">
        <v>81</v>
      </c>
      <c r="F27" s="17" t="s">
        <v>77</v>
      </c>
      <c r="G27" s="40">
        <v>280</v>
      </c>
      <c r="H27" s="25"/>
      <c r="I27" s="17" t="s">
        <v>73</v>
      </c>
      <c r="J27" s="32">
        <v>800000000</v>
      </c>
      <c r="K27" s="32">
        <v>0</v>
      </c>
      <c r="L27" s="32">
        <v>0</v>
      </c>
      <c r="M27" s="32">
        <v>0</v>
      </c>
      <c r="N27" s="34">
        <f t="shared" si="1"/>
        <v>800000000</v>
      </c>
      <c r="O27" s="32">
        <v>720077132</v>
      </c>
      <c r="P27" s="35">
        <f t="shared" si="7"/>
        <v>0.90009641500000004</v>
      </c>
      <c r="Q27" s="32">
        <v>445476081</v>
      </c>
      <c r="R27" s="35">
        <f t="shared" si="5"/>
        <v>0.55684510124999997</v>
      </c>
    </row>
    <row r="28" spans="2:18" s="28" customFormat="1" ht="42.75" customHeight="1" x14ac:dyDescent="0.25">
      <c r="B28" s="81"/>
      <c r="C28" s="79"/>
      <c r="D28" s="80"/>
      <c r="E28" s="93"/>
      <c r="F28" s="17" t="s">
        <v>78</v>
      </c>
      <c r="G28" s="40">
        <v>37</v>
      </c>
      <c r="H28" s="25"/>
      <c r="I28" s="17" t="s">
        <v>74</v>
      </c>
      <c r="J28" s="32">
        <v>8500000000</v>
      </c>
      <c r="K28" s="32">
        <v>0</v>
      </c>
      <c r="L28" s="32">
        <v>0</v>
      </c>
      <c r="M28" s="32">
        <v>0</v>
      </c>
      <c r="N28" s="34">
        <f t="shared" si="1"/>
        <v>8500000000</v>
      </c>
      <c r="O28" s="34">
        <v>8091189864</v>
      </c>
      <c r="P28" s="35">
        <f t="shared" si="7"/>
        <v>0.95190468988235299</v>
      </c>
      <c r="Q28" s="32">
        <v>4267653577</v>
      </c>
      <c r="R28" s="35">
        <f t="shared" si="5"/>
        <v>0.5020768914117647</v>
      </c>
    </row>
    <row r="29" spans="2:18" s="28" customFormat="1" ht="42.75" customHeight="1" x14ac:dyDescent="0.25">
      <c r="B29" s="81"/>
      <c r="C29" s="79"/>
      <c r="D29" s="80"/>
      <c r="E29" s="93"/>
      <c r="F29" s="17" t="s">
        <v>79</v>
      </c>
      <c r="G29" s="40">
        <v>3500</v>
      </c>
      <c r="H29" s="25"/>
      <c r="I29" s="17" t="s">
        <v>75</v>
      </c>
      <c r="J29" s="32">
        <v>600000000</v>
      </c>
      <c r="K29" s="32">
        <v>0</v>
      </c>
      <c r="L29" s="32">
        <v>0</v>
      </c>
      <c r="M29" s="32">
        <v>0</v>
      </c>
      <c r="N29" s="34">
        <f t="shared" si="1"/>
        <v>600000000</v>
      </c>
      <c r="O29" s="32">
        <v>569572000</v>
      </c>
      <c r="P29" s="35">
        <f t="shared" si="7"/>
        <v>0.94928666666666661</v>
      </c>
      <c r="Q29" s="32">
        <v>0</v>
      </c>
      <c r="R29" s="35">
        <f t="shared" si="5"/>
        <v>0</v>
      </c>
    </row>
    <row r="30" spans="2:18" s="28" customFormat="1" ht="42.75" customHeight="1" x14ac:dyDescent="0.25">
      <c r="B30" s="81"/>
      <c r="C30" s="79"/>
      <c r="D30" s="80"/>
      <c r="E30" s="93"/>
      <c r="F30" s="17" t="s">
        <v>80</v>
      </c>
      <c r="G30" s="40">
        <v>2</v>
      </c>
      <c r="H30" s="25"/>
      <c r="I30" s="17" t="s">
        <v>76</v>
      </c>
      <c r="J30" s="32">
        <v>1000000000</v>
      </c>
      <c r="K30" s="32">
        <v>0</v>
      </c>
      <c r="L30" s="32">
        <v>0</v>
      </c>
      <c r="M30" s="32">
        <v>0</v>
      </c>
      <c r="N30" s="34">
        <f t="shared" si="1"/>
        <v>1000000000</v>
      </c>
      <c r="O30" s="32">
        <v>1000000000</v>
      </c>
      <c r="P30" s="35">
        <f t="shared" si="7"/>
        <v>1</v>
      </c>
      <c r="Q30" s="32">
        <v>0</v>
      </c>
      <c r="R30" s="35">
        <f t="shared" si="5"/>
        <v>0</v>
      </c>
    </row>
    <row r="31" spans="2:18" s="28" customFormat="1" ht="19.5" customHeight="1" x14ac:dyDescent="0.25">
      <c r="B31" s="81"/>
      <c r="C31" s="79"/>
      <c r="D31" s="80"/>
      <c r="E31" s="31" t="s">
        <v>17</v>
      </c>
      <c r="F31" s="21"/>
      <c r="G31" s="20"/>
      <c r="H31" s="14"/>
      <c r="I31" s="20"/>
      <c r="J31" s="36">
        <f t="shared" ref="J31:N31" si="8">SUM(J27:J30)</f>
        <v>10900000000</v>
      </c>
      <c r="K31" s="36">
        <f t="shared" si="8"/>
        <v>0</v>
      </c>
      <c r="L31" s="36">
        <f t="shared" si="8"/>
        <v>0</v>
      </c>
      <c r="M31" s="36">
        <f t="shared" si="8"/>
        <v>0</v>
      </c>
      <c r="N31" s="36">
        <f t="shared" si="8"/>
        <v>10900000000</v>
      </c>
      <c r="O31" s="36">
        <f>SUM(O27:O30)</f>
        <v>10380838996</v>
      </c>
      <c r="P31" s="37">
        <f t="shared" si="7"/>
        <v>0.9523705500917431</v>
      </c>
      <c r="Q31" s="36">
        <f>SUM(Q27:Q30)</f>
        <v>4713129658</v>
      </c>
      <c r="R31" s="37">
        <f>+Q31/N31</f>
        <v>0.43239721633027522</v>
      </c>
    </row>
    <row r="32" spans="2:18" s="28" customFormat="1" ht="63.75" customHeight="1" x14ac:dyDescent="0.25">
      <c r="B32" s="81" t="s">
        <v>94</v>
      </c>
      <c r="C32" s="81" t="s">
        <v>93</v>
      </c>
      <c r="D32" s="80" t="s">
        <v>92</v>
      </c>
      <c r="E32" s="93" t="s">
        <v>91</v>
      </c>
      <c r="F32" s="41" t="s">
        <v>89</v>
      </c>
      <c r="G32" s="38">
        <v>2</v>
      </c>
      <c r="H32" s="25"/>
      <c r="I32" s="17" t="s">
        <v>85</v>
      </c>
      <c r="J32" s="32">
        <v>140000000</v>
      </c>
      <c r="K32" s="32">
        <v>0</v>
      </c>
      <c r="L32" s="32">
        <v>0</v>
      </c>
      <c r="M32" s="32">
        <v>0</v>
      </c>
      <c r="N32" s="34">
        <f t="shared" si="1"/>
        <v>140000000</v>
      </c>
      <c r="O32" s="47">
        <v>0</v>
      </c>
      <c r="P32" s="35">
        <f t="shared" ref="P32:P57" si="9">+O32/N32</f>
        <v>0</v>
      </c>
      <c r="Q32" s="48">
        <v>0</v>
      </c>
      <c r="R32" s="35">
        <v>0</v>
      </c>
    </row>
    <row r="33" spans="2:18" s="28" customFormat="1" ht="63.75" customHeight="1" x14ac:dyDescent="0.25">
      <c r="B33" s="81"/>
      <c r="C33" s="81"/>
      <c r="D33" s="80"/>
      <c r="E33" s="93"/>
      <c r="F33" s="102" t="s">
        <v>90</v>
      </c>
      <c r="G33" s="101">
        <v>1</v>
      </c>
      <c r="H33" s="25"/>
      <c r="I33" s="17" t="s">
        <v>86</v>
      </c>
      <c r="J33" s="32">
        <v>434000000</v>
      </c>
      <c r="K33" s="32">
        <v>0</v>
      </c>
      <c r="L33" s="32">
        <v>0</v>
      </c>
      <c r="M33" s="32">
        <v>0</v>
      </c>
      <c r="N33" s="34">
        <f t="shared" si="1"/>
        <v>434000000</v>
      </c>
      <c r="O33" s="47">
        <v>250000000</v>
      </c>
      <c r="P33" s="35">
        <f t="shared" si="9"/>
        <v>0.57603686635944695</v>
      </c>
      <c r="Q33" s="48">
        <v>98729931</v>
      </c>
      <c r="R33" s="35">
        <v>0</v>
      </c>
    </row>
    <row r="34" spans="2:18" s="28" customFormat="1" ht="63.75" customHeight="1" x14ac:dyDescent="0.25">
      <c r="B34" s="81"/>
      <c r="C34" s="81"/>
      <c r="D34" s="80"/>
      <c r="E34" s="93"/>
      <c r="F34" s="103"/>
      <c r="G34" s="81"/>
      <c r="H34" s="25"/>
      <c r="I34" s="17" t="s">
        <v>87</v>
      </c>
      <c r="J34" s="32">
        <v>518000000</v>
      </c>
      <c r="K34" s="32">
        <v>0</v>
      </c>
      <c r="L34" s="32">
        <v>0</v>
      </c>
      <c r="M34" s="32">
        <v>0</v>
      </c>
      <c r="N34" s="34">
        <f t="shared" si="1"/>
        <v>518000000</v>
      </c>
      <c r="O34" s="47">
        <v>82000000</v>
      </c>
      <c r="P34" s="35">
        <f t="shared" si="9"/>
        <v>0.15830115830115829</v>
      </c>
      <c r="Q34" s="48">
        <v>12200000</v>
      </c>
      <c r="R34" s="35">
        <v>0</v>
      </c>
    </row>
    <row r="35" spans="2:18" s="28" customFormat="1" ht="63.75" customHeight="1" x14ac:dyDescent="0.25">
      <c r="B35" s="81"/>
      <c r="C35" s="81"/>
      <c r="D35" s="80"/>
      <c r="E35" s="93"/>
      <c r="F35" s="104"/>
      <c r="G35" s="81"/>
      <c r="H35" s="25"/>
      <c r="I35" s="17" t="s">
        <v>88</v>
      </c>
      <c r="J35" s="32">
        <v>3571000000</v>
      </c>
      <c r="K35" s="32">
        <v>0</v>
      </c>
      <c r="L35" s="32">
        <v>0</v>
      </c>
      <c r="M35" s="32">
        <v>0</v>
      </c>
      <c r="N35" s="34">
        <f t="shared" si="1"/>
        <v>3571000000</v>
      </c>
      <c r="O35" s="47">
        <v>1430996745.1900001</v>
      </c>
      <c r="P35" s="35">
        <f>+O35/N35</f>
        <v>0.40072717591430973</v>
      </c>
      <c r="Q35" s="48">
        <v>1331292368.0999999</v>
      </c>
      <c r="R35" s="35">
        <v>0</v>
      </c>
    </row>
    <row r="36" spans="2:18" s="28" customFormat="1" ht="19.5" customHeight="1" x14ac:dyDescent="0.25">
      <c r="B36" s="81"/>
      <c r="C36" s="81"/>
      <c r="D36" s="80"/>
      <c r="E36" s="31" t="s">
        <v>17</v>
      </c>
      <c r="F36" s="21"/>
      <c r="G36" s="20"/>
      <c r="H36" s="14"/>
      <c r="I36" s="20"/>
      <c r="J36" s="36">
        <f t="shared" ref="J36:O36" si="10">SUM(J32:J35)</f>
        <v>4663000000</v>
      </c>
      <c r="K36" s="36">
        <f t="shared" si="10"/>
        <v>0</v>
      </c>
      <c r="L36" s="36">
        <f t="shared" si="10"/>
        <v>0</v>
      </c>
      <c r="M36" s="36">
        <f t="shared" si="10"/>
        <v>0</v>
      </c>
      <c r="N36" s="36">
        <f>SUM(N32:N35)</f>
        <v>4663000000</v>
      </c>
      <c r="O36" s="36">
        <f t="shared" si="10"/>
        <v>1762996745.1900001</v>
      </c>
      <c r="P36" s="37">
        <f>+O36/N36</f>
        <v>0.37808208131889343</v>
      </c>
      <c r="Q36" s="36">
        <f>SUM(Q32:Q35)</f>
        <v>1442222299.0999999</v>
      </c>
      <c r="R36" s="37">
        <f>+Q36/N36</f>
        <v>0.30929064960325969</v>
      </c>
    </row>
    <row r="37" spans="2:18" s="28" customFormat="1" ht="50.25" customHeight="1" x14ac:dyDescent="0.25">
      <c r="B37" s="81" t="s">
        <v>114</v>
      </c>
      <c r="C37" s="81" t="s">
        <v>113</v>
      </c>
      <c r="D37" s="80" t="s">
        <v>112</v>
      </c>
      <c r="E37" s="93" t="s">
        <v>111</v>
      </c>
      <c r="F37" s="42" t="s">
        <v>103</v>
      </c>
      <c r="G37" s="40">
        <v>930</v>
      </c>
      <c r="H37" s="25"/>
      <c r="I37" s="17" t="s">
        <v>95</v>
      </c>
      <c r="J37" s="32">
        <v>4800000000</v>
      </c>
      <c r="K37" s="32">
        <v>0</v>
      </c>
      <c r="L37" s="32">
        <v>0</v>
      </c>
      <c r="M37" s="32">
        <v>0</v>
      </c>
      <c r="N37" s="34">
        <f t="shared" si="1"/>
        <v>4800000000</v>
      </c>
      <c r="O37" s="34">
        <v>4800000000</v>
      </c>
      <c r="P37" s="35">
        <f t="shared" si="9"/>
        <v>1</v>
      </c>
      <c r="Q37" s="34">
        <v>0</v>
      </c>
      <c r="R37" s="35">
        <v>0</v>
      </c>
    </row>
    <row r="38" spans="2:18" s="28" customFormat="1" ht="50.25" customHeight="1" x14ac:dyDescent="0.25">
      <c r="B38" s="81"/>
      <c r="C38" s="81"/>
      <c r="D38" s="80"/>
      <c r="E38" s="93"/>
      <c r="F38" s="42" t="s">
        <v>104</v>
      </c>
      <c r="G38" s="40">
        <v>5</v>
      </c>
      <c r="H38" s="25"/>
      <c r="I38" s="17" t="s">
        <v>96</v>
      </c>
      <c r="J38" s="32">
        <v>5500000000</v>
      </c>
      <c r="K38" s="32">
        <v>0</v>
      </c>
      <c r="L38" s="32">
        <v>0</v>
      </c>
      <c r="M38" s="32">
        <v>0</v>
      </c>
      <c r="N38" s="34">
        <f t="shared" si="1"/>
        <v>5500000000</v>
      </c>
      <c r="O38" s="34">
        <v>5500000000</v>
      </c>
      <c r="P38" s="35">
        <f t="shared" si="9"/>
        <v>1</v>
      </c>
      <c r="Q38" s="34">
        <v>0</v>
      </c>
      <c r="R38" s="35">
        <v>0</v>
      </c>
    </row>
    <row r="39" spans="2:18" s="28" customFormat="1" ht="50.25" customHeight="1" x14ac:dyDescent="0.25">
      <c r="B39" s="81"/>
      <c r="C39" s="81"/>
      <c r="D39" s="80"/>
      <c r="E39" s="93"/>
      <c r="F39" s="42" t="s">
        <v>105</v>
      </c>
      <c r="G39" s="40">
        <v>12</v>
      </c>
      <c r="H39" s="25"/>
      <c r="I39" s="17" t="s">
        <v>97</v>
      </c>
      <c r="J39" s="32">
        <v>1500000000</v>
      </c>
      <c r="K39" s="32">
        <v>0</v>
      </c>
      <c r="L39" s="32">
        <v>0</v>
      </c>
      <c r="M39" s="32">
        <v>0</v>
      </c>
      <c r="N39" s="34">
        <f t="shared" si="1"/>
        <v>1500000000</v>
      </c>
      <c r="O39" s="34">
        <v>1500000000</v>
      </c>
      <c r="P39" s="35">
        <f t="shared" si="9"/>
        <v>1</v>
      </c>
      <c r="Q39" s="34">
        <v>0</v>
      </c>
      <c r="R39" s="35">
        <v>0</v>
      </c>
    </row>
    <row r="40" spans="2:18" s="28" customFormat="1" ht="50.25" customHeight="1" x14ac:dyDescent="0.25">
      <c r="B40" s="81"/>
      <c r="C40" s="81"/>
      <c r="D40" s="80"/>
      <c r="E40" s="93"/>
      <c r="F40" s="42" t="s">
        <v>106</v>
      </c>
      <c r="G40" s="40">
        <v>10</v>
      </c>
      <c r="H40" s="25"/>
      <c r="I40" s="17" t="s">
        <v>98</v>
      </c>
      <c r="J40" s="32">
        <v>1000000000</v>
      </c>
      <c r="K40" s="32">
        <v>0</v>
      </c>
      <c r="L40" s="32">
        <v>0</v>
      </c>
      <c r="M40" s="32">
        <v>0</v>
      </c>
      <c r="N40" s="34">
        <f t="shared" si="1"/>
        <v>1000000000</v>
      </c>
      <c r="O40" s="34">
        <v>0</v>
      </c>
      <c r="P40" s="35">
        <f t="shared" si="9"/>
        <v>0</v>
      </c>
      <c r="Q40" s="34">
        <v>0</v>
      </c>
      <c r="R40" s="35">
        <v>0</v>
      </c>
    </row>
    <row r="41" spans="2:18" s="28" customFormat="1" ht="50.25" customHeight="1" x14ac:dyDescent="0.25">
      <c r="B41" s="81"/>
      <c r="C41" s="81"/>
      <c r="D41" s="80"/>
      <c r="E41" s="93"/>
      <c r="F41" s="42" t="s">
        <v>107</v>
      </c>
      <c r="G41" s="40">
        <v>410</v>
      </c>
      <c r="H41" s="25"/>
      <c r="I41" s="17" t="s">
        <v>99</v>
      </c>
      <c r="J41" s="32">
        <v>400000000</v>
      </c>
      <c r="K41" s="32">
        <v>0</v>
      </c>
      <c r="L41" s="32">
        <v>0</v>
      </c>
      <c r="M41" s="32">
        <v>0</v>
      </c>
      <c r="N41" s="34">
        <f t="shared" si="1"/>
        <v>400000000</v>
      </c>
      <c r="O41" s="34">
        <v>400000000</v>
      </c>
      <c r="P41" s="35">
        <f t="shared" si="9"/>
        <v>1</v>
      </c>
      <c r="Q41" s="34">
        <v>0</v>
      </c>
      <c r="R41" s="35">
        <v>0</v>
      </c>
    </row>
    <row r="42" spans="2:18" s="28" customFormat="1" ht="50.25" customHeight="1" x14ac:dyDescent="0.25">
      <c r="B42" s="81"/>
      <c r="C42" s="81"/>
      <c r="D42" s="80"/>
      <c r="E42" s="93"/>
      <c r="F42" s="42" t="s">
        <v>108</v>
      </c>
      <c r="G42" s="40">
        <v>1</v>
      </c>
      <c r="H42" s="25"/>
      <c r="I42" s="17" t="s">
        <v>100</v>
      </c>
      <c r="J42" s="32">
        <v>400000000</v>
      </c>
      <c r="K42" s="32">
        <v>0</v>
      </c>
      <c r="L42" s="32">
        <v>0</v>
      </c>
      <c r="M42" s="32">
        <v>0</v>
      </c>
      <c r="N42" s="34">
        <f t="shared" si="1"/>
        <v>400000000</v>
      </c>
      <c r="O42" s="34">
        <v>400000000</v>
      </c>
      <c r="P42" s="35">
        <f t="shared" si="9"/>
        <v>1</v>
      </c>
      <c r="Q42" s="34">
        <v>0</v>
      </c>
      <c r="R42" s="35">
        <v>0</v>
      </c>
    </row>
    <row r="43" spans="2:18" s="28" customFormat="1" ht="50.25" customHeight="1" x14ac:dyDescent="0.25">
      <c r="B43" s="81"/>
      <c r="C43" s="81"/>
      <c r="D43" s="80"/>
      <c r="E43" s="93"/>
      <c r="F43" s="42" t="s">
        <v>109</v>
      </c>
      <c r="G43" s="40">
        <v>500</v>
      </c>
      <c r="H43" s="25"/>
      <c r="I43" s="17" t="s">
        <v>101</v>
      </c>
      <c r="J43" s="32">
        <v>2800000000</v>
      </c>
      <c r="K43" s="32">
        <v>0</v>
      </c>
      <c r="L43" s="32">
        <v>0</v>
      </c>
      <c r="M43" s="32">
        <v>0</v>
      </c>
      <c r="N43" s="34">
        <f t="shared" si="1"/>
        <v>2800000000</v>
      </c>
      <c r="O43" s="34">
        <v>2800000000</v>
      </c>
      <c r="P43" s="35">
        <f t="shared" si="9"/>
        <v>1</v>
      </c>
      <c r="Q43" s="34">
        <v>0</v>
      </c>
      <c r="R43" s="35">
        <v>0</v>
      </c>
    </row>
    <row r="44" spans="2:18" s="28" customFormat="1" ht="50.25" customHeight="1" x14ac:dyDescent="0.25">
      <c r="B44" s="81"/>
      <c r="C44" s="81"/>
      <c r="D44" s="80"/>
      <c r="E44" s="93"/>
      <c r="F44" s="42" t="s">
        <v>110</v>
      </c>
      <c r="G44" s="40">
        <v>1</v>
      </c>
      <c r="H44" s="25"/>
      <c r="I44" s="17" t="s">
        <v>102</v>
      </c>
      <c r="J44" s="32">
        <v>100000000</v>
      </c>
      <c r="K44" s="32">
        <v>0</v>
      </c>
      <c r="L44" s="32">
        <v>0</v>
      </c>
      <c r="M44" s="32">
        <v>0</v>
      </c>
      <c r="N44" s="34">
        <f t="shared" si="1"/>
        <v>100000000</v>
      </c>
      <c r="O44" s="34">
        <v>100000000</v>
      </c>
      <c r="P44" s="35">
        <f t="shared" si="9"/>
        <v>1</v>
      </c>
      <c r="Q44" s="34">
        <v>0</v>
      </c>
      <c r="R44" s="35">
        <v>0</v>
      </c>
    </row>
    <row r="45" spans="2:18" s="28" customFormat="1" ht="19.5" customHeight="1" x14ac:dyDescent="0.25">
      <c r="B45" s="81"/>
      <c r="C45" s="81"/>
      <c r="D45" s="80"/>
      <c r="E45" s="31" t="s">
        <v>17</v>
      </c>
      <c r="F45" s="21"/>
      <c r="G45" s="20"/>
      <c r="H45" s="14"/>
      <c r="I45" s="20"/>
      <c r="J45" s="36">
        <f t="shared" ref="J45:O45" si="11">SUM(J37:J44)</f>
        <v>16500000000</v>
      </c>
      <c r="K45" s="36">
        <f t="shared" si="11"/>
        <v>0</v>
      </c>
      <c r="L45" s="36">
        <f t="shared" si="11"/>
        <v>0</v>
      </c>
      <c r="M45" s="36">
        <f t="shared" si="11"/>
        <v>0</v>
      </c>
      <c r="N45" s="36">
        <f t="shared" si="11"/>
        <v>16500000000</v>
      </c>
      <c r="O45" s="36">
        <f t="shared" si="11"/>
        <v>15500000000</v>
      </c>
      <c r="P45" s="37">
        <f>+O45/N45</f>
        <v>0.93939393939393945</v>
      </c>
      <c r="Q45" s="36">
        <f>SUM(Q37:Q44)</f>
        <v>0</v>
      </c>
      <c r="R45" s="37">
        <f>+Q45/N45</f>
        <v>0</v>
      </c>
    </row>
    <row r="46" spans="2:18" s="28" customFormat="1" ht="96.75" customHeight="1" x14ac:dyDescent="0.25">
      <c r="B46" s="81" t="s">
        <v>134</v>
      </c>
      <c r="C46" s="81" t="s">
        <v>133</v>
      </c>
      <c r="D46" s="80" t="s">
        <v>122</v>
      </c>
      <c r="E46" s="105" t="s">
        <v>121</v>
      </c>
      <c r="F46" s="42" t="s">
        <v>119</v>
      </c>
      <c r="G46" s="40">
        <v>338</v>
      </c>
      <c r="H46" s="25"/>
      <c r="I46" s="41" t="s">
        <v>115</v>
      </c>
      <c r="J46" s="32">
        <v>6000000000</v>
      </c>
      <c r="K46" s="32">
        <v>0</v>
      </c>
      <c r="L46" s="32">
        <v>0</v>
      </c>
      <c r="M46" s="32">
        <v>0</v>
      </c>
      <c r="N46" s="34">
        <f t="shared" si="1"/>
        <v>6000000000</v>
      </c>
      <c r="O46" s="34">
        <v>5000000000</v>
      </c>
      <c r="P46" s="35">
        <f t="shared" si="9"/>
        <v>0.83333333333333337</v>
      </c>
      <c r="Q46" s="34">
        <v>0</v>
      </c>
      <c r="R46" s="35">
        <v>0</v>
      </c>
    </row>
    <row r="47" spans="2:18" s="28" customFormat="1" ht="96.75" customHeight="1" x14ac:dyDescent="0.25">
      <c r="B47" s="81"/>
      <c r="C47" s="81"/>
      <c r="D47" s="80"/>
      <c r="E47" s="105"/>
      <c r="F47" s="42" t="s">
        <v>120</v>
      </c>
      <c r="G47" s="40" t="s">
        <v>41</v>
      </c>
      <c r="H47" s="25"/>
      <c r="I47" s="41" t="s">
        <v>116</v>
      </c>
      <c r="J47" s="32">
        <v>727454618</v>
      </c>
      <c r="K47" s="32">
        <v>0</v>
      </c>
      <c r="L47" s="32">
        <v>0</v>
      </c>
      <c r="M47" s="32">
        <v>0</v>
      </c>
      <c r="N47" s="34">
        <f t="shared" si="1"/>
        <v>727454618</v>
      </c>
      <c r="O47" s="34">
        <v>727454618</v>
      </c>
      <c r="P47" s="35">
        <f t="shared" si="9"/>
        <v>1</v>
      </c>
      <c r="Q47" s="34">
        <v>0</v>
      </c>
      <c r="R47" s="35">
        <v>0</v>
      </c>
    </row>
    <row r="48" spans="2:18" s="28" customFormat="1" ht="96.75" customHeight="1" x14ac:dyDescent="0.25">
      <c r="B48" s="81"/>
      <c r="C48" s="81"/>
      <c r="D48" s="80"/>
      <c r="E48" s="105"/>
      <c r="F48" s="42" t="s">
        <v>41</v>
      </c>
      <c r="G48" s="40" t="s">
        <v>41</v>
      </c>
      <c r="H48" s="25"/>
      <c r="I48" s="41" t="s">
        <v>117</v>
      </c>
      <c r="J48" s="32">
        <v>1050000000</v>
      </c>
      <c r="K48" s="32">
        <v>0</v>
      </c>
      <c r="L48" s="32">
        <v>0</v>
      </c>
      <c r="M48" s="32">
        <v>0</v>
      </c>
      <c r="N48" s="34">
        <f t="shared" si="1"/>
        <v>1050000000</v>
      </c>
      <c r="O48" s="34">
        <v>1050000000</v>
      </c>
      <c r="P48" s="35">
        <f t="shared" si="9"/>
        <v>1</v>
      </c>
      <c r="Q48" s="34">
        <v>0</v>
      </c>
      <c r="R48" s="35">
        <v>0</v>
      </c>
    </row>
    <row r="49" spans="2:18" s="28" customFormat="1" ht="96.75" customHeight="1" x14ac:dyDescent="0.25">
      <c r="B49" s="81"/>
      <c r="C49" s="81"/>
      <c r="D49" s="80"/>
      <c r="E49" s="105"/>
      <c r="F49" s="42" t="s">
        <v>119</v>
      </c>
      <c r="G49" s="40">
        <v>3500</v>
      </c>
      <c r="H49" s="25"/>
      <c r="I49" s="41" t="s">
        <v>118</v>
      </c>
      <c r="J49" s="32">
        <v>3222545382</v>
      </c>
      <c r="K49" s="32">
        <v>0</v>
      </c>
      <c r="L49" s="32">
        <v>0</v>
      </c>
      <c r="M49" s="32">
        <v>0</v>
      </c>
      <c r="N49" s="34">
        <f t="shared" si="1"/>
        <v>3222545382</v>
      </c>
      <c r="O49" s="34">
        <v>3222545382</v>
      </c>
      <c r="P49" s="35">
        <f t="shared" si="9"/>
        <v>1</v>
      </c>
      <c r="Q49" s="34">
        <v>0</v>
      </c>
      <c r="R49" s="35">
        <v>0</v>
      </c>
    </row>
    <row r="50" spans="2:18" s="28" customFormat="1" ht="15" customHeight="1" x14ac:dyDescent="0.25">
      <c r="B50" s="81"/>
      <c r="C50" s="81"/>
      <c r="D50" s="39"/>
      <c r="E50" s="19" t="s">
        <v>17</v>
      </c>
      <c r="F50" s="21"/>
      <c r="G50" s="20"/>
      <c r="H50" s="44"/>
      <c r="I50" s="20"/>
      <c r="J50" s="36">
        <f t="shared" ref="J50:O50" si="12">SUM(J46:J49)</f>
        <v>11000000000</v>
      </c>
      <c r="K50" s="36">
        <f t="shared" si="12"/>
        <v>0</v>
      </c>
      <c r="L50" s="36">
        <f t="shared" si="12"/>
        <v>0</v>
      </c>
      <c r="M50" s="36">
        <f t="shared" si="12"/>
        <v>0</v>
      </c>
      <c r="N50" s="36">
        <f t="shared" si="12"/>
        <v>11000000000</v>
      </c>
      <c r="O50" s="36">
        <f t="shared" si="12"/>
        <v>10000000000</v>
      </c>
      <c r="P50" s="37">
        <f>+O50/N50</f>
        <v>0.90909090909090906</v>
      </c>
      <c r="Q50" s="36">
        <f>SUM(Q46:Q49)</f>
        <v>0</v>
      </c>
      <c r="R50" s="37">
        <f>+Q50/N50</f>
        <v>0</v>
      </c>
    </row>
    <row r="51" spans="2:18" s="28" customFormat="1" ht="71.25" customHeight="1" x14ac:dyDescent="0.25">
      <c r="B51" s="81"/>
      <c r="C51" s="81"/>
      <c r="D51" s="80" t="s">
        <v>132</v>
      </c>
      <c r="E51" s="105" t="s">
        <v>131</v>
      </c>
      <c r="F51" s="43" t="s">
        <v>130</v>
      </c>
      <c r="G51" s="40">
        <v>1</v>
      </c>
      <c r="H51" s="25"/>
      <c r="I51" s="41" t="s">
        <v>123</v>
      </c>
      <c r="J51" s="32">
        <v>1374000000</v>
      </c>
      <c r="K51" s="32">
        <v>0</v>
      </c>
      <c r="L51" s="32">
        <v>0</v>
      </c>
      <c r="M51" s="32">
        <v>0</v>
      </c>
      <c r="N51" s="34">
        <f t="shared" si="1"/>
        <v>1374000000</v>
      </c>
      <c r="O51" s="34">
        <v>374000000</v>
      </c>
      <c r="P51" s="35">
        <f t="shared" si="9"/>
        <v>0.27219796215429404</v>
      </c>
      <c r="Q51" s="34">
        <v>0</v>
      </c>
      <c r="R51" s="35">
        <v>0</v>
      </c>
    </row>
    <row r="52" spans="2:18" s="28" customFormat="1" ht="71.25" customHeight="1" x14ac:dyDescent="0.25">
      <c r="B52" s="81"/>
      <c r="C52" s="81"/>
      <c r="D52" s="80"/>
      <c r="E52" s="105"/>
      <c r="F52" s="43" t="s">
        <v>130</v>
      </c>
      <c r="G52" s="40">
        <v>1</v>
      </c>
      <c r="H52" s="25"/>
      <c r="I52" s="41" t="s">
        <v>124</v>
      </c>
      <c r="J52" s="32">
        <v>465000000</v>
      </c>
      <c r="K52" s="32">
        <v>0</v>
      </c>
      <c r="L52" s="32">
        <v>0</v>
      </c>
      <c r="M52" s="32">
        <v>0</v>
      </c>
      <c r="N52" s="34">
        <f t="shared" si="1"/>
        <v>465000000</v>
      </c>
      <c r="O52" s="34">
        <v>465000000</v>
      </c>
      <c r="P52" s="35">
        <f t="shared" si="9"/>
        <v>1</v>
      </c>
      <c r="Q52" s="34">
        <v>0</v>
      </c>
      <c r="R52" s="35">
        <v>0</v>
      </c>
    </row>
    <row r="53" spans="2:18" s="28" customFormat="1" ht="71.25" customHeight="1" x14ac:dyDescent="0.25">
      <c r="B53" s="81"/>
      <c r="C53" s="81"/>
      <c r="D53" s="80"/>
      <c r="E53" s="105"/>
      <c r="F53" s="43" t="s">
        <v>130</v>
      </c>
      <c r="G53" s="40">
        <v>1</v>
      </c>
      <c r="H53" s="25"/>
      <c r="I53" s="41" t="s">
        <v>125</v>
      </c>
      <c r="J53" s="32">
        <v>223000000</v>
      </c>
      <c r="K53" s="32">
        <v>0</v>
      </c>
      <c r="L53" s="32">
        <v>0</v>
      </c>
      <c r="M53" s="32">
        <v>0</v>
      </c>
      <c r="N53" s="34">
        <f t="shared" si="1"/>
        <v>223000000</v>
      </c>
      <c r="O53" s="34">
        <v>223000000</v>
      </c>
      <c r="P53" s="35">
        <f t="shared" si="9"/>
        <v>1</v>
      </c>
      <c r="Q53" s="34">
        <v>0</v>
      </c>
      <c r="R53" s="35">
        <v>0</v>
      </c>
    </row>
    <row r="54" spans="2:18" s="28" customFormat="1" ht="71.25" customHeight="1" x14ac:dyDescent="0.25">
      <c r="B54" s="81"/>
      <c r="C54" s="81"/>
      <c r="D54" s="80"/>
      <c r="E54" s="105"/>
      <c r="F54" s="43" t="s">
        <v>130</v>
      </c>
      <c r="G54" s="40">
        <v>1</v>
      </c>
      <c r="H54" s="25"/>
      <c r="I54" s="41" t="s">
        <v>126</v>
      </c>
      <c r="J54" s="32">
        <v>100000000</v>
      </c>
      <c r="K54" s="32">
        <v>0</v>
      </c>
      <c r="L54" s="32">
        <v>0</v>
      </c>
      <c r="M54" s="32">
        <v>0</v>
      </c>
      <c r="N54" s="34">
        <f t="shared" si="1"/>
        <v>100000000</v>
      </c>
      <c r="O54" s="34">
        <v>100000000</v>
      </c>
      <c r="P54" s="35">
        <f t="shared" si="9"/>
        <v>1</v>
      </c>
      <c r="Q54" s="34">
        <v>0</v>
      </c>
      <c r="R54" s="35">
        <v>0</v>
      </c>
    </row>
    <row r="55" spans="2:18" s="28" customFormat="1" ht="71.25" customHeight="1" x14ac:dyDescent="0.25">
      <c r="B55" s="81"/>
      <c r="C55" s="81"/>
      <c r="D55" s="80"/>
      <c r="E55" s="105"/>
      <c r="F55" s="43" t="s">
        <v>130</v>
      </c>
      <c r="G55" s="40">
        <v>1</v>
      </c>
      <c r="H55" s="25"/>
      <c r="I55" s="41" t="s">
        <v>127</v>
      </c>
      <c r="J55" s="32">
        <v>688000000</v>
      </c>
      <c r="K55" s="32">
        <v>0</v>
      </c>
      <c r="L55" s="32">
        <v>0</v>
      </c>
      <c r="M55" s="32">
        <v>0</v>
      </c>
      <c r="N55" s="34">
        <f t="shared" si="1"/>
        <v>688000000</v>
      </c>
      <c r="O55" s="34">
        <v>688000000</v>
      </c>
      <c r="P55" s="35">
        <f t="shared" si="9"/>
        <v>1</v>
      </c>
      <c r="Q55" s="34">
        <v>0</v>
      </c>
      <c r="R55" s="35">
        <v>0</v>
      </c>
    </row>
    <row r="56" spans="2:18" s="28" customFormat="1" ht="71.25" customHeight="1" x14ac:dyDescent="0.25">
      <c r="B56" s="81"/>
      <c r="C56" s="81"/>
      <c r="D56" s="80"/>
      <c r="E56" s="105"/>
      <c r="F56" s="43" t="s">
        <v>130</v>
      </c>
      <c r="G56" s="40">
        <v>1</v>
      </c>
      <c r="H56" s="25"/>
      <c r="I56" s="41" t="s">
        <v>128</v>
      </c>
      <c r="J56" s="32">
        <v>650000000</v>
      </c>
      <c r="K56" s="32">
        <v>0</v>
      </c>
      <c r="L56" s="32">
        <v>0</v>
      </c>
      <c r="M56" s="32">
        <v>0</v>
      </c>
      <c r="N56" s="34">
        <f t="shared" si="1"/>
        <v>650000000</v>
      </c>
      <c r="O56" s="34">
        <v>650000000</v>
      </c>
      <c r="P56" s="35">
        <f t="shared" si="9"/>
        <v>1</v>
      </c>
      <c r="Q56" s="34">
        <v>0</v>
      </c>
      <c r="R56" s="35">
        <v>0</v>
      </c>
    </row>
    <row r="57" spans="2:18" s="28" customFormat="1" ht="71.25" customHeight="1" x14ac:dyDescent="0.25">
      <c r="B57" s="81"/>
      <c r="C57" s="81"/>
      <c r="D57" s="80"/>
      <c r="E57" s="105"/>
      <c r="F57" s="43" t="s">
        <v>130</v>
      </c>
      <c r="G57" s="40">
        <v>1</v>
      </c>
      <c r="H57" s="25"/>
      <c r="I57" s="41" t="s">
        <v>129</v>
      </c>
      <c r="J57" s="32">
        <v>1500000000</v>
      </c>
      <c r="K57" s="32">
        <v>0</v>
      </c>
      <c r="L57" s="32">
        <v>0</v>
      </c>
      <c r="M57" s="32">
        <v>0</v>
      </c>
      <c r="N57" s="34">
        <f>+J57+K57+L57-M57</f>
        <v>1500000000</v>
      </c>
      <c r="O57" s="34">
        <v>1500000000</v>
      </c>
      <c r="P57" s="35">
        <f t="shared" si="9"/>
        <v>1</v>
      </c>
      <c r="Q57" s="34">
        <v>0</v>
      </c>
      <c r="R57" s="35">
        <v>0</v>
      </c>
    </row>
    <row r="58" spans="2:18" s="28" customFormat="1" ht="19.5" customHeight="1" x14ac:dyDescent="0.25">
      <c r="B58" s="25"/>
      <c r="C58" s="25"/>
      <c r="D58" s="25"/>
      <c r="E58" s="19" t="s">
        <v>17</v>
      </c>
      <c r="F58" s="21"/>
      <c r="G58" s="20"/>
      <c r="H58" s="44"/>
      <c r="I58" s="20"/>
      <c r="J58" s="36">
        <f t="shared" ref="J58:O58" si="13">SUM(J51:J57)</f>
        <v>5000000000</v>
      </c>
      <c r="K58" s="36">
        <f t="shared" si="13"/>
        <v>0</v>
      </c>
      <c r="L58" s="36">
        <f t="shared" si="13"/>
        <v>0</v>
      </c>
      <c r="M58" s="36">
        <f t="shared" si="13"/>
        <v>0</v>
      </c>
      <c r="N58" s="36">
        <f t="shared" si="13"/>
        <v>5000000000</v>
      </c>
      <c r="O58" s="36">
        <f t="shared" si="13"/>
        <v>4000000000</v>
      </c>
      <c r="P58" s="37">
        <f>+O58/N58</f>
        <v>0.8</v>
      </c>
      <c r="Q58" s="36">
        <f>SUM(Q51:Q57)</f>
        <v>0</v>
      </c>
      <c r="R58" s="37">
        <f>+Q58/N58</f>
        <v>0</v>
      </c>
    </row>
    <row r="59" spans="2:18" s="28" customFormat="1" ht="19.5" customHeight="1" x14ac:dyDescent="0.25">
      <c r="B59" s="25"/>
      <c r="C59" s="25"/>
      <c r="D59" s="25"/>
      <c r="E59" s="19" t="s">
        <v>17</v>
      </c>
      <c r="F59" s="21"/>
      <c r="G59" s="20"/>
      <c r="H59" s="44"/>
      <c r="I59" s="20"/>
      <c r="J59" s="36">
        <f>+J13+J15+J22+J26+J31+J36+J45+J50+J58</f>
        <v>260760000000</v>
      </c>
      <c r="K59" s="36">
        <f>+K13+K15+K22+K26+K31+K36+K45+K50+K58</f>
        <v>72740095320</v>
      </c>
      <c r="L59" s="36">
        <f t="shared" ref="L59:Q59" si="14">+L13+L15+L22+L26+L31+L36+L45+L50+L58</f>
        <v>780000000</v>
      </c>
      <c r="M59" s="36">
        <f t="shared" si="14"/>
        <v>780000000</v>
      </c>
      <c r="N59" s="36">
        <f t="shared" si="14"/>
        <v>333500095320</v>
      </c>
      <c r="O59" s="36">
        <f>+O13+O15+O22+O26+O31+O36+O45+O50+O58</f>
        <v>168932731061.19</v>
      </c>
      <c r="P59" s="37">
        <f>+O59/N59</f>
        <v>0.50654477594405389</v>
      </c>
      <c r="Q59" s="36">
        <f t="shared" si="14"/>
        <v>6155351957.1000004</v>
      </c>
      <c r="R59" s="37">
        <f>+Q59/N59</f>
        <v>1.8456822182295982E-2</v>
      </c>
    </row>
    <row r="60" spans="2:18" s="28" customFormat="1" ht="19.5" customHeight="1" x14ac:dyDescent="0.25">
      <c r="B60" s="25"/>
      <c r="C60" s="25"/>
      <c r="D60" s="25"/>
      <c r="E60" s="26"/>
      <c r="F60" s="27"/>
      <c r="G60" s="24"/>
      <c r="H60" s="25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s="28" customFormat="1" ht="19.5" customHeight="1" x14ac:dyDescent="0.25">
      <c r="B61" s="25"/>
      <c r="C61" s="25"/>
      <c r="D61" s="25"/>
      <c r="E61" s="26"/>
      <c r="F61" s="27"/>
      <c r="G61" s="24"/>
      <c r="H61" s="25"/>
      <c r="I61" s="24"/>
      <c r="J61" s="24"/>
      <c r="K61" s="24"/>
      <c r="L61" s="24"/>
      <c r="M61" s="24"/>
      <c r="N61" s="24"/>
      <c r="O61" s="46"/>
      <c r="P61" s="24"/>
      <c r="Q61" s="46"/>
      <c r="R61" s="24"/>
    </row>
    <row r="62" spans="2:18" s="28" customFormat="1" ht="19.5" customHeight="1" x14ac:dyDescent="0.25">
      <c r="B62" s="25"/>
      <c r="C62" s="25"/>
      <c r="D62" s="25"/>
      <c r="E62" s="26"/>
      <c r="F62" s="27"/>
      <c r="G62" s="24"/>
      <c r="H62" s="25"/>
      <c r="I62" s="24"/>
      <c r="J62" s="24"/>
      <c r="K62" s="24"/>
      <c r="L62" s="24"/>
      <c r="M62" s="24"/>
      <c r="N62" s="24"/>
      <c r="O62" s="45"/>
      <c r="P62" s="24"/>
      <c r="Q62" s="45"/>
      <c r="R62" s="24"/>
    </row>
    <row r="63" spans="2:18" s="28" customFormat="1" ht="19.5" customHeight="1" x14ac:dyDescent="0.25">
      <c r="B63" s="25"/>
      <c r="C63" s="25"/>
      <c r="D63" s="25"/>
      <c r="E63" s="26"/>
      <c r="F63" s="27"/>
      <c r="G63" s="24"/>
      <c r="H63" s="25"/>
      <c r="I63" s="24"/>
      <c r="J63" s="24"/>
      <c r="K63" s="24"/>
      <c r="L63" s="24"/>
      <c r="M63" s="24"/>
      <c r="N63" s="24"/>
      <c r="O63" s="45"/>
      <c r="P63" s="24"/>
      <c r="Q63" s="45"/>
      <c r="R63" s="24"/>
    </row>
    <row r="64" spans="2:18" s="28" customFormat="1" ht="19.5" customHeight="1" x14ac:dyDescent="0.25">
      <c r="B64" s="25"/>
      <c r="C64" s="25"/>
      <c r="D64" s="25"/>
      <c r="E64" s="26"/>
      <c r="F64" s="27"/>
      <c r="G64" s="24"/>
      <c r="H64" s="25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2:18" s="28" customFormat="1" ht="19.5" customHeight="1" x14ac:dyDescent="0.25">
      <c r="B65" s="25"/>
      <c r="C65" s="25"/>
      <c r="D65" s="25"/>
      <c r="E65" s="26"/>
      <c r="F65" s="27"/>
      <c r="G65" s="24"/>
      <c r="H65" s="25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2:18" s="28" customFormat="1" ht="19.5" customHeight="1" x14ac:dyDescent="0.25">
      <c r="B66" s="25"/>
      <c r="C66" s="25"/>
      <c r="D66" s="25"/>
      <c r="E66" s="26"/>
      <c r="F66" s="27"/>
      <c r="G66" s="24"/>
      <c r="H66" s="25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2:18" s="28" customFormat="1" ht="19.5" customHeight="1" x14ac:dyDescent="0.25">
      <c r="B67" s="25"/>
      <c r="C67" s="25"/>
      <c r="D67" s="25"/>
      <c r="E67" s="26"/>
      <c r="F67" s="27"/>
      <c r="G67" s="24"/>
      <c r="H67" s="25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2:18" s="28" customFormat="1" ht="19.5" customHeight="1" x14ac:dyDescent="0.25">
      <c r="B68" s="25"/>
      <c r="C68" s="25"/>
      <c r="D68" s="25"/>
      <c r="E68" s="26"/>
      <c r="F68" s="27"/>
      <c r="G68" s="24"/>
      <c r="H68" s="25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2:18" s="28" customFormat="1" ht="19.5" customHeight="1" x14ac:dyDescent="0.25">
      <c r="B69" s="25"/>
      <c r="C69" s="25"/>
      <c r="D69" s="25"/>
      <c r="E69" s="26"/>
      <c r="F69" s="27"/>
      <c r="G69" s="24"/>
      <c r="H69" s="25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2:18" s="23" customFormat="1" x14ac:dyDescent="0.25"/>
    <row r="72" spans="2:18" ht="15" customHeight="1" x14ac:dyDescent="0.25">
      <c r="B72" s="60" t="s">
        <v>34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</sheetData>
  <mergeCells count="89">
    <mergeCell ref="J20:J21"/>
    <mergeCell ref="N20:N21"/>
    <mergeCell ref="Q20:Q21"/>
    <mergeCell ref="R20:R21"/>
    <mergeCell ref="P20:P21"/>
    <mergeCell ref="M20:M21"/>
    <mergeCell ref="L20:L21"/>
    <mergeCell ref="K20:K21"/>
    <mergeCell ref="O20:O21"/>
    <mergeCell ref="M16:M17"/>
    <mergeCell ref="L16:L17"/>
    <mergeCell ref="K16:K17"/>
    <mergeCell ref="M18:M19"/>
    <mergeCell ref="L18:L19"/>
    <mergeCell ref="K18:K19"/>
    <mergeCell ref="E51:E57"/>
    <mergeCell ref="D51:D57"/>
    <mergeCell ref="D46:D49"/>
    <mergeCell ref="C46:C57"/>
    <mergeCell ref="B46:B57"/>
    <mergeCell ref="E46:E49"/>
    <mergeCell ref="D37:D45"/>
    <mergeCell ref="C37:C45"/>
    <mergeCell ref="B37:B45"/>
    <mergeCell ref="E37:E44"/>
    <mergeCell ref="D32:D36"/>
    <mergeCell ref="C32:C36"/>
    <mergeCell ref="B32:B36"/>
    <mergeCell ref="G33:G35"/>
    <mergeCell ref="F33:F35"/>
    <mergeCell ref="E32:E35"/>
    <mergeCell ref="D27:D31"/>
    <mergeCell ref="E27:E30"/>
    <mergeCell ref="D23:D26"/>
    <mergeCell ref="C23:C26"/>
    <mergeCell ref="B23:B26"/>
    <mergeCell ref="C27:C31"/>
    <mergeCell ref="B27:B31"/>
    <mergeCell ref="R16:R17"/>
    <mergeCell ref="Q18:Q19"/>
    <mergeCell ref="R18:R19"/>
    <mergeCell ref="G23:G25"/>
    <mergeCell ref="E23:E25"/>
    <mergeCell ref="F23:F25"/>
    <mergeCell ref="P16:P17"/>
    <mergeCell ref="P18:P19"/>
    <mergeCell ref="Q16:Q17"/>
    <mergeCell ref="J16:J17"/>
    <mergeCell ref="J18:J19"/>
    <mergeCell ref="N16:N17"/>
    <mergeCell ref="N18:N19"/>
    <mergeCell ref="E16:E21"/>
    <mergeCell ref="O16:O17"/>
    <mergeCell ref="O18:O19"/>
    <mergeCell ref="B9:B22"/>
    <mergeCell ref="C9:C22"/>
    <mergeCell ref="D16:D22"/>
    <mergeCell ref="G16:G17"/>
    <mergeCell ref="G18:G19"/>
    <mergeCell ref="G20:G21"/>
    <mergeCell ref="F16:F17"/>
    <mergeCell ref="F18:F19"/>
    <mergeCell ref="F20:F21"/>
    <mergeCell ref="D9:D12"/>
    <mergeCell ref="E9:E12"/>
    <mergeCell ref="F6:F8"/>
    <mergeCell ref="B1:E3"/>
    <mergeCell ref="Q1:R1"/>
    <mergeCell ref="Q2:R2"/>
    <mergeCell ref="Q3:R3"/>
    <mergeCell ref="I4:R4"/>
    <mergeCell ref="R7:R8"/>
    <mergeCell ref="F1:P3"/>
    <mergeCell ref="B72:M72"/>
    <mergeCell ref="G6:G8"/>
    <mergeCell ref="H6:H8"/>
    <mergeCell ref="J6:N6"/>
    <mergeCell ref="O6:R6"/>
    <mergeCell ref="J7:K7"/>
    <mergeCell ref="L7:M7"/>
    <mergeCell ref="N7:N8"/>
    <mergeCell ref="O7:O8"/>
    <mergeCell ref="P7:P8"/>
    <mergeCell ref="Q7:Q8"/>
    <mergeCell ref="B6:B8"/>
    <mergeCell ref="C6:C8"/>
    <mergeCell ref="D6:D8"/>
    <mergeCell ref="E6:E8"/>
    <mergeCell ref="I6:I8"/>
  </mergeCells>
  <pageMargins left="0.27559055118110237" right="0.23622047244094491" top="0.74803149606299213" bottom="0.74803149606299213" header="0.31496062992125984" footer="0.31496062992125984"/>
  <pageSetup paperSize="5"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"/>
  <sheetViews>
    <sheetView zoomScale="70" zoomScaleNormal="70" workbookViewId="0">
      <selection activeCell="N2" sqref="N2:O2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58"/>
      <c r="B1" s="58"/>
      <c r="C1" s="58"/>
      <c r="D1" s="58"/>
      <c r="E1" s="59" t="s">
        <v>19</v>
      </c>
      <c r="F1" s="59"/>
      <c r="G1" s="59"/>
      <c r="H1" s="59"/>
      <c r="I1" s="59"/>
      <c r="J1" s="59"/>
      <c r="K1" s="59"/>
      <c r="L1" s="59"/>
      <c r="M1" s="59"/>
      <c r="N1" s="58" t="s">
        <v>22</v>
      </c>
      <c r="O1" s="58"/>
    </row>
    <row r="2" spans="1:16" ht="25.5" customHeight="1" x14ac:dyDescent="0.25">
      <c r="A2" s="58"/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8" t="s">
        <v>18</v>
      </c>
      <c r="O2" s="58"/>
      <c r="P2" s="2"/>
    </row>
    <row r="3" spans="1:16" ht="25.5" customHeight="1" x14ac:dyDescent="0.25">
      <c r="A3" s="58"/>
      <c r="B3" s="58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8" t="s">
        <v>21</v>
      </c>
      <c r="O3" s="58"/>
      <c r="P3" s="3"/>
    </row>
    <row r="4" spans="1:16" ht="31.9" customHeight="1" x14ac:dyDescent="0.25">
      <c r="E4" s="57" t="s">
        <v>20</v>
      </c>
      <c r="F4" s="57"/>
      <c r="G4" s="57"/>
      <c r="H4" s="57"/>
      <c r="I4" s="57"/>
      <c r="J4" s="57"/>
      <c r="K4" s="57"/>
      <c r="L4" s="57"/>
      <c r="M4" s="57"/>
      <c r="N4" s="57"/>
      <c r="O4" s="57"/>
    </row>
    <row r="6" spans="1:16" ht="42.75" customHeight="1" x14ac:dyDescent="0.25">
      <c r="A6" s="52" t="s">
        <v>0</v>
      </c>
      <c r="B6" s="53" t="s">
        <v>1</v>
      </c>
      <c r="C6" s="53" t="s">
        <v>2</v>
      </c>
      <c r="D6" s="52" t="s">
        <v>3</v>
      </c>
      <c r="E6" s="52" t="s">
        <v>4</v>
      </c>
      <c r="F6" s="52" t="s">
        <v>5</v>
      </c>
      <c r="G6" s="52" t="s">
        <v>6</v>
      </c>
      <c r="H6" s="52" t="s">
        <v>7</v>
      </c>
      <c r="I6" s="106" t="s">
        <v>8</v>
      </c>
      <c r="J6" s="106"/>
      <c r="K6" s="106"/>
      <c r="L6" s="51" t="s">
        <v>9</v>
      </c>
      <c r="M6" s="51"/>
      <c r="N6" s="51"/>
      <c r="O6" s="51"/>
    </row>
    <row r="7" spans="1:16" ht="31.5" x14ac:dyDescent="0.25">
      <c r="A7" s="52"/>
      <c r="B7" s="54"/>
      <c r="C7" s="54"/>
      <c r="D7" s="52"/>
      <c r="E7" s="52"/>
      <c r="F7" s="52"/>
      <c r="G7" s="52"/>
      <c r="H7" s="52"/>
      <c r="I7" s="4" t="s">
        <v>10</v>
      </c>
      <c r="J7" s="4" t="s">
        <v>11</v>
      </c>
      <c r="K7" s="4" t="s">
        <v>12</v>
      </c>
      <c r="L7" s="5" t="s">
        <v>13</v>
      </c>
      <c r="M7" s="5" t="s">
        <v>14</v>
      </c>
      <c r="N7" s="5" t="s">
        <v>15</v>
      </c>
      <c r="O7" s="5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L6:O6"/>
    <mergeCell ref="E4:O4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A1:D3"/>
    <mergeCell ref="N1:O1"/>
    <mergeCell ref="N2:O2"/>
    <mergeCell ref="N3:O3"/>
    <mergeCell ref="E1:M3"/>
  </mergeCells>
  <pageMargins left="0.25" right="0.25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SEGUIMIENTO P INVERSION (inic)</vt:lpstr>
      <vt:lpstr>SEGUIMIENTO P INVERSION </vt:lpstr>
      <vt:lpstr>SEGUIMIENTO P INVERSION</vt:lpstr>
      <vt:lpstr>'SEGUIMIENTO P INVERSION'!Área_de_impresión</vt:lpstr>
      <vt:lpstr>'SEGUIMIENTO P INVERSION '!Área_de_impresión</vt:lpstr>
      <vt:lpstr>'SEGUIMIENTO P INVERSION (inic)'!Área_de_impresión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Laura Cristina Gomez Rodriguez</cp:lastModifiedBy>
  <cp:lastPrinted>2019-02-06T13:50:02Z</cp:lastPrinted>
  <dcterms:created xsi:type="dcterms:W3CDTF">2016-06-27T17:23:04Z</dcterms:created>
  <dcterms:modified xsi:type="dcterms:W3CDTF">2019-08-15T13:45:56Z</dcterms:modified>
</cp:coreProperties>
</file>