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O:\Planeacion\2. PLANEACIÓN INSTITUCIONAL\"/>
    </mc:Choice>
  </mc:AlternateContent>
  <xr:revisionPtr revIDLastSave="0" documentId="10_ncr:100000_{02538957-DD90-4244-9449-0CA3E8926D92}" xr6:coauthVersionLast="31" xr6:coauthVersionMax="41" xr10:uidLastSave="{00000000-0000-0000-0000-000000000000}"/>
  <bookViews>
    <workbookView xWindow="-120" yWindow="-120" windowWidth="20730" windowHeight="11160" xr2:uid="{00000000-000D-0000-FFFF-FFFF00000000}"/>
  </bookViews>
  <sheets>
    <sheet name="Portada" sheetId="2" r:id="rId1"/>
    <sheet name="Seguimiento PAI 1er trimestre" sheetId="1" state="hidden" r:id="rId2"/>
    <sheet name="Seguimiento PAI 2do trimestre " sheetId="8" state="hidden" r:id="rId3"/>
    <sheet name="Seguimiento PAI 3er trimestre 1" sheetId="9" r:id="rId4"/>
  </sheets>
  <definedNames>
    <definedName name="_xlnm._FilterDatabase" localSheetId="3" hidden="1">'Seguimiento PAI 3er trimestre 1'!$A$8:$CI$64</definedName>
    <definedName name="_xlnm.Print_Area" localSheetId="1">'Seguimiento PAI 1er trimestre'!$A$1:$O$75</definedName>
    <definedName name="_xlnm.Print_Area" localSheetId="2">'Seguimiento PAI 2do trimestre '!$A$1:$O$75</definedName>
    <definedName name="_xlnm.Print_Area" localSheetId="3">'Seguimiento PAI 3er trimestre 1'!$A$1:$O$69</definedName>
    <definedName name="_xlnm.Print_Titles" localSheetId="1">'Seguimiento PAI 1er trimestre'!$1:$9</definedName>
    <definedName name="_xlnm.Print_Titles" localSheetId="2">'Seguimiento PAI 2do trimestre '!$1:$9</definedName>
    <definedName name="_xlnm.Print_Titles" localSheetId="3">'Seguimiento PAI 3er trimestre 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61" i="9" l="1"/>
  <c r="N62" i="9"/>
  <c r="N63" i="9"/>
  <c r="N64" i="9"/>
  <c r="M63" i="9"/>
  <c r="M60" i="9" l="1"/>
  <c r="N60" i="9"/>
  <c r="M59" i="9" l="1"/>
  <c r="N59" i="9" s="1"/>
  <c r="M57" i="9"/>
  <c r="M55" i="9" l="1"/>
  <c r="N55" i="9" s="1"/>
  <c r="M56" i="9"/>
  <c r="N56" i="9"/>
  <c r="N57" i="9"/>
  <c r="M54" i="9"/>
  <c r="N54" i="9" l="1"/>
  <c r="M52" i="9"/>
  <c r="M53" i="9"/>
  <c r="N53" i="9" s="1"/>
  <c r="M51" i="9"/>
  <c r="N51" i="9" s="1"/>
  <c r="N52" i="9"/>
  <c r="N50" i="9"/>
  <c r="N49" i="9"/>
  <c r="N48" i="9" l="1"/>
  <c r="M48" i="9"/>
  <c r="N45" i="9" l="1"/>
  <c r="N44" i="9"/>
  <c r="N43" i="9"/>
  <c r="M43" i="9"/>
  <c r="M44" i="9"/>
  <c r="N37" i="9" l="1"/>
  <c r="M37" i="9"/>
  <c r="M36" i="9"/>
  <c r="N36" i="9"/>
  <c r="N35" i="9"/>
  <c r="M35" i="9"/>
  <c r="J36" i="9"/>
  <c r="H25" i="9" l="1"/>
  <c r="N24" i="9" l="1"/>
  <c r="M24" i="9"/>
  <c r="J24" i="9"/>
  <c r="N20" i="9"/>
  <c r="M20" i="9"/>
  <c r="M41" i="9" l="1"/>
  <c r="M42" i="9"/>
  <c r="N42" i="9" s="1"/>
  <c r="M32" i="9" l="1"/>
  <c r="N32" i="9"/>
  <c r="N15" i="9" l="1"/>
  <c r="M15" i="9"/>
  <c r="M13" i="9" l="1"/>
  <c r="N13" i="9" s="1"/>
  <c r="M12" i="9" l="1"/>
  <c r="N12" i="9" s="1"/>
  <c r="M11" i="9"/>
  <c r="N11" i="9" s="1"/>
  <c r="N10" i="9"/>
  <c r="M10" i="9"/>
  <c r="M9" i="9"/>
  <c r="N9" i="9" s="1"/>
  <c r="M64" i="9"/>
  <c r="M58" i="9"/>
  <c r="N41" i="9"/>
  <c r="M50" i="9"/>
  <c r="M49" i="9"/>
  <c r="M47" i="9"/>
  <c r="N47" i="9" s="1"/>
  <c r="M46" i="9"/>
  <c r="N46" i="9" s="1"/>
  <c r="M45" i="9"/>
  <c r="M39" i="9"/>
  <c r="N39" i="9" s="1"/>
  <c r="H36" i="9"/>
  <c r="M25" i="9"/>
  <c r="N25" i="9" s="1"/>
  <c r="M16" i="9"/>
  <c r="N16" i="9"/>
  <c r="M14" i="9"/>
  <c r="M17" i="9"/>
  <c r="M18" i="9"/>
  <c r="M19" i="9"/>
  <c r="M21" i="9"/>
  <c r="M22" i="9"/>
  <c r="M23" i="9"/>
  <c r="M26" i="9"/>
  <c r="M27" i="9"/>
  <c r="M28" i="9"/>
  <c r="M29" i="9"/>
  <c r="M30" i="9"/>
  <c r="M31" i="9"/>
  <c r="M33" i="9"/>
  <c r="M34" i="9"/>
  <c r="M38" i="9"/>
  <c r="M61" i="9"/>
  <c r="M62" i="9"/>
  <c r="M71" i="8"/>
  <c r="M70" i="8"/>
  <c r="N70" i="8"/>
  <c r="M69" i="8"/>
  <c r="N69" i="8"/>
  <c r="N68" i="8"/>
  <c r="M68" i="8"/>
  <c r="M67" i="8"/>
  <c r="N67" i="8"/>
  <c r="M66" i="8"/>
  <c r="N66" i="8"/>
  <c r="M65" i="8"/>
  <c r="N65" i="8"/>
  <c r="M64" i="8"/>
  <c r="N64" i="8"/>
  <c r="M63" i="8"/>
  <c r="N63" i="8"/>
  <c r="M62" i="8"/>
  <c r="N62" i="8"/>
  <c r="M61" i="8"/>
  <c r="N61" i="8"/>
  <c r="M60" i="8"/>
  <c r="N60" i="8"/>
  <c r="M59" i="8"/>
  <c r="N59" i="8"/>
  <c r="M58" i="8"/>
  <c r="M57" i="8"/>
  <c r="N57" i="8"/>
  <c r="M56" i="8"/>
  <c r="N55" i="8"/>
  <c r="M55" i="8"/>
  <c r="M54" i="8"/>
  <c r="N54" i="8"/>
  <c r="M53" i="8"/>
  <c r="N53" i="8"/>
  <c r="M52" i="8"/>
  <c r="N52" i="8"/>
  <c r="M51" i="8"/>
  <c r="N51" i="8"/>
  <c r="M50" i="8"/>
  <c r="N50" i="8"/>
  <c r="M49" i="8"/>
  <c r="N49" i="8"/>
  <c r="M48" i="8"/>
  <c r="N48" i="8"/>
  <c r="M47" i="8"/>
  <c r="N47" i="8"/>
  <c r="M46" i="8"/>
  <c r="M45" i="8"/>
  <c r="N45" i="8"/>
  <c r="M44" i="8"/>
  <c r="N44" i="8"/>
  <c r="M43" i="8"/>
  <c r="N43" i="8"/>
  <c r="M42" i="8"/>
  <c r="M41" i="8"/>
  <c r="M40" i="8"/>
  <c r="M39" i="8"/>
  <c r="N39" i="8"/>
  <c r="M38" i="8"/>
  <c r="N38" i="8"/>
  <c r="M37" i="8"/>
  <c r="M36" i="8"/>
  <c r="N36" i="8"/>
  <c r="M35" i="8"/>
  <c r="M34" i="8"/>
  <c r="M33" i="8"/>
  <c r="M32" i="8"/>
  <c r="M31" i="8"/>
  <c r="M30" i="8"/>
  <c r="K30" i="8"/>
  <c r="M29" i="8"/>
  <c r="N29" i="8"/>
  <c r="K29" i="8"/>
  <c r="I29" i="8"/>
  <c r="F28" i="8"/>
  <c r="M28" i="8"/>
  <c r="N28" i="8"/>
  <c r="M27" i="8"/>
  <c r="N27" i="8"/>
  <c r="N26" i="8"/>
  <c r="M26" i="8"/>
  <c r="G26" i="8"/>
  <c r="M25" i="8"/>
  <c r="N24" i="8"/>
  <c r="M24" i="8"/>
  <c r="M23" i="8"/>
  <c r="N23" i="8"/>
  <c r="M22" i="8"/>
  <c r="N21" i="8"/>
  <c r="M21" i="8"/>
  <c r="M20" i="8"/>
  <c r="M19" i="8"/>
  <c r="M18" i="8"/>
  <c r="M16" i="8"/>
  <c r="M15" i="8"/>
  <c r="M14" i="8"/>
  <c r="N14" i="8"/>
  <c r="M13" i="8"/>
  <c r="M12" i="8"/>
  <c r="M11" i="8"/>
  <c r="F28" i="1"/>
  <c r="M33" i="1"/>
  <c r="M34" i="1"/>
  <c r="M35" i="1"/>
  <c r="M36" i="1"/>
  <c r="N36" i="1"/>
  <c r="M68" i="1"/>
  <c r="N68" i="1"/>
  <c r="M67" i="1"/>
  <c r="N67" i="1"/>
  <c r="M21" i="1"/>
  <c r="N21" i="1"/>
  <c r="M12" i="1"/>
  <c r="M13" i="1"/>
  <c r="M14" i="1"/>
  <c r="N14" i="1"/>
  <c r="M15" i="1"/>
  <c r="M16" i="1"/>
  <c r="M18" i="1"/>
  <c r="M19" i="1"/>
  <c r="M20" i="1"/>
  <c r="M22" i="1"/>
  <c r="M23" i="1"/>
  <c r="N23" i="1"/>
  <c r="M24" i="1"/>
  <c r="N24" i="1"/>
  <c r="M25" i="1"/>
  <c r="M26" i="1"/>
  <c r="N26" i="1"/>
  <c r="M27" i="1"/>
  <c r="N27" i="1"/>
  <c r="M28" i="1"/>
  <c r="N28" i="1"/>
  <c r="M29" i="1"/>
  <c r="N29" i="1"/>
  <c r="M30" i="1"/>
  <c r="M31" i="1"/>
  <c r="M32" i="1"/>
  <c r="M37" i="1"/>
  <c r="M38" i="1"/>
  <c r="N38" i="1"/>
  <c r="M39" i="1"/>
  <c r="N39" i="1"/>
  <c r="M40" i="1"/>
  <c r="M41" i="1"/>
  <c r="M42" i="1"/>
  <c r="M43" i="1"/>
  <c r="N43" i="1"/>
  <c r="M44" i="1"/>
  <c r="N44" i="1"/>
  <c r="M45" i="1"/>
  <c r="N45" i="1"/>
  <c r="M46" i="1"/>
  <c r="M47" i="1"/>
  <c r="N47" i="1"/>
  <c r="M48" i="1"/>
  <c r="N48" i="1"/>
  <c r="M49" i="1"/>
  <c r="N49" i="1"/>
  <c r="M50" i="1"/>
  <c r="N50" i="1"/>
  <c r="M51" i="1"/>
  <c r="N51" i="1"/>
  <c r="M52" i="1"/>
  <c r="N52" i="1"/>
  <c r="M53" i="1"/>
  <c r="N53" i="1"/>
  <c r="M54" i="1"/>
  <c r="N54" i="1"/>
  <c r="M55" i="1"/>
  <c r="N55" i="1"/>
  <c r="M56" i="1"/>
  <c r="M57" i="1"/>
  <c r="N57" i="1"/>
  <c r="M58" i="1"/>
  <c r="M59" i="1"/>
  <c r="N59" i="1"/>
  <c r="M60" i="1"/>
  <c r="N60" i="1"/>
  <c r="M61" i="1"/>
  <c r="N61" i="1"/>
  <c r="M62" i="1"/>
  <c r="N62" i="1"/>
  <c r="M63" i="1"/>
  <c r="N63" i="1"/>
  <c r="M64" i="1"/>
  <c r="N64" i="1"/>
  <c r="M65" i="1"/>
  <c r="N65" i="1"/>
  <c r="M66" i="1"/>
  <c r="N66" i="1"/>
  <c r="M69" i="1"/>
  <c r="N69" i="1"/>
  <c r="M70" i="1"/>
  <c r="N70" i="1"/>
  <c r="M71" i="1"/>
  <c r="M11" i="1"/>
  <c r="K30" i="1"/>
  <c r="K29" i="1"/>
  <c r="I29" i="1"/>
  <c r="G26" i="1"/>
</calcChain>
</file>

<file path=xl/sharedStrings.xml><?xml version="1.0" encoding="utf-8"?>
<sst xmlns="http://schemas.openxmlformats.org/spreadsheetml/2006/main" count="877" uniqueCount="297">
  <si>
    <t>Objetivo estratégico</t>
  </si>
  <si>
    <t>Programa estratégico</t>
  </si>
  <si>
    <t>Área responsable</t>
  </si>
  <si>
    <t>Mejorar la calidad y el impacto de la investigación y la transferencia de conocimiento y tecnología</t>
  </si>
  <si>
    <t>Formación de capital humano para la CTeI a nivel de Doctorado y Maestría</t>
  </si>
  <si>
    <t>Dirección de Fomento a la Investigación</t>
  </si>
  <si>
    <t>Incremento de la visibilidad e impacto de las publicaciones científicas colombianas</t>
  </si>
  <si>
    <t>Consolidación de modelos cienciométricos para los actores del SNCTI</t>
  </si>
  <si>
    <t>* Los resultados  de la meta estratégica son acumulados y reportados de acuerdo con la frecuencia de medición definida en la hoja de vida del indicador</t>
  </si>
  <si>
    <t xml:space="preserve">** Los resultados de la meta del programa se reportan de acuerdo a los tiempos establecidos en la planeación estratégica </t>
  </si>
  <si>
    <t>Avance de meta del programa **</t>
  </si>
  <si>
    <t>Fomento al desarrollo de programas y proyectos de generación de conocimiento en CTeI</t>
  </si>
  <si>
    <t>Promover el desarrollo tecnológico y la innovación como motor de crecimiento empresarial y del emprendimiento</t>
  </si>
  <si>
    <t>Alianzas para la Innovación</t>
  </si>
  <si>
    <t>Apoyo en I+D+i en el Sector Productivo</t>
  </si>
  <si>
    <t>Programa TIC</t>
  </si>
  <si>
    <t>Dirección de Desarrollo Tecnológico e Innovación</t>
  </si>
  <si>
    <t>Desarrollo de capacidades de transferencia tecnológica</t>
  </si>
  <si>
    <t>Brigada de patentes y fondo de protección de patentes</t>
  </si>
  <si>
    <t>Generar una cultura que valore y gestione el conocimiento y la innovación</t>
  </si>
  <si>
    <t>Centros de ciencia</t>
  </si>
  <si>
    <t>Atrévete (A Ciencia Cierta - Ideas para el Cambio)</t>
  </si>
  <si>
    <t>Difusión - (todo es ciencia)</t>
  </si>
  <si>
    <t>Dirección de Mentalidad y Cultura para la CTeI</t>
  </si>
  <si>
    <t>Ondas</t>
  </si>
  <si>
    <t>Articulación de oferta y demanda para recurso humano de alto nivel</t>
  </si>
  <si>
    <r>
      <rPr>
        <b/>
        <sz val="14"/>
        <color theme="1"/>
        <rFont val="Segoe UI"/>
        <family val="2"/>
      </rPr>
      <t>CÓDIGO:</t>
    </r>
    <r>
      <rPr>
        <sz val="14"/>
        <color theme="1"/>
        <rFont val="Segoe UI"/>
        <family val="2"/>
      </rPr>
      <t xml:space="preserve"> G101PR01F06</t>
    </r>
  </si>
  <si>
    <t>Meta anual del programa</t>
  </si>
  <si>
    <t>Resultados trimestrales meta programatica</t>
  </si>
  <si>
    <t>Meta T1</t>
  </si>
  <si>
    <t>Resultado T1</t>
  </si>
  <si>
    <t>Meta T2</t>
  </si>
  <si>
    <t>Resultado T2</t>
  </si>
  <si>
    <t>Meta T3</t>
  </si>
  <si>
    <t>Resultado T3</t>
  </si>
  <si>
    <t>Meta T4</t>
  </si>
  <si>
    <t>Resultado T4</t>
  </si>
  <si>
    <t xml:space="preserve">***No aplica. No se programa meta para el período por planeación de actividades.
</t>
  </si>
  <si>
    <t>**** Metodológicamente, se calcula de acuerdo a lo establecido en la  Guía de Planeación y Seguimiento Estratégico G101PR01G01 (publicada en GINA) Numeral 8.3.</t>
  </si>
  <si>
    <r>
      <t xml:space="preserve">Período de seguimiento: </t>
    </r>
    <r>
      <rPr>
        <b/>
        <u/>
        <sz val="16"/>
        <rFont val="Segoe UI"/>
        <family val="2"/>
      </rPr>
      <t>Primer trimestre de 2018</t>
    </r>
  </si>
  <si>
    <r>
      <rPr>
        <b/>
        <sz val="11"/>
        <color theme="1"/>
        <rFont val="Segoe UI"/>
        <family val="2"/>
      </rPr>
      <t>FECHA:</t>
    </r>
    <r>
      <rPr>
        <sz val="11"/>
        <color theme="1"/>
        <rFont val="Segoe UI"/>
        <family val="2"/>
      </rPr>
      <t xml:space="preserve"> 2017-11-01</t>
    </r>
  </si>
  <si>
    <r>
      <rPr>
        <b/>
        <sz val="11"/>
        <rFont val="Segoe UI"/>
        <family val="2"/>
      </rPr>
      <t xml:space="preserve">VERSIÓN: </t>
    </r>
    <r>
      <rPr>
        <sz val="11"/>
        <rFont val="Segoe UI"/>
        <family val="2"/>
      </rPr>
      <t>08</t>
    </r>
  </si>
  <si>
    <t>Sistemas de Innovación Empresarial</t>
  </si>
  <si>
    <t xml:space="preserve">Jóvenes investigadores </t>
  </si>
  <si>
    <r>
      <rPr>
        <b/>
        <sz val="11"/>
        <rFont val="Segoe UI"/>
        <family val="2"/>
      </rPr>
      <t xml:space="preserve">200 </t>
    </r>
    <r>
      <rPr>
        <sz val="11"/>
        <rFont val="Segoe UI"/>
        <family val="2"/>
      </rPr>
      <t>estancias posdoctorales</t>
    </r>
  </si>
  <si>
    <r>
      <rPr>
        <b/>
        <sz val="11"/>
        <color theme="1"/>
        <rFont val="Segoe UI"/>
        <family val="2"/>
      </rPr>
      <t xml:space="preserve">1.300 </t>
    </r>
    <r>
      <rPr>
        <sz val="11"/>
        <color theme="1"/>
        <rFont val="Segoe UI"/>
        <family val="2"/>
      </rPr>
      <t>becas para la formación de maestría y doctorado nacional y exterior financiados por Colciencias y otras entidades</t>
    </r>
  </si>
  <si>
    <r>
      <t xml:space="preserve">Incremento del </t>
    </r>
    <r>
      <rPr>
        <b/>
        <sz val="11"/>
        <rFont val="Segoe UI"/>
        <family val="2"/>
      </rPr>
      <t>25%</t>
    </r>
    <r>
      <rPr>
        <sz val="11"/>
        <rFont val="Segoe UI"/>
        <family val="2"/>
      </rPr>
      <t xml:space="preserve"> del valor del H5 para las revistas nacionales indexadas</t>
    </r>
  </si>
  <si>
    <r>
      <rPr>
        <b/>
        <sz val="11"/>
        <color theme="1"/>
        <rFont val="Segoe UI"/>
        <family val="2"/>
      </rPr>
      <t>13.400</t>
    </r>
    <r>
      <rPr>
        <sz val="11"/>
        <color theme="1"/>
        <rFont val="Segoe UI"/>
        <family val="2"/>
      </rPr>
      <t xml:space="preserve"> artículos científicos publicados en revistas científicas especializadas por investigadores colombianos</t>
    </r>
  </si>
  <si>
    <r>
      <t xml:space="preserve">
</t>
    </r>
    <r>
      <rPr>
        <b/>
        <sz val="11"/>
        <color theme="1"/>
        <rFont val="Segoe UI"/>
        <family val="2"/>
      </rPr>
      <t>1</t>
    </r>
    <r>
      <rPr>
        <sz val="11"/>
        <color theme="1"/>
        <rFont val="Segoe UI"/>
        <family val="2"/>
      </rPr>
      <t xml:space="preserve">  modelo cienciométricos actualizado al SNCTI</t>
    </r>
  </si>
  <si>
    <r>
      <rPr>
        <b/>
        <sz val="11"/>
        <color theme="1"/>
        <rFont val="Segoe UI"/>
        <family val="2"/>
      </rPr>
      <t>262</t>
    </r>
    <r>
      <rPr>
        <sz val="11"/>
        <color theme="1"/>
        <rFont val="Segoe UI"/>
        <family val="2"/>
      </rPr>
      <t xml:space="preserve"> proyectos de investigación apoyados</t>
    </r>
  </si>
  <si>
    <r>
      <rPr>
        <b/>
        <sz val="11"/>
        <color theme="1"/>
        <rFont val="Segoe UI"/>
        <family val="2"/>
      </rPr>
      <t xml:space="preserve">880 </t>
    </r>
    <r>
      <rPr>
        <sz val="11"/>
        <color theme="1"/>
        <rFont val="Segoe UI"/>
        <family val="2"/>
      </rPr>
      <t>empresas apoyadas en procesos de innovación por Colciencias</t>
    </r>
  </si>
  <si>
    <r>
      <rPr>
        <b/>
        <sz val="11"/>
        <color theme="1"/>
        <rFont val="Segoe UI"/>
        <family val="2"/>
      </rPr>
      <t>261</t>
    </r>
    <r>
      <rPr>
        <sz val="11"/>
        <color theme="1"/>
        <rFont val="Segoe UI"/>
        <family val="2"/>
      </rPr>
      <t xml:space="preserve"> empresas apoyadas en procesos de innovación por Colciencias</t>
    </r>
  </si>
  <si>
    <r>
      <rPr>
        <b/>
        <sz val="11"/>
        <color theme="1"/>
        <rFont val="Segoe UI"/>
        <family val="2"/>
      </rPr>
      <t>68</t>
    </r>
    <r>
      <rPr>
        <sz val="11"/>
        <color theme="1"/>
        <rFont val="Segoe UI"/>
        <family val="2"/>
      </rPr>
      <t xml:space="preserve"> empresas apoyadas en procesos de innovación por Colciencias</t>
    </r>
  </si>
  <si>
    <r>
      <rPr>
        <b/>
        <sz val="11"/>
        <color theme="1"/>
        <rFont val="Segoe UI"/>
        <family val="2"/>
      </rPr>
      <t xml:space="preserve">104 </t>
    </r>
    <r>
      <rPr>
        <sz val="11"/>
        <color theme="1"/>
        <rFont val="Segoe UI"/>
        <family val="2"/>
      </rPr>
      <t>empresas apoyadas en procesos de innovación por Colciencias</t>
    </r>
  </si>
  <si>
    <r>
      <rPr>
        <b/>
        <sz val="11"/>
        <color theme="1"/>
        <rFont val="Segoe UI"/>
        <family val="2"/>
      </rPr>
      <t xml:space="preserve">17 </t>
    </r>
    <r>
      <rPr>
        <sz val="11"/>
        <color theme="1"/>
        <rFont val="Segoe UI"/>
        <family val="2"/>
      </rPr>
      <t>licenciamientos tecnológicos apoyados</t>
    </r>
  </si>
  <si>
    <r>
      <rPr>
        <b/>
        <sz val="11"/>
        <color theme="1"/>
        <rFont val="Segoe UI"/>
        <family val="2"/>
      </rPr>
      <t xml:space="preserve">600 </t>
    </r>
    <r>
      <rPr>
        <sz val="11"/>
        <color theme="1"/>
        <rFont val="Segoe UI"/>
        <family val="2"/>
      </rPr>
      <t>registros de patentes solicitadas por residentes en oficina nacional y PCT</t>
    </r>
  </si>
  <si>
    <r>
      <rPr>
        <b/>
        <sz val="11"/>
        <color theme="1"/>
        <rFont val="Segoe UI"/>
        <family val="2"/>
      </rPr>
      <t>30.000</t>
    </r>
    <r>
      <rPr>
        <sz val="11"/>
        <color theme="1"/>
        <rFont val="Segoe UI"/>
        <family val="2"/>
      </rPr>
      <t xml:space="preserve"> personas sensibilizadas a través de estrategias enfocadas en el uso, apropiación y utilidad de la CTeI</t>
    </r>
  </si>
  <si>
    <r>
      <rPr>
        <b/>
        <sz val="11"/>
        <color theme="1"/>
        <rFont val="Segoe UI"/>
        <family val="2"/>
      </rPr>
      <t xml:space="preserve">3.740 </t>
    </r>
    <r>
      <rPr>
        <sz val="11"/>
        <color theme="1"/>
        <rFont val="Segoe UI"/>
        <family val="2"/>
      </rPr>
      <t>Personas sensibilizadas a través de estrategias enfocadas en el uso, apropiación y utilidad de la CTeI</t>
    </r>
  </si>
  <si>
    <r>
      <rPr>
        <b/>
        <sz val="11"/>
        <color theme="1"/>
        <rFont val="Segoe UI"/>
        <family val="2"/>
      </rPr>
      <t>100%</t>
    </r>
    <r>
      <rPr>
        <sz val="11"/>
        <color theme="1"/>
        <rFont val="Segoe UI"/>
        <family val="2"/>
      </rPr>
      <t xml:space="preserve"> de cumplimiento de los requisitos de transparencia en Colciencias</t>
    </r>
  </si>
  <si>
    <r>
      <rPr>
        <b/>
        <sz val="11"/>
        <color theme="1"/>
        <rFont val="Segoe UI"/>
        <family val="2"/>
      </rPr>
      <t xml:space="preserve"> 1.627.870 </t>
    </r>
    <r>
      <rPr>
        <sz val="11"/>
        <color theme="1"/>
        <rFont val="Segoe UI"/>
        <family val="2"/>
      </rPr>
      <t>personas sensibilizadas a través de estrategias enfocadas en el uso, apropiación y utilidad de la CTeI</t>
    </r>
  </si>
  <si>
    <r>
      <rPr>
        <b/>
        <sz val="11"/>
        <color theme="1"/>
        <rFont val="Segoe UI"/>
        <family val="2"/>
      </rPr>
      <t>193.000</t>
    </r>
    <r>
      <rPr>
        <sz val="11"/>
        <color theme="1"/>
        <rFont val="Segoe UI"/>
        <family val="2"/>
      </rPr>
      <t xml:space="preserve"> niños y jóvenes apoyados en procesos de vocación científica</t>
    </r>
  </si>
  <si>
    <r>
      <rPr>
        <b/>
        <sz val="11"/>
        <color theme="1"/>
        <rFont val="Segoe UI"/>
        <family val="2"/>
      </rPr>
      <t>5.753</t>
    </r>
    <r>
      <rPr>
        <sz val="11"/>
        <color theme="1"/>
        <rFont val="Segoe UI"/>
        <family val="2"/>
      </rPr>
      <t xml:space="preserve"> niños y jóvenes apoyados en procesos de vocación científica</t>
    </r>
  </si>
  <si>
    <t>No aplica</t>
  </si>
  <si>
    <t>Beneficios Tributarios  para CTeI</t>
  </si>
  <si>
    <t>100% de asignación del cupo disponible para beneficios tributarios por inversión"</t>
  </si>
  <si>
    <t>150 empresas apoyadas empresas en procesos de innovación</t>
  </si>
  <si>
    <t>Pacto por la Innovación</t>
  </si>
  <si>
    <t>Diseño y evaluación de políticas de CTeI</t>
  </si>
  <si>
    <t>Desarrollo de capacidades para diseño y evaluación de políticas en los actores del Sistema Nacional</t>
  </si>
  <si>
    <t>Subdirección General</t>
  </si>
  <si>
    <t>80 empresas apoyadas empresas en procesos de innovación</t>
  </si>
  <si>
    <t>2 política CTeI aprobadas</t>
  </si>
  <si>
    <t>2 acciones de fortalecimiento de capacidades desarrolladas</t>
  </si>
  <si>
    <t>Capacidades para la formulación y estructuración de proyectos en CTeI</t>
  </si>
  <si>
    <t xml:space="preserve"> Fortalecer la viabilización y aprobación de proyectos formulados para ser financiados por el FCTeI</t>
  </si>
  <si>
    <t>33 departamentos que han hecho uso de las herramientas de apoyo a la estructuración de proyectos ofrecidas</t>
  </si>
  <si>
    <t>33  Planes y acuerdos acompañados</t>
  </si>
  <si>
    <t xml:space="preserve">
70% de recursos aprobados del FCTeI del SGR</t>
  </si>
  <si>
    <t>Participación en escenarios internacionales estratégicos con miras a promover el avance de la CTeI</t>
  </si>
  <si>
    <t>7 alianzas estratégicas internacionales en términos de recursos y capital político</t>
  </si>
  <si>
    <t>Promoción de la circulación de conocimiento y prácticas innovadoras en un escenario global</t>
  </si>
  <si>
    <t>18 Proyectos de investigación de CTeI fortalecidos mediante el apoyo a la movilidad académica</t>
  </si>
  <si>
    <t>Gestión Territorial</t>
  </si>
  <si>
    <t>Gestión de recursos técnicos y financieros de cooperación internacional para CTeI</t>
  </si>
  <si>
    <t>2 alianzas estratégicas internacionales en términos de recursos y capital político</t>
  </si>
  <si>
    <t>Desarrollar un sistema e institucionalidad habilitante para la CTeI</t>
  </si>
  <si>
    <t>Desarrollar proyectos estratégicos y de impacto en CTeI a través de la articulación de recursos de la nación, los departamentos y otros actores</t>
  </si>
  <si>
    <t>Generar vínculos entre los actores del SNCTI y actores internacionales estratégicos</t>
  </si>
  <si>
    <t>Equipo de Internacionalización</t>
  </si>
  <si>
    <t>Cultura y comunicación de cara al ciudadano</t>
  </si>
  <si>
    <t>85% de satisfacción de usuarios</t>
  </si>
  <si>
    <t>100% de cumplimiento de los requisitos de transparencia en Colciencias</t>
  </si>
  <si>
    <t>100% de cumplimiento de los requisitos de gobierno en línea en Colciencias</t>
  </si>
  <si>
    <t>Comunicamos lo que hacemos</t>
  </si>
  <si>
    <t xml:space="preserve">100% de programas estratégicos priorizados comunicados </t>
  </si>
  <si>
    <t xml:space="preserve">
100% de cumplimiento de los requisitos de transparencia en Colciencias</t>
  </si>
  <si>
    <t>100% de cumplimiento de los requisitos de GEL en Colciencias</t>
  </si>
  <si>
    <t xml:space="preserve">
2.208.400  personas sensibilizadas a través de estrategias enfocadas en el uso, apropiación y utilidad de la CTeI</t>
  </si>
  <si>
    <t>Talento humano competente, innovador y motivado</t>
  </si>
  <si>
    <t>3 puntos de incremento en la calificación de cultura organizacional</t>
  </si>
  <si>
    <t>Cero improvisación</t>
  </si>
  <si>
    <t>100% de oportunidad en el cumplimiento de fechas programadas para la formulación, seguimiento y evaluación de los planes institucionales</t>
  </si>
  <si>
    <t>100% de cumplimiento de los requisitos de transparencia en Colciencias - OAP</t>
  </si>
  <si>
    <t>100% de cumplimiento de los requisitos de gobierno en línea en Colciencias - OAP</t>
  </si>
  <si>
    <t>100% de cumplimiento de los requisitos de transparencia en Colciencias - Control Interno</t>
  </si>
  <si>
    <t>100% de cumplimiento de los requisitos de transparencia en Colciencias - SEGEL</t>
  </si>
  <si>
    <t>Más fácil, menos pasos</t>
  </si>
  <si>
    <t>65% nivel de madurez del Sistema de Gestión de Calidad</t>
  </si>
  <si>
    <t>Gestión documental</t>
  </si>
  <si>
    <t>100% implementación del Programa de Gestión Documental</t>
  </si>
  <si>
    <t>Colciencias sostenible para todos</t>
  </si>
  <si>
    <t>El Fondo Francisco José de Caldas (FFJC), instrumento efectivo en la canalización de recursos</t>
  </si>
  <si>
    <t>100% de optimización del proceso de contratación derivada del FFJC (integración MGI-ORFEO)</t>
  </si>
  <si>
    <t>Gestión e Infraestructura de TI</t>
  </si>
  <si>
    <t xml:space="preserve">100% de avance en el desarrollo del nuevo sistema integrado de información </t>
  </si>
  <si>
    <t>Colombia BIO</t>
  </si>
  <si>
    <t>250.000  nuevos registros de especies en el Global Biodiversity Information Facility (GBIF) aportadas por Colombia</t>
  </si>
  <si>
    <t xml:space="preserve">
9 expediciones</t>
  </si>
  <si>
    <t xml:space="preserve">
56 proyectos de investigación apoyados</t>
  </si>
  <si>
    <t>Convertir a COLCIENCIAS en Ágil, Transparente y Moderna - ATM</t>
  </si>
  <si>
    <t>Propiciar condiciones para conocer valorar conservar y aprovechar nuestra biodiversidad</t>
  </si>
  <si>
    <t>Secretaría General</t>
  </si>
  <si>
    <t>Equipo de Comunicaciones</t>
  </si>
  <si>
    <t>Oficina Asesora de Planeación</t>
  </si>
  <si>
    <t>Oficina de Control Interno</t>
  </si>
  <si>
    <t>Dirección Administrativa y Financiera</t>
  </si>
  <si>
    <t>Oficina de Tecnología de Información</t>
  </si>
  <si>
    <t>Dirección General</t>
  </si>
  <si>
    <t>100% cumplimiento en la reducción de tiempos, requisitos o documentos en procedimientos seleccionados</t>
  </si>
  <si>
    <t>100% de avance en el plan de racionalización de trámites</t>
  </si>
  <si>
    <t xml:space="preserve">MATRIZ DE SEGUIMIENTO AL PLAN DE ACCIÓN INSTITUCIONAL </t>
  </si>
  <si>
    <t>Resumen de la gestión a 31 de marzo de 2018</t>
  </si>
  <si>
    <t>Respecto a la Convocatoria de formación para estudios de maestría y doctorado en el exterior COLFUTURO,  su apertura se dió el 9 de enero de 2018 y el cierre 28 de febrero. Durante el mes de marzo de 2.018, se inició el proceso de  está adelantando el proceso de evaluación de la convocatoria del Programa Crédito Beca, a la cual se presentaronun total 2.837 aspirantes. En esa línea, en este período se suscribió el Convenio de aportes entre COLCIENCIAS y el Fondo Francisco José de Caldas, a través del cual se financiará la cohorte de los beneficiarios de esta convocatoria. 
La Convocatoria para la conformación de un banco de candidatos elegibles para estudios en el exterior Colciencias - Fulbright, cuyo propósito es apoyar la formación de alto nivel de profesionales e investigadores colombianos que deseen realizar programas de doctorado en los Estados Unidos, en universidades que se encuentren en el Academic Ranking of World University – ARWU – Ranking General de Shanghái 2017, abrió el pasado 15 de febrero y su fecha de cierre será el próximo 15 de mayo. Para la apertura de la convocatoria se envió una carta de intención a Fullbright Colombia, donde se explica el mecanismo a través del cual se asegurará la disponibilidad de recursos para la cohorte.
Sumado a lo anterior, en este período se adelantaron conversaciones con LASPAU y Fulbright para definir el esquema de operación para la cohorte 2019. 
Frente a la formación de capital humano de alto nivel para las regiones, el pasado 22 de marzo se dió apertura a las convocatorias de los Departamento del Atlántico y la Guajira. El presupuesto asociado por departamento es de $17.041.044.800 y $19.241.950.000 respectivamente. El cierre de las dos convocatorias, se llevará a cabo el 30 de junio de 2018.</t>
  </si>
  <si>
    <t>En este período se avanzó en la gestión del requerimiento a la Oficina de Tecnologías de la Información, para el registro de la información tanto de doctores como de Instituciones, para conformación del portafolio de los becarios para postdoctorado, en el marco de la convocatoria de Estancias Posdoctorales 2018, cuya apertura se realizara en segundo semestre de la vigencia.</t>
  </si>
  <si>
    <t xml:space="preserve">En primer trimestre de 2018, se elaboró el documento de análisis de los resultados de la Convocatoria 768 para Indexación de Revistas Científicas Colombianas Especializadas. En este consignó los antecedentes de dicha Convocatoria y también se realizó una descripción detallada del procedimiento y la obtención de los resultados. Así mismo, se expuso un análisis de datos; las conclusiones y algunas recomendaciones para próximas convocatorias de indexación de revistas científicas nacionales. </t>
  </si>
  <si>
    <t>A 31 de marzo de 2018, se registraron 1.959 artículos, valor que alcanza apenas el 70% la meta establecida. El comportamiento puede asociarse a la tendencia de publicación en el primer trimestre por parte por colombianos en revistas científicas de alto impactos incluidas en SCOPUS y Publindex. Es importante anotar que esta medición es un conteo de los artículos publicados en SCopus y el aumento o disminución de los mismos no obedece a una gestión directa de la entidad.
El balance por áreas de conocimiento de los artículos registrados, es la siguiente: el 14% de total de los artículos está relacionado con Medicina;  el 9,5% con Ingeniería; con el 9% Agricultura y Ciencias Biológicas; 6,6 % Física y Astronomía; 5,5% Química; 5,3% Bioquímica, genética y biología molecular y Ciencias del medio ambiente; 5,2 % Ciencias sociales y 5,1% Ciencias de la computación. Vale resaltar que en la clasificación, Scopus utiliza 27 áreas temáticas, en las cuales las revistas al estar multicategorizadas genera que un mismo artículo puede estar contabilizado en más de un área temática.
Por otro parte, en este período se inició la revisión del modelo de reconocimiento de grupos de investigación e investigadores, partiendo de la elaboración de un documento de análisis de la convocatoria 781 de 2017, en la cual se presenta información en una ventana de observación comprendida entre el 1 de enero de 2012 y el 31 de diciembre de 2016, a partir de los datos registrados por las investigadores de los cuales 1.976.092 cumpliern con los criterios de existencia y calidad. De los productos mencionados la mayor proporción se concentró en los asociados a la Apropiación Social del Conocimiento, seguido por los productos de Formación de Recurso Humano. En tercer lugar se ubican los productos de Nuevo Conocimiento correspondientes en su mayoría artículos de investigación. 
Teniendo en cuenta las condiciones para los investigadores, se realizó el proceso de validación de las condiciones de las personas registradas en el aplicativo CvLAC, que autorizaron el uso de la información y fueron avaladas por las instituciones. En el conteo básico de las hojas de vida de investigadores se presentaron un total de 73.147 currículos certificados y avalados por al menos una institución; de manera que con este número de registros llevó a cabo la categorización así: Investigador Senior 1.707; Asociado 3.595; Junior 7.595; Estudiante de Doctorado 5.860; Estudiante de Maestría o especialidad clínica  6.269; Estudiante de Pregrado 3.799; Joven Investigador 247; Integrante Vinculado con Doctorado 4.010; Integrante Vinculado con Maestría o Especialidad clínica 17.355; Integrante Vinculado con Especialización 3.562; Integrante Vinculado con Pregrado 9.596; Integrante Vinculado 9.184 y Sin Categoría 229.
Frente a la Ventanilla Abierta para el reconocimiento de actores del SNCTI (Nueva Política) centros de investigación, en el primer trimestre se radicaron 6 solicitudes para el reconocimiento de centros de investigación. Todas las solicitudes cumplieron con los requisitos mínimos y se encuentran en proceso de evaluación. Una de las solicitudes tramitadas, correspondió al Instituto Nacional de Salud que al ser instituto público obtendrá el reconocimiento de manera automática sin necesidad de pasar por la evaluación mencionada.</t>
  </si>
  <si>
    <t>El registro de apoyo a proyectos de investigación por cuenta de la Dirección de Fomento a la Investigación se llevará a cabo en tercer trimestre; no obstante se han adelantes las siguientes por convocatoria así:
a) Convocatoria regional para el fortalecimiento de capacidades I+D+i y su contribucion al cierre de brechas tecnologicas en el departamento de Antioquia, Occidente: esta convocatoria busca Identificar proyectos que, en el corto plazo, permitan cerrar brechas tecnológicas,obteniendo productos innovadores y con alto valor agregado; así como promover la articulación de grupos de investigación que han realizado investigaciones recientes para que continúen sus procesos en alianza con otros actores, logrando mejorar la productividad y competitividad del rubro productivo. Se dió apertura el pasado 02 de marzo y cerrará el próximo 02 de mayo.
b) Convocatoria para fortalecimiento de las capacidades de investigación del departamento de Nariño a través de la financiación de proyectos en CTeI: esta convocatoria busca  fortalecer e impulsar las capacidades científicas en la cual se sustenten la I+D y los procesos de transformación tecnológica en los focos Ambiente y Agropecuario Agroindustrial para el departamento de Nariño. En este período, se elaboró el borrador de los términos de referencia de la convocatoria y estos se encuentran en proceso de revisión por parte de la Gobernación de Nariño.
c) Convocatoria Regional para proyectos de I+D con el fin de fortalecer y aplicar conocimiento en la formación virtual en el Departamento De Antioquia, Occidente: el propósito de esta convocatoria es contribuir a la generación de conocimiento a través de la ejecución de proyectos  de investigación con desarrollos tecnológicos funcionales, que atiendan problemáticas de formación virtual para la educación  en Antioquia. La apertura se llevó a cabo el pasado 1 de marzo y se cerrará el proxímo 15 de mayo. Se espera financiar 27 proyectos con este instrumento.
d) Convocatoria Ecosistema Científica: busca contribuir al mejoramiento de la calidad de las Instituciones de Educación Superior colombianas participantes, a partir de la conformación de alianzas que impulsen el desarrollo regional y respondan a los retos del desarrollo social y productivo del país, mediante la financiación de programas de I+D+i en los focos estratégicos establecidos, con resultados perdurables y sostenibles en el tiempo. 
Durante el primer trimestre de 2018, se sesionó el primer comité técnico interinstitucional en donde se revisó la preparación Misión Banco Mundial, Cronograma y metodología evaluación convocatoria 792; así como el estado de la firma los contratos derivados de las 4 alianzas financiables de la primera fase, produto de la convocatoria 778.
El 15 de febrero cumpliendo cronograma, establecido en los términos de referencia,  cerró la segunda fase convocatoria,  con un total de 20 propuestas de programas en los 5 focos estratégicos distribuidos así: Energía Sostenible: 7; Alimentos: 6; Sociedad: 3; Bioeconomía: 3; Salud: 1.
e) Convocatoria para Proyectos de Ciencia, Tecnología e Innovación en Salud 2018: su propósito es contribuir a la solución de los retos en salud del país mediante la financiación de proyectos de investigación científica, desarrollo tecnológico e innovación de alto impacto, así como del fortalecimiento de las capacidades nacionales y regionales de CTeI en Salud a través del apoyo a la formación de doctores. La convocatoria abrió el pasado 12 de marzo y cerrará el próximo 16 de mayo. Se han destinado $22.437.201.970 para la financiación de 45 proyectos de investigación.
f) Proyectos de CTeI y su contribución a los retos del país: su objetivo es fomentar la generación de conocimiento a través de proyectos de CTeI que afronten
retos de país, que estimulen la formación de capital humano a nivel de doctorado y deriven en productos con potencial de transferencia de resultados a diferentes grupos de interés. En este período se elaboraron los términos de referencia y fueron presentados ante las instancias de decisión pertinentes. Se dió apertura a la convocatoria el pasado 16 de marzo y su cierre se llevará a cabo el próximo 23 de mayo. Los recursos para la financiación de proyectos son del orden de $26.500.000.000.
g) Convocatoria 791 Reino Unido: a través de este instrumento se financian proyectos de investigación aplicada e interdisciplinar, con un componente de intervención y de apropiación social con coinvestigadores de UK relacionados con temáticas de paz en el marco de la estrategia institucional con los Británicos formalizada a través del Fondo Newton. En el primer trimestre de la vigencia, se realizó la búsqueda de los pares evaluadores de las 35 propuestas que fueron inscritas y aprobadas por parte de Colciencias (Colombia) y Research Councíl UK y Newton Fund (Reino Unido). Los proyectos serán evaluados por expertos de ambos países y la decisión del banco de elegibles se tomará de común acuerdo entre las dos partes. 
h) Invitación a presentar propuesta para trabajar en alianza con las comunidades indigenas en temas relacionados en plantas medicinales: durante este período se elaboraron los términos para hacer la invitación, en alianza con comunidades indígenas, se  obtuvieron los Certificados de Disponibilidad de Recursos – CDR´s y se presentaron al comité de la Dirección de fomento a la Investigación y fueron recomendados para seguir con el proceso.
i) Invitación a presentar propuesta para desarrollar una herramienta de modelamiento y/o optimización para la introducción de gas natural a pequeña escala en distintos sectores de consumo final de energía en Colombia (Energía y Minería): su propósito es contribuir desde la investigación científica a la solución de problemáticas asociadas al uso adecuado y eficiente de los recursos energéticos del país, a través del desarrollo de una herramienta de modelamiento y/u optimización para la introducción de procesos de licuefacción de gas natural. La invitación fuer publicada el pasado 05 de marzo. el cierre se llevará aca 
j) Invitación a presentar propuesta para el Fortalecimiento del Portafolio I+D+i  en Seguridad y Defensa: en primer trimestre de 2018, se elaboraron las condiciones de la Invitación en conjunto con el equipo técnico de la Dirección de Ciencia y Tecnología de la Armada Nacional. Estos condiciones fueron aprobadas en el Comité Conjunto de Administración del Convenio 877 de 2017.
 k) Segunda fase convocatoria para conformar las ternas del Consejo Nacional de Bioética: en el período se presentó una adenda, para ampliar cronograma, dado el número de propuestas presentadas. Su cierre se dará el próximo 01 de junio.
Respecto a la información científica especializada, durante el primer trimestre se inició el trámite para el pago a Elsevier, con el propósito de garantizar el acceso de las diferentes instituciones de educación superior  a contenidos digitales con mayor relevancia ypertinencia generadoras de valor  en los procesos de investigación y producción científica del país.</t>
  </si>
  <si>
    <t>Con respecto a la "Invitación para apoyar empresas beneficiadas de Alianzas para la innovación para el desarrollo de proyectos o prototipos", a 31 de marzo de la vigencia, se encuentra en la fase de convocatoria a las empresas beneficiarias. La convocatoria de empresas está a cargo de cada una de las cámaras que componen 7 de las 8 Alianzas regionales Queda pendiente la adhesión de Cámara de Comercio de Bogotá. La inscripción de las empresas se realiza mediante el link http://inscripcion.alianzasparalainnovacion.co/, y la elección definitiva se realiza en un comité técnico ejecutivo con la Cámara Coordinadora de la Alianza, Confecámaras y Colciencias. Al finalizar el primer trimestre el estado de las convocatorias es en siguiente:
-Alianza Andino Amazónica: apertura 05 de marzo de 2018 - convocatoria abierta
-Alianza Caribe: apertura 02 de abril
-Alianza Eje Cafetero: apertura 28 de febrero de 2018 - cierre 30 de marzo de 2018
-Alianza Llanos: apertura 02 de marzo de 2018- convocatoria abierta 
-Alianza Pacífico: apertura 07 de marzo de 2018 - convocatoria abierta
-Alianza Santanderes y Boyacá:
- Barrancabermeja: apertura 28 de febrero de 2018 - cierre 28 de marzo de 2018
- Bucaramanga: apertura 01 de marzo de 2018 - cierre 09 de marzo de 2018
- Cúcuta: apertura 07 de marzo de 2018- cierre 31 de marzo de 2018
- Duitama: 02 de marzo de 2018 - cierre 31 de marzo de 2018
- Pamplona: 05 de marzo de 2018 - cierre 28 de marzo de 2018
- Tunja: 02 de marzo de 2018 - cierre 23 de marzo de 2018
-Alianza Tolima-Huila-Cundinamarca: apertura no especificada - convocatoria abierta</t>
  </si>
  <si>
    <t xml:space="preserve">En cuanto a la implementación de la estrategia de Sistemas de Innovación, en el primer trimestre de 2018, se dió apertura a cinco convocatorias para la selección de empresas beneficiarias del programa de Sistemas de Innovación a través de las Cámaras de Comercio en las ciudades de Barranquilla, Bucaramanga, Cali y Eje Cafetero Empresarial.
De igual manera se abrieron las convocatorias para Boyacá y Cundinamarca tanto para la selección de entidades asesoras ara prestar servicios de asesoría con el objetivo de impulsar la creación de Sistemas de Innovación, como la selección de empresas beneficiarias para el desarrollo de capacidades en los componentes clave que impulsan la innovación empresarial para la creación y/o consolidación de sistemas básicos de innovación.
Por lo que refiere a la Gestión Territorial de Sistemas de Innovación, en el período, se actualizó el Proyecto Oferta Colciencias de Innovación Empresarial, teniendo en cuenta las observaciones realizadas en diferentes sesiones del OCAD y mesas técnicas realizadas, en el marco del Sistema General de Regalías. Los cambios implicaron la inclusión de un numeral asociado al “Proceso de cofinanciación de prototipos (Módulo sistemas de Innovación)” en el cual se señaló el proceso para la estimación de presupuestos de inversión y aprobación de los mismos. De igual manera se modificó el capítulo asociado a los términos de referencia y  la adhesión de un anexo relacionado con caracterización de proyectos financiados por Colciencias y los montos promedios desde el año 2007 a 2017.
</t>
  </si>
  <si>
    <t>En el primer trimestre de 2018, con respecto al apoyo de los proyectos de I+D+i se resalta las gestiones que a continuación se mencionan:
a) Convocatoria de brechas tecnológicas: su objetivo es cofinanciar proyectos de cierre de brechas tecnológicas que partan de la identificación previa de demandas y ejercicios de prospectiva o roadmap, para las empresas en alianza con Centros de Desarrollo Tecnológico y Centros de Innovación y Productividad. En el período se revisó el informe de brechas realizado en 2017, como base para estructurar los términos de referencia de la convocatoria. Este documento fue presentado ante la Subdirección General para ser revisado en un Taller de Diseño y Seguimiento (TDS), en el cual sutieron algunas observaciones que fueron subsanadas.
b) Clúster Proteína Blanca Valle del Cauca: esta iniciativa apoya a proyectos enfocados en el cierre de brechas tecnológicas que partan de la identificación previa de demandas mediante un ejercicio de roadmap tecnológico, para el clúster de proteína blanca del Valle del Cauca. En el período analizado se realizó la revisión de plan operativo del proyecto con el Centro de Innovación "Reddi" de la Cámara de Comercio de Cali.
c) Línea de Crédito Bancoldex: En esta iniciativa, se avanzó en la realización de las mesas de trabajo con Bancóldex, en las cuales se decidió llevar cabo la convocatoria COFINANCIACIÓN LÍNEA DE CRÉDITO COLCIENCIAS- BANCOLDEX, para la cual se definieron requisitos y criterios para acceder a la línea de crédito y al incentivo a la innovación.  Se presentó una primera versión de términos de referencia en TDS y se consolidó la última versión de los mismos para ser presentados y aprobados en Comité del SENA, en el segundo trimestre de la vigencia.
d) Fortalecimiento TECNOPARQUES SENA: se definió el mecanismo a través de la cual se implementará esta estrategia.  Se partió de la necesidad de contratar una firma que realice un diagnóstico y plan de acción para los Tecnoparques del SENA, con el fin de fortalecer sus capacidades en CTeI y revisar la posibilidad de convertirse en Centros de Innovación y Productividad. En este período también se construyó la versión preliminar de la invitación a presentar propuesta a partir de un diagnóstico inicial de TECNOPARQUES elaborado por el SENA.
e) I+D BIO: Se avanzó en el seguimiento técnico y financiero de las iniciativas a cargo del programa nacional de Biotecnología referentes a Portafolio 100, Institutional Links y Programas Estratégicos.
Acerca de la Ventanilla Abierta para el reconocimiento de actores del SNCTeI de la Dirección de  Desarrollo Tecnológico e Innovación, en primer trimestre de 2018 fueron reconocidas 6 unidades de I+D+i: CIDEI, Centro de Productividad y  Competitividad de Oriente,  Corporación Centro de Desarrollo Tencológico del Gas, Corporación Centro de Investigación y Desarrollo de los Llanos CEINDETEC, Centro de Innovación y Tecnología ICP de Ecopetrol, Acerías de Colombia.</t>
  </si>
  <si>
    <t>En primer trimestre de 2018 se lograron constituir 3 spinn off, (empresas  de base tenológica de origenuniversitario), lograndoo así el 100% de la meta establecida para el período. Vale resaltar que la distribución geográfica de las spinn off, da cuenta de 2 econstituidas en el departamento de Antioquia y 1 ubicada en Bogotá Disitrito Capital.
Con respecto al Apoyo a Oficinas de Transferencia Regionales y Universitarias, en el período analizado, se trabajó en la conformación legal de la Red de Oficinas de Transferencia de Resultados de Investigación-OTRI. También se relizaron sesiones virtuales semanales con las OTRI regionales, dando como resultado un documento final de estatutos y modelo de gobernanza de la red “JOINN- Red Nacional de OTRI” el cual se someterá a la revisión de los operadores regionales (Cámaras de Comercio y Corporaciones) para aprobación definitiva. También, se dió por terminado el piloto asociado al portafolio de tecnologías y servicios para la red con la asesoría de la firma Creative Lab. De este trabajo se dieron las siguientes conclusiones para la estrategia de red de OTRI:
a) El propósito de la red es el de potencializar el ecosistema de Ciencia Tecnología e Innovación del país, gracias a la prestación de servicios que permitan a sus integrantes resolver problemas de la industria.
b) Es necesario entender la red como un conjunto de beneficios para sus miembros en las siguientes familias: economías de escala, mayor competitividad, menores costos de servicios, búsquedas conjuntas que beneficia al grupo y disminuye los costos individuales, facilidad de acceso para los clientes, incremento de la productividad y mayor integración de la cadena.
c) Debe realizarse un liderazgo conjunto durante el tiempo que se considere pertinente para que cada uno de los ejes estratégicos arroje resultados tangibles y mientras se logre estructurar el modelo de gobernanza para la red.
d) Establecer enfoque frente a la ejecución de las acciones futuras que permitan garantizar que el aporte estratégico sea potente de acuerdo a la experticia de cada OTRI fundadora.</t>
  </si>
  <si>
    <t xml:space="preserve">A primer trimestre de 2018, se reportaron dos empresas en procesos de innovación como producto del seguimiento a la contratación de la convocatoria para cofinanciar proyectos de investigación aplicada, desarrollo tecnológico e innovación con TIC en sectores estrategicos (agroindustria, salud, turismo, energía &amp; hidrocarburos, gobierno, justicia y defensa) orientados al mejoramiento de la productividad y competitividad del sector TIC.  Con esto, se cumple el 100% de la meta establecidas para el período. Las empresas son de origen de los departamentos de Risaralda y Atlántico y los procesos de innovación que se fomentan,, dan cuenta de la generación de soluciones innovadoras.
Con relación a la convocatoria para la formación de ciudadanos en ciencia de datos, esta cerró el pasado 02 de marzo. Los resultados del primer y segundo corte, dieron cuenta de 171 y 159 elegibles del banco  definitivo y preliminar respectivo. El banco definitivo de la segundo corte, será publicado en el mes de abril de 2018.
Frente a la estrategia de "INCUBA TI", cuya  apertura se dió en 2017 y los resultadon registraron 35 iniciativas, el avance a primer trimestre de 2018 muestra que los beneficiarios se encuentran en fase de entrenamiento con la finalidad de que los empresarios y emprendedores creen  nuevas empresas en el sector TI.
Con referencia a la convocatoria de formación especializada y certificación en competencias para desarrollo de tecnologías de información en la ciudad de Bogotá D.C, en primer triesmtre de 2018, se elaboraron los términos de referencia  y la apertura se llevó a cabo el pasado 20 de marzo. Su ejecución esta a cargo de FEDESOFT.
</t>
  </si>
  <si>
    <t>Para los meses de enero y febrero de 2018, se reportaron desde la Superintendencia de Industria y Comercio (SIC) un total de 52 registros de patentes solicitadas por residentes en oficina nacional y PCT. la distribución porcentual por departamento es la siguiente: Antioquia 25%; Bogotá 19%; Santander 12%;  Valle del Cauca 10%: Cauca 6%; Atlántico, Cundinamarca, Bolivar y Tolima cada uno con un 4%, Boyacá, Caldas, Chocó, Huila, Quindio, Risaralda y la Guajira cada un con 2%..
Por lo anterior, se cumple en un 73% la meta establecida para el período. No obstante vale señalar que finalizando el mes de abril, se emitirá el dato definitivo  con corte a 31 de marzo.
También se señala que los resultados del indicador, dan cuenta de esfuerzo conjunto entre Colciencias y la SIC y su comportamiento depende de  la demanda de solicitudes por parte de los actores del SNCTeI. Adicionalmente, hay que  tener en cuenta que la  SIC recibe nformación adicional sobre la cual Colciencias no tiene gestión directa, lo que dificulta estimaciones o proyecciones de metas. 
Por lo que refiere a la convocatoria para apoyar el alistamiento y la presentación de patentes por las vías nacional e internacional, en el período analizado se avanzó junto con la SIC enla construcción del os términos de referencia. Su apertura se preveé para mayo de la vigencia.
En lo que respecta al estudio de resultados e impacto de las solicitudes de patentes apoyadas por Colciencias, e a marzo 31 de 2018 se avanzó en la estructuración los aspectos mínimos que se esperan que contenga el resultado de este documento, lo que incluyó: resultados de los análisis econométrico y bibliométrico, resultados y conclusiones del estudio cualitativo y resultados y conclusiones del análisis costo- beneficio.</t>
  </si>
  <si>
    <t>En primer trimestre de 2018, frente a la convocatoria de Fortalecimiento en la producción de proyectos museológicos para la Apropiación Social de CTeI desarrollados por Centros de Ciencia, se adelantó la eaboración de los términos de referencia y anexos respectiva. Se proyectó dar apertura en el mes de abril de la vigencia.
Con relación a la gestión territorial de los Centros de Ciencia, en el primer trimestre se acompañaron las Jornadas de asistencia técnica regional y verificación programadas por la Secretaría Técnica del Fondo de CTeI del Sistema General de Regalías para la Región Centro Sur, Llanos, Centro Oriente y Caribe.
Respecto a las Comunidades de Centros de Ciencia, en el período analizado se llevaron a cabo los lineamientos metodológicos para el segundo encuentro nacional de Centros de Ciencia, evento que busca socializar experiencias nacionales e internacionales  enfocadas en museología para CTeI con enfoque social y participativo para así favorecer las prácticas museológicas y museográficas, con el objetivo de evidenciar a los Centros de Ciencia como agentes de cambio.
En cuanto al fortalecimiento de la relación entre Centros de Ciencia y el Sector Privado, se realizó un avance técnico con el fin de describir las necesidades sectoriales a la luz de beneficios tributarios para la realización de un convenio en II semestre 2018.
Frente a la Convocatoria de reconocimiento de actores del SNCTI Centros de Ciencia, en primer trimestre de 2018 se recibieron 03 soliccitudes de reconocimiento, de las cuales  1 se encuentra en estado de evaluación,  la siguiente en radicación y la última se encuentra en proceso de diligenciamiento.</t>
  </si>
  <si>
    <t xml:space="preserve">En primer trimestre de la vigencia, se reportaron 2.714 personas sensibilzadas, alcanzando así el 100% de la meta establecida para el período. El dato logrado se dió en términos del desarrollo de la convocatoria de "Ideas para el Cambio" a través de la interacción de los ususarios con la plataforma www.ideasparaelcambio.gov.co. Las diferentes convocatorias que se han realizado y los resultados de los procesos de Apropiación Social de la CTeI en la implementación de soluciones de ciencia y tecnología  en diferentes zonas de nuestro país. Las 1.364 personas adicionales se lograron a través  de la movilidad de los contenidos que se han gestionado desde el equipo de trabajo y que han sido de interés para las comunidades del país.
Con relación al Concurso "A Ciencia Cierta 4ta versión",  en el período analizado. se participó del taller de intercambio de experiencias que se realiza en Boyacá con las tres comunidades y empresario beneficiarios de A Ciencia Cierta Bio de este departamento, evento al que asisten diferentes entidades públicas, universidades y grupos étnicos, para compartir e intercambiar conocimientos y buenas prácticas. Se aprovecha este espacio para hacer seguimiento al desarrollo de los procesos de apropiación social de CTeI en cada una de las experiencias.
A partir del éxito de esta iniciativa, se postuló el concurso al  Premio de Servicio Público de las Naciones Unidas, cuyo propósito es premiar los logros creativos y las contribuciones de las instituciones de servicio público que conducen a una administración pública más eficaz y sensible en los países de todo el mundo.
Frente a proyectos espeeciales, en el trimestre se  presentó y aprobó el proyecto entre comunidades indígenas del Cauca y una institución de educación superior, para el desarrollo de procesos de apropiación social de CTeI. El proyecto se formallizó a través de un convenio enmarcado en lo establecido en la Comisión Mixta de Mesa de Comunicaciones CRIC, la cual opera a propósito de la Minga 2017 y los acuerdos derivados de la misma el 4 de noviembre de 2017 entre el Gobierno Nacional y los Pueblos Indígenas, en la vereda Monterilla de Caldono, Cauca, Resguardo Las Mercedes, específicamente en los temas relacionados con el sector tecnologías de la información y las comunicaciones, se define entre el CRIC y el Instituto de Estudios y Relaciones Internacionales IEPRI de la Universidad Nacional de Colombia, el proyecto denominado Observatorio de Medios CRIC-IEPRI, con el fin de estudiar y definir la manera adecuada de interrelacionarse desde la información que se genera desde las comunidades indígenas y los medios de comunicación, para que se facilite su adecuada interpretación y emisión de la misma hacia el resto de la sociedad colombiana.
En lo que refiere a la actualización de la Estrategia Nacional de Apropiación Social de CTeI,  en el período se avanzó en el proceso de balance y ruta para la actualización del documento se presentó el documento con la metodología para la construcción de los lineamientos de Innovación Social en CTeI con las fases, actores y cronograma del proceso.
También en este período, se presentó el documento con la metodología para la construcción de los lineamientos de Innovación Social en CTeI con las fases, actores y cronograma del proceso.
Acerca del redimensionamiento del CENDOC, el el primer trimestre de 2018 se construyó el plan de acción  que sirvió de base para la construcción de los objetivos concertados. De igual manera se iniciaron mesas de trabajo con el Ministerio de Educación para conocer el estado actual del Sistama Nacional de Acceso Abierto SNAAC y se diseñó la primera propuesta SNAAC MEN -COLCIENCIAS. Sumado a esto, se definieron los primeros lineamientos de metadatos para la Red Nacional de Información Científica.
 </t>
  </si>
  <si>
    <t xml:space="preserve">A primer trimestre de 2018, se reportan 603.251 personas sensiblizadas a través de estrategias enfozadas en el uso, apropiación y utilidad, por cuenta de las iniciativas de Contenidos Multiformato, Activaciones Regionales, Estrategia Digital TEC. Con esta cifra se cumple la meta al 100%. Vale resaltar que las 399.251 personas adicionales sensibilizadas se aducen principalmente a la emisión de contenidos en tres canales de televisión pública diferentes, en el portal web de Todo Es Ciencia y en sus redes sociales, sumado a la presentación del documental "la tierra del agua" de la serie Colombia Bio en el Jardín Botánico (aporte de 580.372 delos 603.251 personas registradas).
Con relación a las activaciones regionales, en el trimestre se desarrollaron dos Rutas de la Ciencia en Villa de Leyva (con la preparadora de fósiles Mary Luz Parra) y Sabaneta (con el innovador social Felipe Betancur), ambas con lleno total de los espacios en que fueron realizadas (585 estudiantes para las dos Rutas). Además, se dió inicio a la difusión de los tres capítulos audiovisuales producidos para cada una de las tres Rutas desarrolladas en el último trimestre de 2017, logrando 1.482 visitas en la página web de Todo es Ciencia y un total de 8.477 reproducciones en todas las redes sociales. El impacto total, tanto presencial como en redes, de personas sensibilizadas con estas activaciones regionales, fue de 10.544.
Con relación a la estrategia Digital TEC a través de la cual se divulgan las acciones realizadas desde el programa Difusión (Todo es Ciencia) en redes sociales, durante este periodo, y debido al cambio de algoritmo de Facebook, en el que se obliga a pagar cada vez más para que los contenidos lleguen a más gente, el tráfico web se redujo notablemente con 5.603 usuarios únicos y 9.779 visitas a la página.  
Sumado  a lo anterior, la gestión de la estrategia incluyó la formalización de la alianza con la Universidad Pedagógica y la Universidad del Norte para el intercambio de contenidos y el fortalecimiento de la estrategia digital a través de la sinergia en redes sociales y se presentó el plan de trabajo para la sección de Opinión que contará con entregas periódicas de periodistas y columnistas sobre temas de CTeI. 
</t>
  </si>
  <si>
    <t>En primer trimestre de 2018, se registraron un total de 3.000 niños y jóvenes apoyados en procesos de vocación científica, logrando así el 100% de la meta configurada para este período. La cifra reportada hace parte de la gestión realizada desde la iniciativa de gestión territorial del Programa Ondas en el departamento del Cauca. La caracterización del acompañamiento en este departamento, da cuenta del apoyo a 595 niños indígenas, 139 instituciones, 128 grupos de investigación y 280 maestros. Los recursos hacen parte del SGR de la región.
También desde la iniciativa de gestión territorial en el período analizado see continuó con el acompañamiento técnico al equipo del departamento de Huila para la formulación de la propuesta de implementación de Ondas en  2018 y se elaboraron los términos de referencia para la suscripción del convenio con la Universidad Surcolombiana.
Desde el componente de .Seguimiento a la formulación e implementación del Programa Ondas a través del Sistema General de Regalías, Colciencias participó en las mesas técnicas zona Llanos, revisión del proyecto Tipo de Ondas presentado por el departamento de Arauca, y proyecto de vocación del departamento de Guaviare. Así mismo, se revisó y realizzó asistencia técnica al Proyecto Tipo formulado por el Departamento de Nariño.
Con relación a la estrategias de fortalecimiento Ondas, a 31 de marzo se  elaboró el primer borrador de los Lineamientos de la Estrategia de Apropiación Social  de la Ciencia, la Tecnología y la Innovación en el Programa Ondas.
En este trimestre también, se elaboró el plan de trabajo y el cronograma para la para la ejecución de los Encuentros Regionales y nacional Ondas “Yo amo la ciencia” 2018. Además, se realizó el documento de la convocatoria para la inscripción de los grupos de investigación que participaran en los encuentros regionales.
Sumado a lo anterior, el Programa Ondas participó con un (1) grupo de investigación juvenil, en el 4° Campamento Latinoamericano de Ciencias, celebrado  en Arequita, ciudad de Minas, Departamento de Lavalleja, Uruguay, del 5 al 11 de marzo de 2018.
Con respecto a los lineamientos pedagógicos y metodológicos, del programa, en el período se llevó a cabo el ajuste y edición pedagógica de los lineamientos y las acciones correspondientes a la planeación de la estrategia de socialización y apropiación de los mismos. Como producto se obtuvo el “Documento metodológico con la estrategia de socialización y apropiación de lineamientos 2018, con plan de trabajo en regiones”.
Frente a la implementación de la Comunidad Ondas,  el primer trimestre se realizó el acompañamiento a las entidades territoriales en el uso de las plataformas (Comunidad y SIO), el desarrollo del proceso de contratación para el soporte, mantenimiento y sostenibilidad de las plataformas y el diseño de la estrategia de socialización y apropiación.
En cuanto a Proyectos especiales, en el período analizado, se llevó a cabo el diseño de las estrategias de Nasa Globe y de movilización denominada "Cracks de la Ciencia". También se gestionó la consecución de aliados y las aprobaciones antes las instancias de decisión respectivas.</t>
  </si>
  <si>
    <t>Con relación a la Convocatoria Jóvenes Investigadores e Innovadores,  31 de marzo de 2018 se elaboraron los términos de referencia  y se espera aprobación del contenido por parte del Comité de Subdirección. La apertura de la convocatoria esta programada para el mes de abril y apoya´ra cerca de 315 jóvenes investigadores.
Respecto a la Convocatoria en  Alianza con el  Sena, el pasado 23 de marzo se dió apertura al cuarto corte de  a la misma  y se espera apoyar 146 jóvenes estudiantes en modalidades técnica y tecnológica.
Alineado a lo anterior, para la Convocatoria de Jóvenes Investigadores e Innovadores en Medicina se prepararon los términos de referencia y ser presentaron para aprobación ante las instancias de decisión respectivas.  Su apertura esta prevista para el mes de abril de 2018.
En lo que respecta al Sistema de Mapeo iniciativas de país, en el primer trimestre se definió la ruta metodológica a seguir para el mapeo de iniciativas de CTeI dirigidas a niños y jóvenes junto con la firma consultora "Sistemas Especializados de Información.SEI".
Desde la estrategia de gestión territorial del programa jóvenes investigadores, en el período analizado se llevó a cabo la aprobación de la iniciativa de Nexo Global para el departamento de Caldas. Esta misma iniciativa fue presentada a la secretaría técnica por parte del Departamento de Huila.  Así mismo, se socializó el proyecto Jóvenes Investigadores e Innovadores en la Mesa Técnica Regional realizada en Villavicencio por parte de la Gobernación de Vaupés.
Frente a la Comunidad de Jóvenes Investigadores e Innovadores se adelantó la propuesta conceptual y metodológica para la creación de la comunidad de jóvenes investigadores, en la que se incluye la organización del Primer Encuentro Nacional de Jóvenes Investigadores que busca reunir a los beneficiarios de las distintas cohortes del programa. Adicionalmente, se iniciaron los procesos logísticos del del primer encuentro nacional de Jóvenes Investigadores e Innovadores.
Para finalizar, enlo que atañe al Fortalecimiento I+D jóvenes alianza SENA, en primer trimestre de 2018, se llevó a cabo la construcción de la propuesta de formación en gestión de la innovación dirigida a instructores y aprendices del SENA.</t>
  </si>
  <si>
    <t>A primer trimestre de 2018, con la relación a la convocatoria para el registro de proyectos que aspiran a obtener beneficios tributarios por inversión en CTeI (ventanilla abierta), se llevaron al preconsejo un total de 8 proyectos evaluados en el primer corte de la convocatoria 786, de los cuales 6 proyectos tuvieron concepto positivo por un valor de $ 4.556 millones de pesos. Estos proyectos serán decididos en la sesión del Consejo Nacional de Beneficios Tributarios en el mes de abril de la vigencia.
Acerca de la convocatoria para el registro de propuestas que accederán a los beneficios tributarios de Ingresos No Constitutivos de Renta y Exención del IVA, durante el período analizado, se recibieron 13 de las solicitudes de las cuales 3 correspondieron a ingresos no constituvos y 10 a exenciones de IVA.
También en primer trimestre se definió la estrategia de los términos de referencia para realizar el seguimiento a los proyectos que han accedido a Beneficios Tributarios.</t>
  </si>
  <si>
    <t>Desde la Dirección de Desarrollo Tecnológico e Innovación, se tiene previsto  implementar las iniciativas de Pactos por la Innovación y Sostenibilidad de los mismos, para el tercer y cuatro trimestre de la vigencia 2018.</t>
  </si>
  <si>
    <t>A 31 de marzo de 2018, con relación a la iniciaitiva de liderar y coordinar un amplio debate nacional sobre el papel de la CTeI en el futuro del país, se obtuvieron  los datos preliminarios de la Consulta Ciudadana "Qué camino cogemos". Según el informe generado por la Universidad EAFIT a partir de las bases de datos por la firma encargada de aplicar la encuesta, cerca de 400 mil personas participó en la consulta de las cuales el 86% corresponden a ciudadanos, 7,1% investigadores y 6,9% a empresarios Frente a las descriptivas de los datos, y que son comunes a los tres grupos, donde más igualdad hay en la participación es en el grupo de Ciudadanos (51% hombres, 47% mujeres), luego con un poco menos se encuentra los Investigadores (61% vs 39%) y por último con una baja participación de las mujeres se encuentra los empresarios (76% hombres, 24% mujeres). 
En cuanto a la participación por edad, el único grupo con participación de niños y adolescentes fueron los ciudadanos, dado que es poco probable que una persona con 20 años o menos se tenga un cargo de investigador o empresario. Para las edades de 20-30 años, nuevamente los ciudadanos presentaron una mayor participación (43%), más del doble de los empresarios (17%), y por mucho más a los Investigadores (8.6%).
En cuanto a la participación por departamentos, por mucho Bogotá dominó en todos los grupos, seguido por Antioquia en participación. Con mucho menos proporción se encuentra el Valle del Cauca y el resto de Cundinamarca. Para los demás departamentos, las participaciones  en su mayoría fueron menores al 1%. 
En cuanto a los ODS seleccionados, sobrasalieron en la consulta: a)  Garantizar una educación inclusiva, equitativa y de calidad, b) Disponibilidad de agua y el saneamiento para todos, c)  Garantizar una vida sana y d) Promover el crecimiento económico inclusivo y sostenible. Lo que se apreció, es que tanto los encuestados, mostraron mayor preocupación por ODS que parecen ser más tangibles o de acciones de más fácil observación y control, probablemente porque sienten que pueden sentir los beneficios de una manera más directa.
Con relación del informe de ODS, que constituye un elemento importante para el Libro Verde, y que fue generado por Elsevier; desde la Unidad de Diseño y Evaluación de Política (UDEP) se reportaron algunas observaciones a la firma, que incluyen aspesctos como: ajuste de la ventana de observación, producción de una versión ejecutiva del informe y algunas de modificaciones de forma.
En lo que respecta, a la formulación de la Política Nacional de Ciencia Abierta, durante el primer trimestre de la vigencia, se trabajó en dos frentes: 1) estructura y 2) contenido del documento de política. Frente a la estructura, se estableció la estructura del documento y el mapa de trabajo para la formulación de la política. Desde el contenido, se conceptualizó los componentes, el elemento habilitador y los principios de la política.</t>
  </si>
  <si>
    <t>Desde la Unidad de Diseño y Evaluación de Política, se tiene previsto  implementar las iniciativas de Generaración de capacidades entre actores del SNCTI para la formulación de políticas con enfoque transformador y Consorcio Política de Innovación para la Transformación - TIPC, para el tercer y cuatro trimestre de la vigencia 2018.</t>
  </si>
  <si>
    <t>En el primer trimestre de 2018, como estrategia para fortalecer las capacidades en formulación y estructuración de proyectos de CTeI y consolidar la Red de Estructuradores, en el marco del acuerdo de cooperación firmado entre Colciencias y el British Council se llevaron a cabo 6 talleres teórico-prácticos, que buscan
brindar herramientas metodológicas y conceptuales a los asistentes, que les permita generar y mejorar las destrezas y conocimientos para una adecuada formulación y estructuración de proyectos de CTeI. Los talleres se realizaron en 6 regiones definidas para dar cobertura a los 33 departamentos que han hecho uso de las herramientas de apoyo en la estructuración de proyectos, logrando así el 100% de la meta establecida para el período.
Los resultados de los talleres dan cuenta de un total de 1.475 personas inscritas, de las cuales el 25% correspondieron a participantes en la ciudad de Bogotá, el 14% del departamento de Antioquia y el 14% del departamento del Valle del Cauca. El porcentaje restante se distribuyó entre los 31 departamentos restantes.</t>
  </si>
  <si>
    <t xml:space="preserve">A 31 de marzo de de 2018, llevaron a cabo 7 jornadas de asistencia técnica regional para fortalecer la elaboración de proyectos formulados en 6 (2 jornadas en la región Centro Oriente) regiones del país, contando con la participación de 24 departamentos, revisando 81 proyectos y contando con la participación de aproximadamente 215 asistentes. </t>
  </si>
  <si>
    <t>Con el fin de hacer seguimiento a los compromisos de la Cumbre Iberoamericana, en primer trimestre de 2018, se realizó la Reunión de la Comisión para la Agenda Iberoamericana de Cooperación en Ciencia, Tecnología e Innovación en Ciudad de México, con la participación de Colombia, México, El Salvador, España, Guatemala y Panamá.  En este evento, se revisó  la hoja de ruta y de los resultados de la anterior Reunión de la Comisión para la Agenda Iberoamericana de cooperación en CTI (Ciudad de Guatemala, 7 marzo 2017). Avances y principales desafíos.
En este período también, se ratificó el compromiso adquirido por Colombia en el marco de la Reunión de Altos Oficiales del mes de octubre de 2017 en San Salvador, para la realización del taller "Intercambio de experiencias para el fortalecimiento de la innovación y las infraestructuras de investigación en el marco de CELAC - UE". 
Frente al desarrollo de compromisos en el marco de la OEA como presidente de la Comisión Interamericana de Ciencia y Tecnología (COMCYT), en el marco de los compromisos adquiridos en la V Reunión de Ministros y Altas Autoridades en Ciencia y Tecnología - REMCyT Colciencias ha realizado seguimiento a los Grupos de Trabajo como Presidente Pro-témpore de la Comisión Interamericana de Ciencia y Tecnología - COMCyT. Dicho seguimiento ha implicado velar porque cada uno de los cuatro grupos (Innovación, Educación y Recursos Humanos, Infraestructura Nacional de la Calidad, Desarrollo Tecnológico) continúe con la implementación del Plan de Acción de Guatemala y con la inclusión, de forma transversal, de las Tecnologías Transformadoras. 
Colciencias en su rol de coordinador de los Puntos Nacionales de Contacto (NCP por sus siglas en inglés) ha venido trabajando con la comunidad científica y los NCP temáticos en la identificación de grupos de investigación, profesores, estudiantes y universidades que estén interesadas en generar redes de cooperación a través de la participación en Horizonte 2020. Este esfuerzo va encaminado a la generación de capacidades a través del conocimiento del programa y de los planes de trabajo para las áreas priorizadas.</t>
  </si>
  <si>
    <t xml:space="preserve"> En el marco de la relación bilateral con Francia y Alemania se desarrollan programas como ECOSNORD con Francia y otros con BMBF y DAAD con Alemania, para apoyar la movilidad de investigadores en el marco de proyectos de investigación. Adicionalmente, como parte de este proceso, se desarrollarán los Comités de ECOSNORD y de los Programas Regionales MATH-AmSud y STIC AmSud, en los cuales se seleccionan los proyectos cuyas movilidades se van a apoyar.
En el primer trimestre de 2018, la convocatoria de Movilidad Internacional con Europa fue aprobada mediante el Comité de Subdirección y fue publicada el pasado 5 de marzo de acuerdo con el cronograma establecido. De igual forma, el Programa de ECOS-Nord publicó su convocatoria, por lo tanto actualmente los dos mecanismose encuentran abiertas para recibir las postulaciones tanto para Colombia, como para el capítulo de Francia.</t>
  </si>
  <si>
    <t>En el primer trimestre de 2018 y como parte de la gestión de alianzas internacionales con recursos de contrapartida para apalancar recursos adicionales, se están impulsando dos alianzas para promover y fortalecer los programas de la entidad. La primera es un posible Memorando de Entendimiento con la Corporación Internacional del Código de Barras de la Vida (International Barcode of Life -iBOL- Corporation) con sede en Ontario, Canadá, con el objetivo de vincular a Colciencias, a través del Programa Colombia BIO, como nodo nacional de iBOL para participar en programas de investigación de iBOL y beneficiarse de las instalaciones que proporciona a los investigadores de códigos de barras de ADN la secuenciación y/o el soporte informático necesario para identificar especies de manera rápida y precisa. La segunda, es el diseño de una convocatoria para “conformar un banco de elegibles en el marco programa CYTED – IBEROEKA entre Colombia y España para el desarrollo de proyectos en tecnologías de la información altamente innovadores”, que será el resultado de la alianza entre Colciencias, MinTIC Colombia y el Centro para el Desarrollo Tecnológico Industrial de España -CDTI-.
Los resultados de estas alianzas se lograrán en el cuarto trimestre de la vigencia.</t>
  </si>
  <si>
    <t xml:space="preserve">A primer trimestre de la vigencia 2018, se han comunicado el 20% de los programas estratégicos priorizados para la vigencia. 
Las campañas de comunicación que dan cuenta al indicador abarcan los siguientes programas: Formación de capital humano para la CTeI a nivel de Doctorado y Maestría; Articulación de oferta y demanda para recurso humano de alto nivel, Fomento al desarrollo de programas y proyectos de generación de conocimiento en CTeI, Sistemas de Innovación Empresarial y Brigada de patentes.
Sumando a lo anterior, se adelantaron las acciones correspondientes a la difusión de los programas estratégicos de la entidad, reflejados en 20 campañas de comunicación, las cuales fueron el resultado del análisis y conceptualización de los temas, cumpliendo lo planteado el período.
Para este mismo período,  se realizó seguimiento y se mantuvo el cumplimiento de los 7 requisitos del índice de ITEP a cargo del programa, logrando así el 100% de cumplimiento de la meta de los requisitos de transparencia. Esta gestión se enfoca en la generación de condiciones institucionales para divulgación de información que inlcuye: la creación de lineamientos internos para la divulgación de la información pública,  el tratamiento especial a entrega de información especifica, así como la documentación de los criterios de publicación de la información, en el marco legal aplicable. 
En esta linea, frente al componente de modernidad a 31 de marzo de de 2018 se evidencia un cumplimiento del 89% de los requisitos asignados al Equipo de Comunicaciones en el componente de Gobierno en Línea, con un total de 7 requisitos cumplidos de 8 asignados.  Se han venido realizando las acciones necesarias para el mantenimiento del indicador. En este sentido, se ha publicado la información básica y la establecida en la Ley de Transparencia y Acceso a la Información púbica, ley 1712 de 2014, en diversos formatos. Así mismo, se mantiene actualizada la información que se publica en las plataformas digitales.
Con relación al desarrollo del ecosistema digital a través del portal web, en este período se registraron un total de 2.425. 444 visitas en la página de la Entidad. Vale destacar que este comportamiento se debió principalmente a la socialización del Plan Anual de Convocatorias y la consulta del mismo, así como de algunas convocatorias que dieron apertura en el primer trimestre de la vigencia.
Por su parte, el desarrollo de ecosistema digital a través de redes sociales, mostró en el período el siguiente parte:  62.571 interacciones en Facebook, 34.094 interacciones en Twitter y  23.397 interacciones en Youtube. En las dos primeras redes se presentó un comportamiento menor al esperado, asociado  principalmente a la rotación de personal del área y por la baja en las publicaciones al finalizar el mes de enero de 2018.
En este período también, se desarrollaron 2 campañas de comunicación interna que incluyen: a). Campaña "Ser Comunidad Colciencias es": con el objetivo de fortalecer la cultura organizacional y el sentido de pertenencia de los colaboradores, se realiza una campaña enfocada en destacar lo que es la Comunidad Colciencias y cuáles son sus características. b) Campaña PMO: el objetivo de esta campaña fue fortalecer la cultura de gestión de proyectos en la Entidad.
Así mismo, en el primer trimestre de 2018 se llevaron a cabo 20 eventos en distintas ciudades del país, que fueron apoyados desde el área de comunicaciones para áreas como: Dirección general, fomento, innovación, mentalidad y cultura e internacionalización.
En cuanto al relacionamiento con medios de comunicación, en el período se lograron 646 menciones positivas. Frente a las categorías de educación, innovación y científicas la línea de registros varió, en algunos casos subió, en otros se mantuvo y en otros bajó: educación ( febrero 159 , marzo 65 ) innovación ( febrero 18, marzo 14) y científicas (febrero 106, marzo 99) . Los medios más destacados del trimestre son principales nacionales como ADN, Hoy Diario del Magdalena, Revista Semana.  Los temas más destacados del mes que tuvieron gran acogida en medios nacionales y locales fueron los eventos de las expediciones de Apaporis y Boyacá – Kew.
</t>
  </si>
  <si>
    <t>Aunque para alcanzar el cumplimiento de los requisitos relacionados con Norma ISO 9001:2015 para el primer trimestre de 2018 no se asoció meta programática, sin embargo se relacionan algunos avances como la formulación del plan para el fortalecimiento de competencia de los líderes de calidad para la vigencia 2018, con un total de 10 ejercicios programados, de los cuales se ejecutaron entre febrero y marzo de 2018. En promedio a estos ejercicios asistieron 31 colaboradores, lo cual representa una cobertura del 91%, frente a los invitados a cada sesión.
Frente a la optimización de procesos y procedimientos, en el trimestre no se presentan avances en el indicador; sin embargo durante este período se realizó la revisión de indicadores de procesos los cuales están alineados con el Plan de acción institucional.
En cuanto al  plan de racionalización de trámites, en el primer trimestre de 2018, se consolidó el  Plan de Anticorrupción  y Atención al Ciudadano,cuyos componentes fueron concertados con las áreas técnicas, previo a la presentación el el Comité de Gestión y Desemepeño Institucional, donde se aprobaron las siguientes trámites: Calificación de proyectos que aspiran a obtener beneficios tributarios, certificación de ingresos no constitutivos de ganancia ocasional y reconocimiento de actores del Sistema Nacional de Ciencia Tecnología e Innovación.
Con relación al plan de optimización de procesos, este fue acordado con las diferentes áreas y posteriormente aprobada en Comité de Gestión y Desemepeño Institucional el pasado 21 de marzo de 2018. Dentro de las actividades de optimización planificadas se encuentran: procedimientos Gestión Contractual, procedimientos Gestión Territorial, Proceso Gestión de Mentalidad y Cultura, Proceso de Gestión de la Información, Proceso de Gestión de Talento Humano.
Aunque  en el primer trimestre el plan de racionalización de trámites no tiene resultados asociados, si se presentan avances como revisión y actualización de la guía para la gestión del riesgo la cual fue publicada en GINA y la página WEB de la entidad el 2 de marzo de 2018. Con corte al 30 de marzo se han aprobado los riesgos correspondientes a los siguientes procesos: (Gestión Orientación y Planeación Institucional, Gestión de Procesos, Cooperación Internacional, Comunicaciones, Convocatorias, Territorial, Innovación,Fortalecimiento de Capacidades para el CTeI, Capital Humano, Mentalidad y Cultura, Gestión de la Información, Talento Humano,Documental, Jurídica). 
Con respecto al cumplimiento de los requisitos de transparencia, con corte al primer trimestre de 2018, se evidenció el cumplimiento de 4 requisitos de los 4 asignados al equipo calidad de la Oficina Asesora de Planeación, resultado que logra un cumplimiento del 100%, de la meta esperada. Para mantener el cumplimiento de estos requisitos, se realizó seguimiento a la disponibilidad de los trámites de Colciencias en la página web de la Entidad, verificando que se contara la información requerida por el ciudadano y las especificaciones establecidas por la Función Pública.  Se ha mantenido el monitoreo a la plataforma "No más filas", a fin de garantizar que efectivamente los trámites de Colciencias quedan disponibles en esta nueva plataforma. La entidad cuenta con 8 trámites y 1 OPA, inscritos en el SUIT, de los cuales 7 son totalmente en línea y 1 es parcialmente en línea, sobre los cuales, para la vigencia 2018 se planifican tres acciones de racionalización.
Con corte al primer trimestre de 2018, en cuanto a los requisitos de Gobierno en Línea, se mantuvo el cumplimiento del 78% respecto a una meta planificada del 78%, con 7 requisitos cumplidos de los 9 aplicables lo cual representa un cumplimiento satisfactorio de acuerdo con lo programado para el período.</t>
  </si>
  <si>
    <t>Plan de Acción Institucional 2018</t>
  </si>
  <si>
    <t>%  de cumplimiento de meta del programa 2018****</t>
  </si>
  <si>
    <t xml:space="preserve">Para el primer trimestre de 2018, se consolidó la matriz de hitos de la planeación en la cual se muestra la relación mensual de los productos que realiza la Oficina Asesora de Planeación, cuyo cumplimiento depende del trabajo articulado y apoyo de las diferentes dependencias de Colciencias.   Este ejercicio ha permitido consolidar el modelo de planeación integral garantizando que las metas estratégicas establecidas en el plan estratégico tienen asociados programas que garantizan su cumplimiento, con sus respectivas acciones, resultados esperados y presupuestos, identificando diversas fuentes, así como indicadores de monitoreo periódico y permanente que permitan generar alertas tempranas. Para el primer trimestre, se observó un cumplimiento del 100% de hitos conforme lo programado (20 hitos programados para el período). Se cumplió la tendencia esperada y  en términos de lograr las actividades enmarcadas en el proceso de planeación institucional y del quehacer de la Oficina Asesora de Planeación de Colciencias.
Vale destacar los siguientes hitos, en el marco del cumplimiento de lo establecido en la Ley 1474 de 2011: a) Aprobación de la planeación institucional: Plan de Acción Institucional 2018, Plan Anual de Inversiones 2018, Plan Anticorrupción y de Atención al Ciudadano 2018, Plan Anual de Adquisiciones 2018 y Plan Anual de Convocatorias. Este último fue aprobado en el mes de febrero, dado que la norma no genera obligatoriedad en su publicación; sin embargo por ser un instrumento por excelencia a través de cual se consigna la oferta institucional este fue publicado inmediatamente se generó su aprobación. b) Construcción de los seguimientos a los planes antes mencionados, cuyo contenido fue socializado ante las instancias pertinentes.
Con relación a la estrategia ""Socializar, capacitar y apropiar"", durante el primer trimestre de 2018, los equipos que hacen parte de la OAP realizaron la proyección y consolidación de las actividades de capacitación, asesoría y acompañamiento técnico a ejecutar en la vigencia, a fin de abordar cada una de las siguientes líneas: a) Planeación estratégica, b) Gestión de la Calidad, c) Gestión de la Información y d) Planificación y seguimiento a proyectos bajo metodología PMO.
En total se planificaron de 34 actividades, de las cuales, con corte al 26 de marzo de 2018 se ejecutaron 12, lo cual representa un avance del 35% en la estrategia. La cobertura de los ejercicios ejecutados evidencia una asistencia del 91% de los invitados con un promedio de asistentes de 68 asistentes, siendo los ejercicios de mayor cobertura los relacionados con el adecuado reporte de tareas en el módulo de planes de GINA.
 Frente al monitoreo permanente a la gestión de la Entidad que realiza la Oficina de Planeación, en la vigencia se llevaron a cabo  la actualización de la Ficha Técnica Indicadores Estratégicos, así como como las consultas del BSC 2017 y 2018, dashboard, cargue de indicadores para la la vigencia.
Frente al fortalecimiento operaciones estadísticas de Colciencias, a la fecha se llevó a cabo la actualización del plan den normalización de bases de datos. De igual manera, para 2018 se crearon los indicadores programáticos y estratégicos, sobre los cuales se verificó los formatos de soporte respectivo, para el reporte de los responsables.
Adicionalmente, en este período con respecto al apoyo a la producción y difusión de estadísticas nacionales de CTeI, se realizó la actualización de los tableros en Tableau para las tipologías de grupos- investigadores y producción-publindex.
Acerca del apoyo a la implementación de la PMO, en el primer trimestre de 2018 se trabajó conjuntamente con las áreas técnicas, el diseño correspondiente a los mecanismos de asignación de recursos a saber: invitaciones y convocatorias. Para la construcción de dichos flujos se realizaron 12 reuniones de trabajo colaborativo con las áreas técnicas entre el 27 de febrero y el 6 marzo con la participación de 29 personas. Así mismo, se elaboró el plan de comunicaciones, se definió la imagen dentro de la campaña “Ser comunidad Colciencias es gestionar proyectos” el cual fue remitido por correo electrónico a todos los funcionarios el 21 de marzo de 2018, con el asunto “pequeños cambios, grandes transformaciones”.
Con referencia a los requisitos de transparencia, para el primer trimestre de vigencia 2018, se evidenció el cumplimiento del 100% de los requisitos asignados a la Oficina Asesora de Planeación en el componente del índice de Transparencia de Entidades Públicas (ITEP), con un total de 147 requisitos cumplidos de 147 asignados. El resultado obtenido permite lograr la meta planificada para el trimestre, sin embargo se requiere asegurar que para la vigencia se formule una nueva campaña de promoción de transparencia y lucha contra la corrupción,  así como implementar estrategias que permitan mantener el cumplimiento de los siguientes aspectos: a)  Implementación y seguimiento al Plan de Participación Ciudadana 2018 y b)  Planificación, ejecución y seguimiento a la rendición de cuentas vigencia 2017.
En primer trimestre de 2018, también se logró un cumplimiento del 90% en los requisitos de Gobierno en Línea, registrando la implementación de 9 de los 10 requisitos a cargo de la OAP. Queda pendiente la implementación de los procesos y herramientas que facilitan el consumo, análisis, uso y aprovechamiento de los componentes de información.
Desde la Oficina de Control Interno, con el fin de contribuir a una Colciencias más Transparente,  se mantuvieron y actualizaron los 8 requisitos asignados, logrando así un cumplimiento del 100% frente a la meta del período y la vigencia.
Por otra parte, en cumplimiento del Plan de Auditorias de la Oficina de Control Interno, y conforme lo programado para el primer trimestre de 2018, se generaron 07 informes de auditoría, superando así la meta para el período (6 informes): a) Informe de Auditoria al Proceso de Gestión de Talento Humano, b) Informe de Evaluación por Dependencias, c) Informe Pormenorizado de Control Interno, d) Informe de Seguimiento Evaluación Sistema de Control Interno Contable, e) Seguimiento Austeridad del Gasto, f) Seguimiento al Plan de Acción Vigencia 2017 y g)  Seguimiento Plan de Mejora Archivístico.
También en este período, dando cumplimiento a las normas establecidas por la Secretaria de Transparencia de la Presidencia de la República, se cumplió con el Seguimiento y Evaluación del Plan Anticorrupción y de Atención al Ciudadano y del Seguimiento al mapa de Riesgos de Corrupción, con corte al 31 de Diciembre de 2017, el cual fue publicado el día 16 de enero de 2018, cumpliendo el plazo establecido en la norma.
Desde la gestión realizada por la Secretaría General, en el primer trimestre de 2018, esta dependencia llevó a cabo la vigilancia y control de los contratos suscritos al interior de la organización con la designación de supervisores o interventores según sea el caso.
En complemento se han tomado actualizado y/o creado documentos entre los que se incluyen: Manual de contratación y supervisión, procedimiento de supervisión, circulares internas entre otras.
También se iniciaron los trámites para la adopción de la Política de Defensa Judicial conforme a los lineamientos establecidos en el Modelo Integrado de Planeación y Gestión.
Frente al cumplimiento de los requisitos de transparencia a cargo de la Secretaría General, en el período se dió cumplimiento al 99% de los requisitos de ITEP (88 de 89 requisitos). Queda pendiente dar respuesta al Mapa de las personas que responden las denuncias, asociado a las condiciones institucionales del sistema de PQRSD.
</t>
  </si>
  <si>
    <t>Para el primer trimestre de 2018, se avanzó en un 84% en la implementación del programa de gestión documental, representado a través de la implementación del  sistema integrado de conservación SIC de Colciencias y del avance en las tablas de valoración documental .
En el marco del indicador de cumplimiento de los requisitos de transparencia, se tienen estipulados diez (10) requisitos, los cuales se encuentran todos en el ítem de cumplimiento al 100%.
Durante el primer trimestre del 2018, se dió continuidad con la actualización de los inventarios de los archivos de gestión y central de Colciencias, y se actualizó el avance en cuanto a la mesa técnica realizada con el Archivo General de la Nación dentro del proceso de convalidación de las TRD. En esa línea, se realizó el inventario de 722 cajas X-200, con un total de 14300 carpetas, correspondientes a la documentacion ubicada en el archivo central</t>
  </si>
  <si>
    <t>En primer trimestre de 2018, se mantuvó el cumplimiento de los tres requisitos de transparencia relacionados con la información de gestión financiera en el sitio web. Es decir se ha dado cumplimiento al 100% de los requisitos que le atañen al área financiera. Dicho cumplimiento se da de conformidad en lo establecido en la Ley de Transparencia y demás regulación asociada.
En el período se mantienen al 100% los requisitos asociados al cumplimiento de la estrategia de Gobierno en Línea. Esta gestión se debió a la definición de la responsabilidad de la recolección de residuos reciclables y RAEE’s a través de gestores externo que tiene la Administración del Edificio en el que se ubica Colciencias.También en primer trimestre de la vigencia, se formuló el cronograma de implementación del Sistema de Gestión Ambiental y se solicitaron los soportes de la disposición final de residuos peligrosos a OTIC y Apoyo Logístico.
De igual manera, en este período, desde la Dirección Administrativa y Financiera se obtuvieron los siguientes avances frente a las actividades pactadas para realizar buenas prácticas que permitan la conservación de los activos de Colciencias y que impacten positivamente con el medio ambiente:  a) Elaboración del cronograma de baja de bienes y actualización de inventarios, b) Formulación del plan de depuración de activos y c) Registro del plan de mantenimiento bienes muebles e inmuebles.</t>
  </si>
  <si>
    <t>En el primer trimestre de 2018, se inició el proceso de integración del sistema ORFEO con el MGI con el fin de simplificar pasos en el procedimiento de solicitud de convenios derivados y modificaciones de los mismos, por tal motivo de manera conjunta con el personal de la oficina de Tic se trazó un cronograma de trabajo y  se determinaron los eventos que se deben suprimir para hacer el proceso de integración MGI-ORFEO más eficiente, dado que esta es una actividad definida como un desarrollo de alto impacto  desde la Secretaria General y las Áreas Técnicas. Por lo anterior, para este período se muestra un avance del 5%, es decir se cumplió en un 20% la meta establecida para el período, dado que las actividades programadas se centraron básicamente en la concertación con los involucrados.</t>
  </si>
  <si>
    <t>En primer trimestre de 2018, se evidenció un avance del 83% en el desarrollo del nuevo sistema integrado de información frente al 85% establecida como meta para el período. La diferencia de dos puntos porcentuales se debe principalmente a que las actividades de pruebas unitarias y refactoring presentan un atraso general de 12 días en el cronograma; para lo cual Tecnocom deberá presentar  un plan que permitan cumplir con las fechas pactadas de entrega a  Colciencias. Esto no implica más recursos, pero si la contratación de perfiles altos para lograr una coordinación y solución de incidencias más eficaz entre el equipo de desarrollo que se encuentra en España y el equipo Colombia.
 En cuanto el cumplimiento de los requisitos de transparencia, en el primer trimestre de 2018, se evidenció un cumplimiento del 100% de los requisitos asignados a la Oficina TIC en el componente del índice de Transparencia de Entidades Públicas (ITEP), con un total de 5 requisitos cumplidos de los 5 requisitos asignados, frente a una meta planificada del 100%. La gestión asociada dió cuenta de la divulgación en el portal de Colciencias los set de datos publicados en el portal de datos del estado colombiano en el último trimestre de 2017.  En lo relacionado con el inventario de activos de información, el área de Gestión Documental avanzó en la actualización de los activos de información conforme a las Tablas de Retención Documental (TRD) que se encuentran en proceso de convalidación en el Archivo General de la Nación.
Desde el cumplimiento de los requisitos de Gobierno en Línea, en primer trimestre de la vigencia se avanzó en un 84% los compromisos, logrando asì un 100% de cumplimiento respecto a la meta establecida para el período. La gestión se enfocó en los siguientes aspectos: el  modelo de seguridad y privacidad de la información  y el desarrollo de la Arquitectura Empresarial para la Gestión de TI.
Respecto a la dotación tecnológica, se resalta la gestión e interés de la Oficina TIC en establecer las medidas necesarias para garantizar el correcto funcionamiento de la plataforma tecnológica que soporta los sistemas de información de la Entidad, adquiriendo licenciamiento para la ayuda de las actividades diarias de todos los funcionarios. En temas de contratación la Oficina TIC para la dotación tecnológica, en el trimestre se cumplieron con las fechas establecidas y buscamos aportar de esta manera a la correcta ejecución del presupuesto de la actual vigencia. Por otro lado adquirió la herramientas necesarias para garantizar el avance de las políticas publicas en cuanto a tecnología y las cuales la Entidad debe cumplir.
En lo que refiere al Modelo de Gestión de Seguridad y Privacidad de la Información, en el primer trimestre se ejecutaron 8 actividades de las 8 que se tenían previstas, como siguen: a) Realización del diagnóstico del MSPI, b) Revisión de la documentación, c) Actualización de la metodología de riesgos, c) Elaboración de informe de activos de información, d) Informe de tratamiento de riesgos, e) Elaboración de plan de entrenamiento y sensibilización de SGSI, f) Seguimiento de controles de seguridad física y g) Elaboración de declaración de aplicabilidad.</t>
  </si>
  <si>
    <t>En el periodo comprendido entre el 1 de enero y 31 de marzo de 2018, se indexaron al Sistema de Información sobre Biodiversidad (SiB Colombia), un total de 12.870 registros, frente a los 4.000 esperados para este periodo de tiempo. En este sentido, se debe considerar que el cumplimiento de la meta está asociado a la contribución en la incorporación de los datos por parte de entidades tales como el Instituto de Investigaciones Ambientales del Pacifico John Von Neumann (IIAP), la Corporación para el desarrollo sostenible del área de manejo especial La Macarena - CORMACARENA, la Secretaría Distrital de Ambiente, la Corporación CORPOGEN, la Fundación Orinoquia Biodiversa (FOB), la Fundación Centro para la Investigación en Sistemas Sostenibles de Producción Agropecuaria "CIPAV", el Patrimonio Natural Fondo para la Biodiversidad y Áreas Protegidas "Patrimonio Natural", la Asociación para el estudio y conservación de las aves acuáticas en Colombia.
También para este trimestre, se llevaron a cabo un total de 3 expediciones de las 5 comprometidas para el primer semestre de 2018, logrando el 60% de la meta establecida para el período. Las expediciones que se realizaron de manera exitosa corresponden en orden cronológico a: Apaporis, Boyacá y Chingaza. La Expedición Apaporis se realizó en dos puntos clave de la zona como el Cerro la Campana y el Raudal de Jirijirimo, mientras que la de Boyacá tuvo en cuenta zonas tales como la Serranía de las Quinchas y el páramo de Chiscas; finalmente Chingaza se enfocó en dos salidas de campo llevadas en San Juanito y Medina.
Las razones por las cuales no fue posible llevar a cabo las 2 expediciones restantes que fueron planeadas en el corresponden a lo siguiente: para el caso de la Expedición en Sumapaz, tanto Colciencias como el Instituto Humboldt, se encuentra en conversaciones con el Batallón de Alta montaña de la zona, como un actor indispensable para el desarrollo de la Expedición, en este sentido es necesario coordinar inicialmente la participación del Ejército Nacional en dicha salida de campo; posteriormente será posible desarrollarla. Con relación a la Expedición en el PNN Los Nevados, CORPOGEN informó a Colciencias que dicha salida se realizará a mediados de este año (junio), lo anterior con el fin de garantizar la participación de todos los actores involucrados (Universidad de los Andes y Universidad Javeriana). Según el comportamiento del indicador y frente a una diferencia en la tendencia esperada considerando los aspectos mencionados anteriormente, si bien no fueron ejecutadas el total de las expediciones en este periodo, se sigue garantizando el cumplimiento de la meta global de Colombia BIO por medio de los trámites realizados hasta la fecha y considerando las etapas de negociación con diferentes aliados para asegurar su correcta ejecución durante este año.
Con relación al fortalecimiento de colecciones, en  el  período analizado se continuó con la ejecución del Convenio Especial de Cooperación que fue suscrito con el Instituto de Ciencias Naturales de la Universidad Nacional y en paralelo se apoyó el proceso de difusión por medio de la oficina de Comunicaciones de Colciencias, relacionado con el Fortalecimiento de Colecciones a nivel nacional, en el marco del Convenio con el Instituto Humboldt.
En lo que refiere a la gestión regional, desde el Programa Bio se han realizado acciones para dinamizar la presentación de proyectos ya incluidos en los PAED departamentales. De igual manera, se han implementado gestiones con los departamentos de: Nariño, Valle del Cauca y Vichada. Se ha participado en mesas de trabajo y se ha realizado retroalimentación técnica con miras a agilizar la formulación y presentación de los proyectos, sin embargo, la necesidad de actualizar requisitos por cambio de año, así como por las observaciones de la Secretaría Técnica, han retrazado en proceso de presentación.
Frente a la Convocatoria I + D Boyacá, el pasado 23 de marzo se dió el cierre, posterior a la ampliación de plazo (adenda) realizada para garantizar el incremento de participación de proyectos de investigación. Se registraron 37 propuestas inscritas.
Por su parte, la Convocatoria Innovación Boyacá, cerró finalizando marzo, desde la cual se registraron 13 propuestas inscritas. Se iniciara el proceso de verificación de requisitos y evaluación en el mes de abril.
El pasado 26 de febrero se dió apertura a la convocatoria de Cundinamarca para proyectos de I+D, la cual quedó numerada con el número 802. Se encuentra abierta hasta el 4 de mayo de 2018.</t>
  </si>
  <si>
    <t>Frente a la iniciativa de "Relacionamiento con el Ciudadano" a cargo del área de Centro de Contacto se implementó a través de la encuesta de satisfacción, en primer trimestre de 2018, una vez diligenicada dicha encuesta en el mes de diciembre de 2017, se realizó su análisis y los resultados dan cuenta de un total de 141 comentarios en los que cabe destacar algunas oportunidades de mejora entre las que se encuentra: falta de claridad en la encuesta (1 comentario) , términos de Referencia confusos (4 comentarios), Poco cálidos (7 comentarios), Falta de transparencia (9 comentarios), trámites largos ( 9 comentarios), presupuesto insuficiente ( 11 comentarioso), Problema Scienti (18 comentarios), Falta de conocimiento de los temas (19) , Felicitaciones (19) y sugerencias (19).
El informe producto de la gestión antes mencionada, fue remitido tanto a la Secretaría General como a la Oficina Asesora de Planeación para su revisión y a la vez coordinar con estas dependencias una mesa de trabajo para generar acciones de mejora que impacten a toda la entidad.
Se realizó reunión con la oficina de sistemas para definir los nuevos ajustes que se requieren para el primer semestre de 2018, para lo cual se levantó acta que se adjunta y donde se evidencias los ajustes solicitados.
Con relación al monitoreo y seguimiento a PQRDS, en el primer trimestre de la vigencia, se recibieron 19.339, de las cuales el 88% se tramitó a través del centro de contacto y el 12% por las áreas técnicas. Los canales de mayor volumen de PQRDS correspondieron al canal telefónico con una participación del 42%, seguido por correo electrónico que contribuyó con un 35%. El reporte se encuentra publicado en la página web de la Entidad.
Los requisitos de transparencia por parte del programa dan cuenta de un cumplimiento del 100% de los requisitos asignados al Equipo de Atención al Ciudadano en el componente del índice de Transparencia de Entidades Públicas (ITEP), con un total de 37 requisitos cumplidos de 37 asignados, resultado que permite cumplir la meta para el perÍodo.
El resultado obtenido se logra gracias a la puesta en operación de la solución unificada de recepción de PQRDS, sobre la cual se encontraba pendiente habilitar en el sitio web el mecanismo para su seguimiento en tiempo real por parte del Ciudadano y demás partes interesadas.
Frente a los requisitos de Gobierno en Línea en primer trimestre de 2018, se mantiene el cumplimiento del 100%  de la meta establecida para la vigencia. Los resultados se han dado en términos del desarrollo de aspectos como: la evaluación de la satisfacción de los usuarios, habilitación de canales de atención PQRS a través de tecnologías móviles y la definición de una estructura para la atención al ciudadano en la Entidad.</t>
  </si>
  <si>
    <t>A primer trimestre de 2018, se realizaron los estudios previos para el proceso de contratación de la firma que orientará el ejercicio de sostenibilidad del proceso de transformación cultural y organizacional en Colciencias, para la vigencia 2018. Por lo anterior, no se reportó avance en el número de puntos de calificación de la cultura organizacional.
En cuanto al cumplimiento de requisitos de transparencia, en el período se dió  cumplimiento en un  99% frente a la meta del trimestre, principalmente al cumplimiento parcial de 1 requisitos de los 86 a cargo del área de talento humano, que corresponde a la Socialización del Código de Ética.
También en este período, se realizó el nombramiento de 10 funcionarios en cargos de libre nombramiento y remoción, cada uno con sus respectivos actos administrativos. 
 Dentro de los componentes del Sistema de Gestión del Talento Humano se encuentran los programas de Bienestar e incentivos, capacitación y Seguridad y salud en el Trabajo, obteniendo los siguiente avances durante el primer trimestre:
- Programa de Bienestar e Incentivos: se evaluaron las actividades realizadas durante el 2017, mediante una encuesta virtual de necesidades e intereses de los funcionarios donde participaron 82 servidores, en su mayoria personal de planta.
- Capacitación: se llev{o a cabo el diagnóstico de capacitación  y aprtir de esto, se consolidaron 33 actividades para fortalecer las competencias técnicas, las cuales serán implementadas con talleristas internos, extenos y aliados estratégicos.
-  Sistema de Gestión de seguridad y salud en el trabajo: se realizó diagnóstico del sistema a través del modelo de evaluación establecido por positiva ARL. El resultado de implementación del sistema de gestión en la entidad arrojó un 78.6%  de cumplimiento. Para lograr los requisitos restantes, se elaboró el plan de trabajo de seguridad y salud en el trabajo proyectado para la vigencia 2018 ,el cual fue presentado ante el Comité de Gestión y Desempeño Institucional  y ante el Comité Paritario de Seguridad y Salud en el trabajo de la entidad COPASST.
- Teletrabajo: se prorrogó el plan piloto para segundo trimestre de la vigencia. Una vez finalizado el periodo de prueba se procederá a presentar ante el Comité de Gestión y Desempeño los resultados sobre los indicadores de productividad, rentabilidad, calidad de vida laboral y clima organizacional.</t>
  </si>
  <si>
    <t>Resumen de la gestión a 30 de junio de 2018</t>
  </si>
  <si>
    <t>En el  segundo trimestre se presentaron 1.516 envíos,  353 atendieron la encuesta, es decir un 23%, donde se obtuvo resultado general de 87,5% de satisfacción. Los encuestados respondieron que su mayor interés en cuanto a la calidad del servicio considera mas importante el cumplimiento en los tiempos de respuesta con un 77% seguido por conocimiento de los temas con un 76%.
Basados en lo anterior, el resultado para el semestre 2 del presente año nos muestra una satisfacción del servicio de la entidad del 84%, se evidencia un incremento de 8 puntos porcentuales respecto con la ultima medición del semestre 2 de 2017.
Actualmente el manual se encuentra actualizado con la versión 9 donde los procedimientos y protocolos hacen referencia a las directrices a seguir en temas relacionados con la atención a los requerimientos de los ciudadanos.
Durante el segundo trimestre se realizaron capacitaciones al equipo de centro de contacto referente a Régimen de protección de datos personales, proceso de gestión de PQRDS dictadas por el programa nacional de servicio al ciudadano (PNSC), la función pública realizó un taller sobre accesos a la información y peticiones verbales, al interior de la entidad se realizaron 2 capacitaciones que buscan desarrollar capacidades de servicio no solo en el equipo de centro de contacto sino de los demás colaboradores. Se llevó a cabo taller llamado “Un servicio fuera de serie” dictado por programa nacional de servicio al ciudadano y manejo de documentos (oficios y memorandos) a través de ORFEO dictado por gestión documental con apoyo de la Oficina TIC y Centro de Contacto.
El módulo de PQRDS que funciona bajo ORFEO, se ha venido actualizando constantemente lo que ha permitido un funcionamiento más fácil y eficiente, se anexan las actas que dan cuenta de los avances.
Durante los meses de abril,mayo y junio se recibieron 7.351, 10.392 y 7.432 respectivamente para un total de 25.175 donde el canal telefónico fue el de mayor volumen 47,8% de solicitudes seguido por el correo electrónico 34,8% del total de PQRDS (Peticiones, quejas, reclamos, denuncias o sugerencias). 
En cuanto al tema de Colciencias transparente se mantiene el 100% de los requisitos, se da cumplimiento de los requisitos de gobierno en línea la cual se puede verificar en la  plantilla la cual da cuenta de los indicadores cumplidos al 100% para el cuatrienio 2015-2018.</t>
  </si>
  <si>
    <t xml:space="preserve">Para los programas estratégicos priorizados en el segundo trimestre, se destaca principalmente el lanzamiento de la plataforma "Ciencia en Cifras",  gestión realizada por la oficina de comunicaciones en el desarrollo de piezas gráficas, videos y sesiones en vivo para dar a conocer la plataforma al público objetivo.  De los 28 programas se realizaron 18 acciones de divulgación las cuales abarcan 14 programas estratégicos priorizados dando como resultado un avance del 50% con respecto a la meta anual.
En cuanto a la gestión de comunicación interna tuvo cumplimiento del 100% dado que se programaron 3 campañas dando cumplimiento a las 3,"Usemos protección, actuemos con precaución", cuyo objetivo es la importancia de la seguridad informática, Campaña "Ponte mosca": su objetivo es dar a conocer los programas de Seguridad y Salud en el Trabajo, Campaña "¡Toma partido por el planeta!": el objetivo de la campaña es incentivar una cultura medioambiental interna.
Para ecosistema digital se cumplió con la meta por encima de lo planeado en el trimestre, lo anterior obedece a que en este periodo del año se abrieron 14 convocatorias, la cual tuvo 1.403.423  visitas, correspondiente al (43,78 %), se implementó la plataforma de la Ciencia en Cifras y el Libro Verde 2030, se desarrolló la campaña CTeI en evolución y se divulgaron a través de la web los casos de éxito de los beneficiarios. Todas estas acciones contribuyeron al incremento en el número de visitas al portal web. 
En cuanto a las redes sociales se tuvieron las siguientes interacciones facebook 87,533, Twitter 51,854, youtube se lograron 287,202 reproducciones mas que el trimestre pasado, además se han apoyado las publicaciones con recursos gráficos y audiovisuales lo que ha permitido aumentar la cifra de interacción y seguidores en las de redes sociales.
Como conclusión a todas estas iniciativas se logró sensibilizar 992.194 entre redes sociales, página web Colciencias y Semana.com. La cifra está por debajo de lo planificado pero se debe tener en cuenta que el contrato de publicaciones en semana inició a finales de enero. 
Los eventos realizados durante el segundo trimestre del 2018 se cubrieron, estructuraron y coordinaron escenarios y/o eventos de las direcciones estratégicas de la Entidad, asimismo se desarrollaron planes de acción para especificar las tareas claves y responsabilidades del equipo con el fin de lograr una correcta ejecución y cubrimiento de los eventos programados, para cada se mantuvo comunicación con los aliados externos para garantizar la ejecución y cumplimiento de los propósitos de cada escenario.
Para el segundo trimestre se planeó 1000 menciones positivas , de las cuales se realizaron 883, aunque faltó 1,1% para cumplir la meta trimestral, no afecta la meta final debido a que tiene un avance a la fecha de del 53%. Las actividades más importantes de relacionamiento con los medios fueron la creación de la edición especial de la revista Semana con la cual impactamos a 27.079 usuarios únicos, el Inside con la República y el taller de periodistas para el lanzamiento de la plataforma La Ciencia en Cifras.
Se permitió poner a disposición de los usuarios, la información verificable para cumplir con el objetivo de transparencia,  logrando así el 100% de cumplimiento de la meta de los requisitos de transparencia. Esta gestión se enfoca en la generación de condiciones institucionales para divulgación de información que inlcuye: la creación de lineamientos internos para la divulgación de la información pública,  el tratamiento especial a entrega de información especifica, así como la documentación de los criterios de publicación de la información, en el marco legal aplicable. </t>
  </si>
  <si>
    <t>Para el proceso de sostenibilidad de transformación cultural y organizacional en la Entidad, se ajustaron los estudios previos, a través de reuniones con SEGEL, y con el comité de personal, posterior a la firma de estudios previos se llevó a comité de contratación donde se aprobó y se inició la publicación de la menor cuantía en el SECOP II, logrando así la meta propuesta correspondiente al 1,5%.
Teniendo en cuenta las actividades contempladas para dar cumplimiento a la Iniciativa estratégica: “LA MOTIVACION NOS HACE MAS PRODUCTIVOS” se adjuntan los soportes de ejecución de las actividades contenidas en los siguientes programas:
Plan de capacitación institucional
Programa de bienestar e incentivos
Plan de trabajo del Sistema de Gestión de  seguridad y salud en el trabajo
Informe resultados Prueba Piloto teletrabajo
Soportes del otorgamiento de los auxilios educativos y créditos educativos condonables
Durante el segundo trimestre se realizaron capacitaciones de contratación Estatal, Inducción y Re-inducción, Gestión Documental, MGI y tercera Linea de Defensa, Equidad de Genero, Negociación Colectiva,  PMO, buenas prácticas y lineamientos  en seguridad y privacidad de la información , servicio al Ciudadano (un servicio fuera de serie) , Beneficios Tributarios y Orfeo.
Se construyó el Código de Integridad - Colciencias -  basados en los insumos recibidos durante la vigencia 2017 en lo que respecta a:La Dirección General del momento invito a la Comunidad Colciencias a participar en el diligenciamiento de una encuesta para identificar los valores organizacionales y sus conductas asociaciadas.  Este documento se presenta a la actual Dirección General y Secretaria General - Talento Humano para su aprobación.  Una vez aprobado se inicia el proceso de sensibilización y socialización del mismo.
Durante el semestre se enviaron  dos piezas de comunicación recordando el seguimiento  a los objetivos concertados, esto se hizo a través del correo de la oficina de Talento Humano.
Durante el periodo reportado se realizaron reuniones con la firma Software House donde se trataron temas sobre certificaciones de servidores de la entidad, actualizacion de los manuales de funciones en el sistema, cargue de nómina antiguas y modulos de Bienestar, Capacitación y Seguridad y Salud en el Trabajo y firma digital para certificaciones, a la fecha se ha logrado avanzar en las certificaciones de servidores de la entidad, proceso que aún está en ajuste. 
En cumplimiento a los requisitos de transparencia, Colciencias cuenta con 85 ítems los cuales se realizan a cabalidad y 1 item se cumple parcialmente, lo que lleva a una meta del 99 %.
Con relación a la evaluación de desempeño del periodo 2017-2018 se presentó inconformidad de la evaluación de desempeño por dependencias de la Dirección de Fomento a la Investigación. Esto fue puesto en conocimiento de la Dirección y de la Comisión de Personal, quien remitió lo correspondiente a la Comisión Nacional del Servicio Civil.
En cuanto al desempeño de los servidores, la evaluación correspondiente al primer semestre se realiza hasta el 31 de julio de 2018, a la fecha se cuenta con dos evaluaciones finales correspondientes a servidores que se han retirado de la Entidad y su calificación ha sido sobresaliente.</t>
  </si>
  <si>
    <t>xxxx</t>
  </si>
  <si>
    <r>
      <t xml:space="preserve">Oficina Asesora de Planeación (OAP), en cuanto a la estrategia de </t>
    </r>
    <r>
      <rPr>
        <b/>
        <sz val="11"/>
        <color theme="1"/>
        <rFont val="Segoe UI"/>
        <family val="2"/>
      </rPr>
      <t>socializar, capacitar y apropiar</t>
    </r>
    <r>
      <rPr>
        <sz val="11"/>
        <color theme="1"/>
        <rFont val="Segoe UI"/>
        <family val="2"/>
      </rPr>
      <t xml:space="preserve"> a ejecutado 22 ejercicios de capacitación de los 34 planificados para la vigencia 2018, evidenciando un avance del 65% en la estrategia, con una cobertura del 90% y una participación de 82 asistentes en las diferentes actividades realizadas.
Dentro de las estrategias que más cobertura han tenido, se encuentran las ejecutadas  por el equipo de planeación estratégica, con el fin de promover el reporte oportuno y completo de las acciones y tareas asociadas a la ejecución del Plan de Acción en GINA.   
En cuanto al</t>
    </r>
    <r>
      <rPr>
        <b/>
        <sz val="11"/>
        <color theme="1"/>
        <rFont val="Segoe UI"/>
        <family val="2"/>
      </rPr>
      <t xml:space="preserve"> análisis de estadísticas</t>
    </r>
    <r>
      <rPr>
        <sz val="11"/>
        <color theme="1"/>
        <rFont val="Segoe UI"/>
        <family val="2"/>
      </rPr>
      <t xml:space="preserve">  se  desarrollaron los tableros para Grupos de Investigación, Investigadores, Publindex, Proyectos de I+D+i financiados por Colciencias. Adicionalmente se crearon tableros para la encuesta “¿Qué camino cogemos?”, presupuesto de Colciencias, recaudo y ejecución Fondo Francisco José de Caldas y Beneficios Tributarios, se lanzó al publicó el portal “La Ciencia en Cifras".
</t>
    </r>
    <r>
      <rPr>
        <b/>
        <sz val="11"/>
        <color theme="1"/>
        <rFont val="Segoe UI"/>
        <family val="2"/>
      </rPr>
      <t>Normalización de bases de datos</t>
    </r>
    <r>
      <rPr>
        <sz val="11"/>
        <color theme="1"/>
        <rFont val="Segoe UI"/>
        <family val="2"/>
      </rPr>
      <t xml:space="preserve">, Se incluyo la informacion de 2017 y durante el trimestre se trabajó en la unificacion de la BD las cuales se unificaron con la participación de las áreas responsables teniendo en cuenta la priorización según el plan estadístico nacional.
Se enviaron el 15 de junio al DANE y Ministerio de Educación, los Formularios de oferta de Información Estadística - F1 de las operaciones estadísticas como Indexación de revistas científicas especializadas en ciencia tecnología e innovación Publindex y  Beneficios tributarios en ciencia, tecnología e innovación. Así mismo, se enviaron las observaciones a la ficha de indicadores propuesta por Min Educación
para emplearla como guía de las fichas de los indicadores que se relacionen en cada operación estadística. 
En el proceso de implementación  de la </t>
    </r>
    <r>
      <rPr>
        <b/>
        <sz val="11"/>
        <color theme="1"/>
        <rFont val="Segoe UI"/>
        <family val="2"/>
      </rPr>
      <t xml:space="preserve">PMO, </t>
    </r>
    <r>
      <rPr>
        <sz val="11"/>
        <color theme="1"/>
        <rFont val="Segoe UI"/>
        <family val="2"/>
      </rPr>
      <t>se realizaron pruebas de diseño parte I – denominado “Mecanismo de Asignación de recursos”, parte II – “Proceso de Ejecución y Seguimiento de Proyectos” respectivamente donde se hicieron los ajustes requeridos, socialización del diseño y capacitación a las áreas técnicas a los Directores Científicos y Coordinadores Administrativos correspondientes a las cuatro entidades ejecutoras de la convocatoria 778-2017 de Ecosistema Científico (Universidad Nacional de Colombia – Sede Medellín; Universidad de Caldas, Universidad Industrial de Santander; Universidad Pontificia Bolivariana).  Se realizaron reuniones con el Director y el Subdirector para mostrar los avances en la implementación del software Planview, señalando los aspectos relevantes, los retos y los aspectos críticos, el avance en la implementación de la herramienta Planview es del 52% al segundo trimestre</t>
    </r>
    <r>
      <rPr>
        <b/>
        <sz val="11"/>
        <color theme="1"/>
        <rFont val="Segoe UI"/>
        <family val="2"/>
      </rPr>
      <t>. S</t>
    </r>
    <r>
      <rPr>
        <sz val="11"/>
        <color theme="1"/>
        <rFont val="Segoe UI"/>
        <family val="2"/>
      </rPr>
      <t xml:space="preserve">e revisó y ajustó el documento de diseño de la solución parte 2, generando la versión final del documento aprobado por Exceltis y Colciencias los cuales originaron compromisos que se encuentran en el informe presentado por Exceltis el 26 de junio de 2018. Todos los soportes de las capacitaciones se encuentran disponibles en la carpeta institucional  (Waira) O:\Planeacion\43. LISTAS DE ASISTENCIA\2018.
Con corte a 30 de Junio de 2018, se evidencia el cumplimiento del 100% de los requisitos asignados a la Oficina Asesora de Planeación en el componente del </t>
    </r>
    <r>
      <rPr>
        <b/>
        <sz val="11"/>
        <color theme="1"/>
        <rFont val="Segoe UI"/>
        <family val="2"/>
      </rPr>
      <t>índice de Transparencia</t>
    </r>
    <r>
      <rPr>
        <sz val="11"/>
        <color theme="1"/>
        <rFont val="Segoe UI"/>
        <family val="2"/>
      </rPr>
      <t xml:space="preserve"> de Entidades Públicas (ITEP), con un total de 147 requisitos cumplidos de 147 asignados. Se logró implementar dentro de la estrategia el Plan de Participación Ciudadana 2018 y la audiencia pública de rendición de cuentas de la vigencia 2017, se logra cumplir el 100% en los requisitos de Gobierno en Línea a cargo, alcanzando una mejor ejecución que en el primer trimestre, esto se debe principalmente por  la construcción del Plan de Participación Ciudadana 2018 y la puesta en operación del instrumento "La Ciencia en Cifras" (Herramienta Tableau), a través de la cual se cuenta con información estadística relevante y trazable que facilitan el consumo, análisis, uso y aprovechamiento de los componentes de información como: Presupuesto de la entidad (inversión y funcionamiento), Reconocimiento de Grupos e Investigadores del país, Producción científica, Revistas Científicas Nacionales Indexadas por Colciencias – Publindex, entre otros.
Desde la </t>
    </r>
    <r>
      <rPr>
        <b/>
        <sz val="11"/>
        <color theme="1"/>
        <rFont val="Segoe UI"/>
        <family val="2"/>
      </rPr>
      <t>Oficina de Control Interno</t>
    </r>
    <r>
      <rPr>
        <sz val="11"/>
        <color theme="1"/>
        <rFont val="Segoe UI"/>
        <family val="2"/>
      </rPr>
      <t xml:space="preserve">, con el fin de contribuir a una Colciencias más Transparente,  se han mantenido y actualizado los 8 requisitos asignados, manteniendo un cumplimiento del 100%. 
En cumplimiento del Plan de Auditorias de la Oficina de Control Interno, y conforme lo programado para el segundo trimestre de 2018, se tenia planeado generar (8) ocho informes de Auditoria , de los cuales se cumplio la meta.
Dando cumplimiento a las normas establecidas por la Secretaria de Transparencia de la Presidencia de la República, se cumplió con el Seguimiento y Evaluación del Plan Anticorrupción y de Atención al Ciudadano y del Seguimiento al mapa de Riesgos de Corrupción, con corte al 30 de abril de 2018, el cual fue publicado el día 16 de mayo de 2018, cumpliendo el plazo establecido.
</t>
    </r>
    <r>
      <rPr>
        <b/>
        <sz val="11"/>
        <color theme="1"/>
        <rFont val="Segoe UI"/>
        <family val="2"/>
      </rPr>
      <t>Secretaria General</t>
    </r>
    <r>
      <rPr>
        <sz val="11"/>
        <color theme="1"/>
        <rFont val="Segoe UI"/>
        <family val="2"/>
      </rPr>
      <t xml:space="preserve"> se carga documento con la política en aprobación por la Agencia Nacional de Defensa Jurídica del Estado - ANDJE  con el fin de establecer la Política de Prevención de Daño Antijurídico del Colciencias, así como determinar las causas generales del daño antijurídico que permitan determinar y adoptar mecanismos preventivos con el fin de evitar que las decisiones que conllevan a las actuaciones administrativas puedan generar hechos u omisiones que vayan en contra de la normatividad vigente y afecten los intereses de la Nación.
Se emite primer borrador sobre la guía para la supervisión e interventoría de contratos / convenios, se logra el 99% de cumplimiento de los requisitos de transparencia en Colciencias.</t>
    </r>
  </si>
  <si>
    <r>
      <t xml:space="preserve">Con corte a junio de 2018, el plan de fortalecimiento de competencias en requisitos del </t>
    </r>
    <r>
      <rPr>
        <b/>
        <sz val="11"/>
        <color theme="1"/>
        <rFont val="Segoe UI"/>
        <family val="2"/>
      </rPr>
      <t>Sistema de Gestión de Calidad</t>
    </r>
    <r>
      <rPr>
        <sz val="11"/>
        <color theme="1"/>
        <rFont val="Segoe UI"/>
        <family val="2"/>
      </rPr>
      <t xml:space="preserve"> evidencia un cumplimiento del 70% con un total de 7 ejercicios de capacitación, acompañamiento y asesoría ejecutados, de un total de 10 ejercicio planificados para la vigencia.
La cobertura promedio obtenida para los diferentes ejercicios adelantados es del 91% de asistencia, con un promedio de 31 participantes por actividad ejecutada, lo cual permite alcanzar el acompañamiento a los líderes de calidad de cada proceso. Como parte del ejercicio de articulación con otros referentes normativos, se ha garantizado la coherencia entre los documentos, indicadores y riesgos  del sistema de gestión de calidad y los requisitos, lineamientos y atributos de calidad del nuevo Modelo Integrado de Planeación y Gestión.
</t>
    </r>
    <r>
      <rPr>
        <b/>
        <sz val="11"/>
        <color theme="1"/>
        <rFont val="Segoe UI"/>
        <family val="2"/>
      </rPr>
      <t xml:space="preserve">Optimización de procesos, </t>
    </r>
    <r>
      <rPr>
        <sz val="11"/>
        <color theme="1"/>
        <rFont val="Segoe UI"/>
        <family val="2"/>
      </rPr>
      <t>en el mes de abril se realiza la alineación de los indicadores 2018 en el árbol de consulta por procesos y en el mapa de procesos de GINA, fecha a partir de la cual se inicia la gestión con los diferentes responsables para realizar el correspondiente reporte, con este avance se logra la meta del 100% en esta línea de optimización, aportando el 20% al indicador programático.
Se hace concertación de tres acciones de racionalización sobre las cuales se evidencia un avance del 53% frente a un 50% de avance esperado para junio de 2018, con lo cual se cumple la meta esperada.
Despues de recibir respuesta de la DIAN, en cuanto a tratamiento tributario para apoyos económicos en programas educativos y de acuerdo al Decreto 2250 de  2017 en su art 3 donde establece que "No constituyen renta ni ganancia ocasional, los apoyos económicos no reembolsables o condonados, entregados por el Estado o financiados con recursos públicos, para financiar programas educativos entregados a la persona natural", se realizan las precisiones normativas en el aplicativo  SUIT, a fin de asegurar que los usuarios tengan claridad en este trámite. 
Se realiza la actualización y publicación del procedimiento unificado de Reconocimiento de Actores M304PR08,  así como las guías de OTRIs, Incubadora de Empresa de base Tecnológica, Empresas Altamente Innovadoras, Unidades I+D+i y Centro de Investigación.
El plan de optimización a Junio de 2018, evidencia un avance del 34%, frente al 50% esperado, resultado que no permite cumplir la meta estimada, especialmente por los retrasos presentados en la concertación de los productos a cargo de Gestión de Contratación: Optimización Manual de contratación y supervisión, reducción de formatos en Gestión Contractual, actualización de procedimientos de Gestión Contractual.
Se publica el compendio de modelos de Ley 80 (A106PR16MO4), en la plataforma GINA, con el cual se inactivaron en total (23) modelos del proceso de Gestión Contractual. Este resultado permite pasar de (82) modelos a (59) modelos, con corte a II Trimestre de 2018.
Así mismo se construye y publica el "Instructivo para el empalme y entrega de cargo A101PR04I01", con 5 modelos a través de los cuales el funcionario o contratista que se va a retirar del cargo o rol contratado puede realizar la entrega del puesto, teniendo en cuenta el modelo que se ajusta de acuerdo al cargo o rol desempeñado y asegurando el cumplimiento de la normatividad aplicable.
Para el programa “más fácil menos pasos” se logra cumplir con el 100%, de la meta esperada, haciendo  seguimiento permanente a la disponibilidad de los trámites de Colciencias en la página web de la Entidad, verificando que se cuente con la información requerida por el ciudadano y las especificaciones establecidas por la Función Pública.  Se ha mantenido el monitoreo a la plataforma "No más filas", a fin de garantizar que efectivamente los trámites de Colciencias quedan disponibles en esta nueva plataforma.
 De los trámites inscritos en el SUIT, 7 son totalmente en línea y 1 es parcialmente.
 El principal logro para el programa mas fácil menos pasos, se obtiene con la identificación y priorización de la estrategia para la implementación de ventanillas únicas, requisitos que se logra con la planificación del "</t>
    </r>
    <r>
      <rPr>
        <b/>
        <sz val="11"/>
        <color theme="1"/>
        <rFont val="Segoe UI"/>
        <family val="2"/>
      </rPr>
      <t>Portal de Innovación</t>
    </r>
    <r>
      <rPr>
        <sz val="11"/>
        <color theme="1"/>
        <rFont val="Segoe UI"/>
        <family val="2"/>
      </rPr>
      <t xml:space="preserve">, herramienta de coordinación entre entidades públicas mediante la cual se unificará una sola oferta en innovación a nivel nacional." como uno de los proyectos priorizados por Colciencias ante el Comité Ejecutivo de CTeI , pues el portal responde a recomendaciones de la OCDE en términos de simplificación de trámites.
 La plataforma está concebida de tal manera que sirva como herramienta para hacer trazabilidad a los recursos nacionales invertidos en CTeI, y a mediano plazo es una plataforma que unificará la oferta y la demanda alrededor de la innovación, los socios estratégicos de la estrategia son el DNP, MinTIC, Colciencias y Presidencia.
</t>
    </r>
  </si>
  <si>
    <t xml:space="preserve">Se elaboró y se encuentra en proceso en la oficina de Planeación, la guía para la conformación de expedientes de convocatorias, con el fin de unificar criterio para la organización de los archivos de gestión de la entidad. 
Con respecto a las tablas de retención realizó mesa técnica con el AGN para revisar y aprobar los ajustes sugeridos en la sesión del Pre-Comité. En esta mesa técnica se recomendaron algunos ajustes a los procedimientos de la selección y se revisaron en mesa técnica el 03 de mayo 2018 donde finalmente se obtuvo el aval para presentar las TRD al Comité del Archivo General de la Nación. Se realiza la presentación ante el comité evaluador de documentos, el 24 de mayo de 2018, en el cual se emite concepto técnico de convalidación de las TRD. Actualmente la entidad a la espera de la comunicación donde evidencia la decisión de culminaron las actividades programadas para la implementación de los siguientes programas pertenecientes al Plan de Conservación Documental: Programa de sensibilización y toma de conciencia, Programa de Inspección y mantenimiento de sistemas de almacenamiento e instalaciones físicas; Programa de saneamiento ambiental.
Se realizó la actualización del registro de activos de información, según las Tablas de Retención Documental convalidadas por el Archivo General de la Nación. De igual manera se actualizo el formato de registros de información en GINA.
</t>
  </si>
  <si>
    <t xml:space="preserve">En el segundo semestre se da cumplimiento con el 100% de los requisitos de la Dirección Financiera, en la página web se encuentra publicada la ejecución presupuestal mensual, de igual manera se encuentran publicadas las resoluciones de traslados presupuestales.
En cuanto a la estrategía Colciencias mas moderna se destacan las siguiente acciones: reunión con equipo ambiental para conocer el mecanismo que permita disminuir el consumo de papel, reunión con la oficina TIC para conocer los avances de la resolución 0836 de 2017, sobre la política de uso eficiente del papel, se publica en GINA la matriz sobre aspectos e impactos ambientales, adicionalmente presentación de la campaña interna de gestión ambiental, la etapa de sensibilización se presentó a través de las siguientes piezas: banner intranet, wallpaper y gif. Esta campaña tendrá continuidad durante el segundo semestre del año, pues mes a mes se destacarán los aspectos relacionados con Gestión Ambiental (reciclaje, uso de los recursos naturales, uso eficiente del papel, entre otros).
En el programa de buenas prácticas de conservación no se reporta avance en el segundo trimestre ya que este se planeó para el segundo semestre de 2018. Sin embargo, para el primer semestre se adelantaron las actividades como aprobación del cronograma para la subasta remitido por CISA, enajenación a título oneroso de bienes dados de baja mediante la Resolución 1509 de 2016, suscripción e incorporación de bienes muebles al contrato interadministrativo de comercialización N° CM-006-2016 / 313-2016 entre CISA y COLCIENIAS mediante Acta N° 1, en cuanto a los bienes dados en comodato, para la incorporación de los sobrantes al inventario de la Entidad se proyectaron las Fichas Técnicas del Comité de Inventarios y Baja de Bienes.
El plan de depuración contable de la vigencia 2018 se estructuro en tres grandes actividades: cartera, bolsa de deducciones y propiedad, planta y equipo.
Para el cierre del segundo trimestre se tenía proyectado un avance del 23% obteniendo al cierre del trimestre una ejecución del 43%, es decir, un 20% por encima de lo planeado, el mayor valor ejecutado obedece a que durante el segundo trimestre se realizo el ajuste de la política de propiedad planta y equipo y la formulación de la política de inventario acorde con el nuevo marco normativo NICSP, actividades que se tenían previstas para el tercer trimestre.
En razón a que el mantenimiento de algunos bienes muebles de la Entidad, se deben realizar continuamente y que no dan espera para realizarse bajo un contrato, el Grupo de Apoyo Logístico ha venido adelantando gestiones para que se realicen mantenimientos preventivos a los diez (10) dispensadores de agua fría y caliente, mantenimiento del refrigerador vertical ubicado en la cafetería  se anexan las actas de mantenimiento.
</t>
  </si>
  <si>
    <t xml:space="preserve">Para el desarrollo de la primera fase, se realizaron diferentes reuniones conjuntamente con la oficina de Gestión Documental, sistemas y SEGEL, en las cuales se revisaron una a una las actividades necesarias para la efectiva integración de los sistemas las cuales son:
    Cambios en el proceso
    Validación de las tablas de retención documental
    Alcance de la integración ORFEO-MGI
    Definición de parámetros y roles de ejecución
    Documentos obligatorios para el cargue de información
    Reunión de socialización con la comunidad Colciencias
    Cronograma de trabajo para la segunda fase de la integración
</t>
  </si>
  <si>
    <r>
      <t xml:space="preserve">Para el sistema integrado de información, estaba planeado para el segundo trimestre el 100% de avance, solo se alcanzó 87%, debido a un  atraso de 15 días en el cronograma general, para lo cual Tecnocom presentó un cronograma contemplando la realización de pruebas de aceptación, corrección y verificación de incidencias con nueva fecha de finalización el 30 de septiembre de 2018, en el momento se encuentra en trámite la prórroga del contrato 609-2014 y 306-2018 por tres meses para finalizar las actividades que aún se encuentran pendientes. Para mitigar el riesgo asociado a  R22-2018 se está realizando seguimiento a los entregables  semanalmente por parte de la interventoría y el equipo de Colciencias para el cumplimiento de los tiempos, así poder alertar a Colciencias en caso de identificarse aspectos que puedan llevar a incumplimientos en alcance, tiempo o costo.
Las actividades realizadas en el segundo trimestre del año 2018 fueron las siguientes:
Se realizó el refactoring  del paquete 2, 3 y 4  (participación y parametrización de convocatoria) por parte del proveedor y se está avanzando con las  pruebas  internas unitarias por parte del proveedor.
Se entregó  documentación técnica ajustada, incluye la malla validadora, matriz de roles y casos de usos ajustados para la liberación de la línea base 7.6
Por parte de la interventoría se está realizando visita de inspección para verificación del cronograma y entregables quincenalmente.
Se realizarán las pruebas modulares por parte de Tecnocom y se está dando inicio a las pruebas integrales.
Se dio inicio a las pruebas de la ruta crítica integral  por parte del equipo de pruebas de Colciencias
Se han realizado numerosas reuniones con los equipos técnicos para mirar temas de arquitectura y alistamiento de los ambientes de Colciencias para su instalación.
En cuanto a la </t>
    </r>
    <r>
      <rPr>
        <b/>
        <sz val="11"/>
        <color theme="1"/>
        <rFont val="Segoe UI"/>
        <family val="2"/>
      </rPr>
      <t>dotación tecnológica</t>
    </r>
    <r>
      <rPr>
        <sz val="11"/>
        <color theme="1"/>
        <rFont val="Segoe UI"/>
        <family val="2"/>
      </rPr>
      <t xml:space="preserve"> se tiene el licenciamiento de hardware y software los cuales cumplen  con la política de seguridad y normatividad de la entidad, avance en el  plan de adquisiciones apoyando la gestión tecnológica en algunos servicios como: telefonía, video conferencia y registro de visitantes, afinamiento de las políticas y controles de seguridad, estabilizar  las plataformas de los sistemas: ONDAS, ideas para el cambio y a ciencia cierta en los portales web, por último se inició el proceso de mantenimiento y bolsa de repuestos para garantizar la disponibilidad de los equipos de cómputo de la totalidad de usuarios de la Entidad.
Para el cumplimiento de las soluciones de software se presentaron requerimientos en los aplicativos ORFEO,MGI. SCIENTI, SIGP,TABLEAU, los cuales fueron atendidos en los tiempos establecidos por las personas encargadas de cada uno de los aplicativos.
Como acción para controlar la materialización del riesgo R12-2018, la oficina de TIC, bajo el lineamiento registrado en el procedimiento de “Gestión de Cambios de Soluciones Automatizadas”, las actividades de modernización, actualización y ajustes a la plataforma son registradas en la matriz de trazabilidad de solicitudes de cambios (G104PRF02), la cual tiene como propósito identificar las actividades asociadas a cada requerimiento, los periodos de cumplimiento y el presupuesto asignado.
Para el riesgo R22-2018, la oficina de TIC, ha mantenido la contratación de la firma experta para atender solicitudes  de soporte preventivo y correctivo de las  plataformas misionales con el propósito de dar continuidad  a actividades de adecuación, modernización y  actualización de las aplicaciones.
En el segundo trimestre de 2018, se actualiza o sincroniza la información publicada en la página Web de Colciencias, la Ciencia en Cifras para que corresponda con la información publicada en Datos Abiertos, sobre grupos e investigadores de 201+O663 a 2015. Adicional se incluye la información de investigadores y grupos correspondiente a la convocatoria del año 2017, se reporta formato de responsabilidades de gestión respecto al indicador ITEP de transparencia donde se contemplan actualización de 14 set de datos abiertos en el portal de Colciencias (http://www.colciencias.gov.co/ciudadano/datosabiertos).
Se tiene como inventario para cargue la información de producción evaluada en las convocatorias de los años 203 a 2017, para un proceso de Cienciometría se tiene propuesta de carga de información de los esuqemas de InstituLAC, GrupLAC y CvLAC.
En la categoria de Colciencias mas moderna para los trámites y servicios en línea se realizaron ajustes al formulario en línea de reconocimiento de actores creación de un nuevo actor EAI (Empresas Altamente Innovadoras).  Adicionalmente, se desarrollaron 3 formularios correspondientes a las convocatorias de Oficinas de Transferencia de Resultados de Investigación – OTRI, Incubadoras de Empresas de Base Tecnológica – IEBT, y Parque Científico, Tecnológico y de Innovación (PCTI).  De estos tres nuevos formularios, en la actualidad se encuentran 2  en producción y uno en pruebas; las características de los formularios es su fácil administración tanto en reportes como en gestión por parte de los administradores.  
Se hicieron ajustes a PQRDS en diferentes campos, para facilitar el uso de la herramienta y eficiencia en los tiempos de respuesta.
En el marco de referencia de Arquitectura Empresarial para la gestión de TI, se identificaron tareas  como la estructuración de objetivos específicos en la tercera fase del proyecto AE 2018.
En el proyecto de AE en el segundo trimestre se alcanzó el cumplimiento en dos de estos lineamientos como son: Planes de Mantenimiento - LI.ST.10, y Respaldo y recuperación de los servicios tecnológicos - LI.ST.13.
Se definieron aspectos técnicos de información a intercambiar y documentación sobre los web services disponibles para evaluarlos e identificar el que más se ajusta para el interoperabilidad entre Plan View y SIGP, y así aplicar los cambios necesarios.
Se elaboró y actualizó el plan y la matriz de riesgos los cuales fueron remitidos para revisión y aprobación.  Se formuló el plan de acción 2018 seguridad y privacidad de la información enviándose la primera versión para revisión de la Oficina Asesora de Planeación, y la versión ajustada debe presentarse para aprobación de Comité de Gestión y Desempeño Institucional del mes de julio.  
Se verifica y actualiza publicación de microdatos de información de la plataforma del SNCTeI, como estrategia de transparencia y gobierno digital (www.datos.gov.co); correspondientes a Grupos, Investigadores, Revistas indexadas Publindex, Aspirantes formación de alto nivelProyectos de investigación.  En total se encuentra publicados 16 set de datos.
En la implementación del MSPI, actualización de controles según la 27002:2013, se envía matriz de riesgos y tratamiento de riesgos a planeación, se realiza el plan de acción de seguridad y privacidad de la información 2018, el cual se envía para aprobación.
Para el cumplimiento al plan de sensibilización y capacitación de seguridad y privacidad de la información se realiza la capacitación al área de regalías, se envían piezas para las compañas de seguridad.
</t>
    </r>
  </si>
  <si>
    <t>Fortalecer la investigación y producción científica y tecnológica con calidad internacional</t>
  </si>
  <si>
    <t>Consolidar la institucionalidad y gobernanza de Colciencias como rector del SNCTeI en articulación con el SNCCTeI</t>
  </si>
  <si>
    <t>Diseño y evaluación de la Política Pública de CTeI</t>
  </si>
  <si>
    <t>Fortalecimiento de Colciencias con Gobierno Central y Gestión Regional de la CTeI</t>
  </si>
  <si>
    <t>Posicionamiento, visibilización y articulación de la CTeI con actores internacionales</t>
  </si>
  <si>
    <t>Incentivos tributarios en CTeI</t>
  </si>
  <si>
    <t>Subidrección General</t>
  </si>
  <si>
    <t>Dirección General/ Gestión Territorial</t>
  </si>
  <si>
    <t>Dirección de  Desarrollo Tecnológico e Innovación</t>
  </si>
  <si>
    <t>Dirección General/ Equipo de Internacionalización</t>
  </si>
  <si>
    <t>100 % de formulación y acompañamiento de Documentos de política</t>
  </si>
  <si>
    <t>100% de avance en la evaluación de documentos de política</t>
  </si>
  <si>
    <t>77% Aprobación de recursos por año en el Fondo de Ciencia, Tecnología e Innovación del SGR</t>
  </si>
  <si>
    <t>100% Implementación del plan bienal de convocatorias (Incluye diseño y desarrollo con banco de proyectos elegeibles)</t>
  </si>
  <si>
    <t>11 Alianzas Estratégicas internacionales fortalecidas y nuevas en términos de recursos y capital político para el posicionamiento de Colciencias</t>
  </si>
  <si>
    <t>23 Proyectos de CTeI</t>
  </si>
  <si>
    <t>100% Porcentaje de asignación del cupo de inversión para deducción y descuento tributario</t>
  </si>
  <si>
    <t>1 billón de pesos en inversión en proyectos de CTeI que acceden a los incentivos trtibutarios en inversión (Deducción y Descuento)</t>
  </si>
  <si>
    <t>Programas y Proyectos de CTeI</t>
  </si>
  <si>
    <t>Dirección de  Fomento a la Investigación</t>
  </si>
  <si>
    <t>178 Proyectos de CTeI</t>
  </si>
  <si>
    <t>1:2 Relación de recursos Colciencias vs los recursos del Sector Privado y entidades de gobierno</t>
  </si>
  <si>
    <t>Fortalecimiento de la infraestructura (institucionalidad) de CTeI (Redes de conocimiento, Centros de Investigación, Laboratorios)</t>
  </si>
  <si>
    <t>15 Proyectos de CTeI</t>
  </si>
  <si>
    <t>Publicaciones científicas</t>
  </si>
  <si>
    <t xml:space="preserve">12.000 Artículos científicos publicados por investigadores colombianos en revistas científicas especializadas </t>
  </si>
  <si>
    <t>0,88 (Citaciones de impacto en producción científica y colaboración internacional)</t>
  </si>
  <si>
    <t>Fomentar la formación del capital humano en CTeI y vincularlo a Entidades del SNCTeI</t>
  </si>
  <si>
    <t xml:space="preserve">Dirección de Mentalidad y Cultura </t>
  </si>
  <si>
    <t>Ondas 4.0</t>
  </si>
  <si>
    <t>3.500 Niños, niñas y adolescentes certificados en procesos de fortalecimiento de sus capacidades en investigación y creación a través del Programa Ondas y sus entidades aliadas</t>
  </si>
  <si>
    <t>'Jóvenes Investigadores e Innovadores</t>
  </si>
  <si>
    <t xml:space="preserve">     Formación y vinculación de capital humano de alto nivel</t>
  </si>
  <si>
    <t>930 Becas, créditos beca para la formación de doctores apoyadas por Colciencias y aliados</t>
  </si>
  <si>
    <t>1.965 Becas, créditos beca para la formación de maestría apoyadas por Colciencias y aliados</t>
  </si>
  <si>
    <t>200 Estancias posdoctorales apoyadas por Colciencias y aliados</t>
  </si>
  <si>
    <t>Impulsar la innovación y el desarrollo tecnológico para la transformación social y productiva</t>
  </si>
  <si>
    <t>Innovación Empresarial</t>
  </si>
  <si>
    <t>600 Organizaciones articuladas en los Pactos por la innovación (contenido de empresas, entidades, organizaciones firmantes del pacto/s)</t>
  </si>
  <si>
    <t>479 Empresas con capacidades en gestión de innovación</t>
  </si>
  <si>
    <t>Apoyo a la I+D+i  para promover y fortalecer alianzas entre actores  del SNCTI</t>
  </si>
  <si>
    <t>10 Proyectos en Alianzas estratégicas entre actores del sistema de CTI para apoyar la implementación de nuevas tecnologías basadas en gestión de conocimiento científico, tecnológico e innovación</t>
  </si>
  <si>
    <t>5 Acuerdos de transferencia de tecnología y/o conocimiento</t>
  </si>
  <si>
    <t>Estrategia Nacional de Propiedad Intelectual</t>
  </si>
  <si>
    <t>500 solicitudes de patentes por residentes en Oficina Nacional colombiana</t>
  </si>
  <si>
    <t>Apoyo a emprendimientos de base tecnológica y transferencia de conocimiento</t>
  </si>
  <si>
    <t>12 Empresas de base científica, tecnológica e innovación apoyadas en sus procesos de creación y fortalecimiento.</t>
  </si>
  <si>
    <t>6 Acuerdos de transferencia de tecnología y/o conocimiento</t>
  </si>
  <si>
    <t>Generar una cultura que valore, gestione y apropie la CTeI</t>
  </si>
  <si>
    <t>Difusión de la CTeI</t>
  </si>
  <si>
    <t xml:space="preserve">25 espacios que promueven la  Interacción de la sociedad con la CTeI* </t>
  </si>
  <si>
    <t>4000 Personas que participan en espacios de  valor para la socialización de la CTeI</t>
  </si>
  <si>
    <t xml:space="preserve">65%  de canales de TV pública regionales y nacionales con contenido CTeI </t>
  </si>
  <si>
    <t>Apropiación Social de la CTeI</t>
  </si>
  <si>
    <t>10 comunidades y/o grupos de interés que se fortalecen a través de procesos de Apropiación Social de Conocimiento y cultura científica</t>
  </si>
  <si>
    <t>100% de cumplimiento de los requisitos  priorizados de transparencia en Colciencias</t>
  </si>
  <si>
    <t xml:space="preserve">Conservar y usar sosteniblemente la biodiversidad por medio de la CTeI para contribuir al desarrollo de la Bioeconomía en Colombia </t>
  </si>
  <si>
    <t>Equipo Colombia Bio</t>
  </si>
  <si>
    <t>Colombia Bio</t>
  </si>
  <si>
    <t>4 Expediciones Científcas Realizadas</t>
  </si>
  <si>
    <t>10 Bioproductos generados</t>
  </si>
  <si>
    <t>95.000 Registros Biológicos</t>
  </si>
  <si>
    <t>Fomentar una Colciencias Integral, Efectiva e Innovadora (IE+i)</t>
  </si>
  <si>
    <t>Por una gestión administrativa y financiera eficiente e innovadora</t>
  </si>
  <si>
    <t>100% de cumplimiento de los requisitos  priorizadas de transparencia</t>
  </si>
  <si>
    <t>100% de cumplimiento de los requisitos  priorizados de Gobierno Digital</t>
  </si>
  <si>
    <t>Gobierno y Gestión de TIC para la CTeI</t>
  </si>
  <si>
    <t>Oficina TIC</t>
  </si>
  <si>
    <t>45% Avance en la implementación de la Gobernabilidad y Gestión de TIC para la CTeI</t>
  </si>
  <si>
    <t>100% de cumplimiento de los requisitos  priorizados de transparencia</t>
  </si>
  <si>
    <t>Comunicamos lo que Hacemos - Comunicación Estratégica Institucional</t>
  </si>
  <si>
    <t>100 % de programas estratégicos priorizados comunicados</t>
  </si>
  <si>
    <t>100% de cumplimiento de los requisitos  priorizados de Gobierno Digital en Colciencias</t>
  </si>
  <si>
    <t>Apoyo contractual y jurídico eficiente</t>
  </si>
  <si>
    <t>100% cumplimiento de requisitos priorizados de transparencia en Colciencias</t>
  </si>
  <si>
    <t>Gestión para un talento humano integro efectivo e innovador</t>
  </si>
  <si>
    <t>90,3 % en la calificación de Gestión Estratégica para un talento humano integro, efectivo e innovador.</t>
  </si>
  <si>
    <t>Pacto por un Direccionamiento Estratégico que genere valor público*</t>
  </si>
  <si>
    <t>100% cumplimiento en la formulación, acompañamiento, seguimiento y evaluación de planes e instrumentos de la planeación</t>
  </si>
  <si>
    <t>66% Índice de madurez del SGC</t>
  </si>
  <si>
    <t>Fortalecimiento del enfoque hacia la prevención y el autocontrol</t>
  </si>
  <si>
    <t>100% de ejecución de las auditorías, seguimientos y evaluaciones</t>
  </si>
  <si>
    <t>680 Jóvenes investigadores e innovadores apoyados por Colciencias y aliados</t>
  </si>
  <si>
    <t>Dirección de Mentalidad y Cultura</t>
  </si>
  <si>
    <t xml:space="preserve">**** Metodológicamente, se calcula de acuerdo a lo establecido en la  Guía de Planeación y Seguimiento Estratégico G101PR01G01 (publicada en GINA) </t>
  </si>
  <si>
    <t>Plan de Acción Institucional 2019</t>
  </si>
  <si>
    <t>%  de cumplimiento de meta del programa 2019****</t>
  </si>
  <si>
    <t>Previa presentación al Comité de Dirección</t>
  </si>
  <si>
    <t xml:space="preserve">En el tercer trimestre del año 2019, se asignó un cupo de $ 520.419.836.608 de los cuales $ 309.070 millones corresponden a proyectos plurianuales y $ 211.349 millones en proyectos aprobados de convocatorias de estas vigencia. cumpliendo con la meta establecida para el período. 
En lo que concierne a ingresos no constitutivos de renta y/o ganancia ocasional de enero a a septiembre de 2019 se ha n recibido  un total de 279 proyectos por de los cuales 169  han sido presentados al COmité de Dirección Técnica. El monto solicitado da cuenta de un total de  $59.828 millones de pesos a partir de los cuales se han aprobado 160 proyectos con un monto de $53.404 millones.
Con relación La exención del Impuesto sobre las Ventas –IVA– se puede realizar a las importaciones de equipos y elementos destinados a proyectos calificados “de carácter científico, tecnológico o de innovación”, de enero a septiembre de 2019 se han presentado 11 proyectos de los cuales se han aprobado 6, negado 3 y 2 se encuentra en evaluación.El beneficio otrogado ha sido del orden de US$275.135 . Las entidades beneficiadas son: Universidad Javeriana, Universidad Nacional, Fundación Universitaria del norte y Universidad Santiago de Cali.
Con relación a la evaluación de impacto del programa de Beneficios Tributarios, con corte a tercer trimestre de 2019, se dió apertura a la invitación el  día 9 de septiembre de 2019, la cual se encontrara  abierta hasta el 25 de octubre de 2019. Según el cronograma, la recepción de inquietudes sobre la invitación fueron hasta el 20 de septiembre de 2019, las respuestas a dichos requerimientos tendrán respuesta el día 4 de octubre cuales deberán ser resultas y publicadas el día 04 de octubre de 2019. Para la revisión de los requerimientos se realizó mesa de trabajo, con el equipo técnico el 23 de septiembre. Cabe resaltar que la invitación, salio en el mes de septiembre tras unas inquietudes y sugerencias realizadas por el Departamento Nacional  de Planeación. 
Frente a los Talleres para la formulación de proyectos en CTeI,  a primes semestre de la vigencia, se formuló la “invitación a presentar propuesta para prestar los servicios integrales de conceptualización, creación de contenidos, diseño, ambientación, estructuración y logística de los seminarios de beneficios tributarios 2019 en ocho ciudades del territorio nacional”. No obstante, con el propósito de aunar esfuerzos en términos de generación de capacidades en los actores del SNCTeI, los talleres a realizar en temas de beneficios tributarios se unificarán en el contenido de la “Catedrapor la CTeI”
</t>
  </si>
  <si>
    <r>
      <t xml:space="preserve">Período de seguimiento: tercer </t>
    </r>
    <r>
      <rPr>
        <b/>
        <u/>
        <sz val="16"/>
        <rFont val="Segoe UI"/>
        <family val="2"/>
      </rPr>
      <t>trimestre de 2019</t>
    </r>
  </si>
  <si>
    <t xml:space="preserve">Según el reporte emitido por la SIC con corte agosto de 2019, se reportó la radicación de 284 solicitudes de patente, de Con esto se logró el 100% de la meta establecida para el período. 
La distribución por departamento fue la siguiente: Bogotá con un 37,68% de las solicitudes, Antioquia 13,38%, Santander 8,10% Cundinamarca 7,04%, Valle y Atlántico  4,58%, Risaralda  3,87%, Caldas y Quindio 3,17% , Tolima 2,82% , Bolivar y Nariño 2,11%, Cauca  1,41%, Huila y Guajira 1,06%, Arauca, Boyacá, Meta y Sucre  con 0,7% cada uno, y finalmente Caquetá, Magdalena y Norte de Santander 0,35%.
La gestión  de la Convocatoria Nacional para apoyar a la presentacion de patentes via nacional y via PCT para el tercer  trimestre de 2019, da cuenta de la apertura de l a primera cohorte  el 19 de julio y cierre el 30 de agosto. El banco preliminar de legibles dió cuenta un total de de 43 propuestas para solicitudes de patentes nacional y 6 propuestas con solicitud internacional de patente ante la OMPI  y solicitud internacional de patente ante dos (2) oficinas designadas.
Dando continuidad al proceso que se ha venido desarrollando con la Red colombiana de OTRI para la creación del proceso de capacitación, a través de la suscripción de un Convenio Especial de Cooperación que nos permita implementar de manera integral el plan de capacitaciones que Colciencias ha estado diseñando durante el año 2019, se tiene evidencia de la creación del contenido del primer programa de capacitación con posibles resultados de transferencia de tecnologías, sin embargo, se espera su materialización en el cuarto trimestre del año, de la porción correspondiente a este año, ya que es un esfuerzo para la vigencia 2019 y 2020, que por motivos de trámites internos en Colciencias no ha sido posible legalizar. De tal manera, que el primer resultado de esta convocatoria se espera finalizando el cuarto trimestre de este año. Si bien se modifica el cronograma por las demoras mencionadas anteriormente, es válido indicar que se ajustará la ejecución de la primera parte del convenio para obtener un primer resultado de capacitaciones este año, sin afectar por este motivo el resultado que se espera. </t>
  </si>
  <si>
    <t>La convocatoria 859 de 2019  “Apoyo y fortalecimiento para la creación de empresas de base científica, tecnológica e innovación”. busca fortalecer la transferencia de conocimiento y tecnología, mediante el apoyo a la creación de Spin-off, el fortalecimiento de sus modelos de negocio, canales de comercialización y cadena productiva, en beneficio del incremento de los índices de innovación y competitividad del país, tuvo como fecha de apertura el pasado 08 de agosto de 2019, el cierre se programó para el 08  de octubre de 2019 . Al corte del reporte se respondieron las dudas, inquietudes y observaciones de los interesados en la convocatoria. De igual manera  se han realizado actividades de divulgación de la convocatoria en las regiones, donde se ha dado a conocer la Hoja de Ruta para la creación de Spin-off, se han  realizado talleres prácticos frente a su aplicación y se han consolidado insumos (necesidades, requerimientos, entre otros), principalmente de las universidades, con el fin de apoyar la creación de empresas de base tecnológica, en donde se fortalezcan y dinamicen las capacidades de transferencia y constitución de Spin-off, principalmente en el tejido universitario y empresarial.</t>
  </si>
  <si>
    <t>Resumen de la gestión a 30 de septiembre de 2019</t>
  </si>
  <si>
    <t>De enero aa septiembre de 2019,  se reportan un total de $195.303 registros, asociados principalmente atá asociado a la contribución en la incorporación de los datos por parte de entidades tales como el Instituto de Investigaciones Ambientales del Pacifico John Von Neumann (IIAP), el Instituto Humboldt, Fundación Trópico Alto, CORPORACIÓN AUTÓNOMA REGIONAL DEL GUAVIO- CORPOGUAVIO, Universidad de Magdalena, Corporación Colombiana de Investigación Agropecuaria AGROSAVIA, Instituto Amazónico de Investigaciones Científicas Sinchi, Universidad Pontificia Bolivariana, Universidad Nacional de Colombia, Universidad Industrial de Santander, Parques Nacionales Naturales de Colombia, Corporación CorpoGen, Asociación Selva, Fundación Omacha, Universidad de los Andes, TERRASOS, Corporación Autónoma Regional de Boyacá - CORPOBOYACA, Celsia S.A. E.S.P., Fundación Malpelo y Otros Ecosistemas Marinos, Universidad de Pamplona, Stratos Consultoría Geológica, Corporación Autónoma Regional del Quindío, Corporación Autónoma Regional de Chivor -CORPOCHIVOR, Pontificia Universidad Javeriana. El registro de expediciones se epera para el cuarto trimestre de la vigencia con los resultados de la convocatoria, cuya apertura se llevará a cabo el 24 de octubre.
En cuanto al avance en temas de Bioproductos, entre el 1 de enero y el 30 de septiembre de 2019, se identificaron un total de 6 bioproductos asociados al desarrollo de proyectos por parte de las siguientes entidades: Universidad de Antioquia, Universidad Nacional de Colombia de Palmira, Universidad de los Andes, Universidad de Antioquia, Universidad Industrial de Santander y Universidad ICESI en el marco de la Convocatoria de Institutional Links del año 2017. Cabe precisar que los proyectos reportados se evidencia en los Niveles de Madurez Tecnológica entre el 4 y el 6.
Sumado a lo anterior, en tercer trimestre cerróla convocatoria  se abrió la convocatoria Institutional Links II (2019 - 2022) para la financiación de 10 proyectos de investigación conjunta entre el Reino Unido y Colombia para la generación de 10 nuevos bioproductos. Esta convocatoria, que se realiza conjuntamente entre COLCIENCIAS y el British Council, cuenta con recursos por un valor de $ 4.000.000.000. 
Por otro lado, el Programa Colombia BIO definió dos ejes temáticos definidos como Expediciones BIO y Turismo Científico de Naturaleza que se materializan como Proyectos Oferta Institucional y a su vez, en iniciativas de inversión en los departamentos a través del desarrollo de actividades de CTeI. Dichos proyectos pueden ser financiados directamente con recursos de Colciencias o, a través del Fondo de Ciencia, Tecnología e Innovación del Sistema General de Regalías (FCTeI-SGR). En este sentido, en el marco del FCTeI-SGR, el Programa gestionó tres (3) proyectos de oferta institucional con los Departamentos de Nariño, Valle del Cauca y Caquetá, a saber:
•Departamento de Nariño-Proyecto oferta institucional de Turismo Científico de Naturaleza BPIN 2017000100100: Diseño y prueba de una estrategia de innovación social de turismo de naturaleza científico en territorio ancestral awá del Departamento de Nariño
Para este proyecto se apalancaron $11.444.163.009,27 y fue aprobado por el Órgano Colegiado de Administración y Decisión-OCAD mediante Acuerdo Nº 72 del 13 de febrero de 2019.
•Departamento de Valle del Cauca-Proyecto oferta institucional de Turismo Científico de Naturalez BPIN 2017000100059: Desarrollo de una propuesta de turismo científico de naturaleza en el Departamento del Valle del Cauca. Para este proyecto se apalancaron $1.221.228.256 y fue aprobado por el Órgano Colegiado de Administración y Decisión-OCAD mediante Acuerdo Nº 72 del 13 de febrero de 2019.
•Departamento de Caquetá-Proyecto oferta institucional Expedición BIO BPIN 2018000100003: Fortalecimiento de la gestión integral de la biodiversidad y los servicios ecosistémicos para el establecimiento de herramientas que contribuyan a su conservación en áreas de pos-acuerdo del departamento de Caquetá. Para este proyecto se apalancaron $5.298.277.008 y fue aprobado por el Órgano Colegiado de Administración y Decisión-OCAD mediante Acuerdo Nº 72 del 13 de febrero de 2019. Así mismo, desde el  Programa se realizó asesoría y acompañamiento a los proyectos de los departamentos de Huila, Bolívar y Meta en las siguientes tipologías:
1.Departamento de Bolívar: Proyecto oferta Turismo Científico de Naturaleza-Innovación social.
2.Departamento del Meta: Proyecto oferta Expedición BIO
3.Departamento del Huila: Proyecto oferta Turismo Científico de Naturaleza-Innovación social.
Se espera que las entidades territoriales presenten los proyectos ante la Secretaría Técnica del Fondo de CTeI para la verificación de requisitos. No obstante, la verificación exitosa de requisitos no depende de Colombia BIO, al igual que su aprobación. Se recuerda que las actividades realizadas por el Programa son el marco de la gestión y acompañamiento constante a las entidades territoriales.</t>
  </si>
  <si>
    <t xml:space="preserve">Con corte a tercer trimestre d ela vigencia, se reportan un total de 17 espacios que promueven la interacción de la sociedad con la CTeI, 2454 personas que participan en espacios de valor. Con esto se logra el 100% de la meta establecida para el número de espacios que promueven la CTeI, pero apenas el 100% en lo concerniente al número de personas que participan en esos espacios. 
Frente a los contenidos multiformato, durante el primer semestre de 2019 se desarrollaron acciones que permitieron efectuar 5 espacios de valor entre los que se incluyen eventos presenciales de circulación de estos contenidos:
1.	El Colombian Film Festival de Nueva York, se presentó La Casa de La Vida acompañada de un conversatorio por el director Juan Fernando López y la subdirectora de Colciencias, Sonia Monroy adicionalmente, los cortometrajes de la serie Colombia acompañaron todas las funciones del festival.
2.	El Festival Internacional de Cine de Cartagena realizó una proyección de la casa de la vida, la cual por las condiciones presentadas tuvo que ser trasladada a un espacio especial, razón por la que se obtuvo más asistencia de la esperada, los cortometrajes de ColombiaBio se incluyeron en la sección especial de cine en los barrios.
3.	El festival de Cine ambiental de Cali se proyectó el documental Chiribiquete, videografía de una expedición al centro del mundo, la cual tuvo una intervención por parte del director, Carlos Arturo Ramírez y la coordinadora de la estrategia Natalia Suárez.
4.	El festival Colombiodiversidad se proyectó La casa de la vida en Bogotá y tuvo la participación de Iván Ulloa, sonidista del documental y Laura Pineda Productora de contenidos de la estrategia y en Medellín la proyección conto con la participación de Juan Fernando coordinador general de la expedición, Esteban Domínguez, Biólogo que participo en la expedición y la conversación fue moderada por Natalia Suárez.
5.	Participación especial en la feria del libro con los cortometrajes ColombiaBio, una proyección de La casa de la vida con la intervención del director, una representante del centro de memoria histórica y Tania Delgado, directora de mentalidad y cultura de Colciencias y el lanzamiento de la serie Ciencihéroes, evento que tuvo gran participación ya que desde el programa Ondas se invitó a los niños participantes de los capítulos.
En el tercer trimestre se tuvo la participación de 1945 personas en espacios y 5 espacios en los siguientes espacios: New York Film Festival, Festival Internacional de Cartagena de Indias, FINCALI, Colombiodiversidad, FILBO.
Desde este programa Activaciones Regionales se lograron otros espacios en donde se desarrollaron eventos especiales de circulación con contenidos como fueron:
 •	Dos proyecciones de la serie Colombia Bio en el Colegio Nueva Granada.
•	Proyección de los cortometrajes de Colombia Bio antecediendo cada una de las funciones del festival y una proyección del largometraje “La casa de la Vida” dentro de la programación oficial con espacio de conversatorio en festival de cine Colombiano de Nueva York.
•	Propuesta de programación para el Festival de cine ambiental en la Universidad del Quindio
•	Acuerdo con el festival Colombiosiversidad donde se tendrá la proyección de dos de los cortometrajes de ColombiaBio, un episodio de Formulas de cambio y del largometraje “La casa de la vida” con espacio de Conversatorio en las ciudades de Bogotá y Medellín.
•	Gestión de proyección del documental “Cita con la Trocha” en la Cinemateca Alterna de la Universidad nacional.
•	Gestión de proyección del documental “La casa de la vida” en la Universidad Javeriana con conversatorio.
•	Gestión proyección del documental “La casa de la vida” en la Universidad de la Sabana
Al respecto de las Activaciones Regionales en el segundo trimestre se aporta con 4 espacios en el primer semestre que promueven la interacción de la sociedad con la CTeI y que aportan al indicador programático de la siguiente forma: 
•	6.	MujerEs Ciencia en alianza con la Asociación Colombiana de Periodismo Científico en Maloka. La acción contó con la participación de 3 invitadas y fue de entrada libre con inscripción previa. Este espacio es reportado desde el primer trimestre del año.
A continuación, se relacionan los espacios realizados en el segundo trimestre del año. 
•	La Ruta de la Ciencia (30 de abril) - Diego Hernández Lozada
•	MujerEs Ciencia (03 de mayo): Mujeres escritoras
•	La Ruta de la Ciencia (20 de junio): Paola Amar Sepúlveda
Durante el tercer trimestre del 2019 se realizaron 7 Activaciones Regionales, 4 MujerEs Ciencia, 2 Rutas de la Ciencia y 1 Shots de Ciencia, el aforo de estas actividades superó los 1000 asistentes. De igual manera se gestionaron 5 alianzas con entidades privadas y oficiales, estas activaciones suman al corte del tercer trimestre 11 activaciones regionales acumuladas al corte del 30 de septiembre para la vigencia 2019. En este trimestre se tuvo la participación de 1839 personas en espacios. 
Con relación al Entorno Digital del programa Todo es Ciencia, en primer trimestre de 2019, se publicó en el sitio web 7 escritos de autores y temas variados [artículos periodísticos y columnas de opinión] dentro de los cuales participaron los siguientes autores: Andrés Carvajal, Efraín Rincón y Mario Murcia. Con base en el contenido editorial se realizarOn publicaciones de diferente tipo en las diferentes redes sociales de la estrategia (Facebook, Twitter, Instagram, Youtube) y de esta labor se generaron 48.363 interacciones en redes sociales. El sitio web obtuvo 45.263 usuarios únicos; 72,904 visitas a páginas del sitio y 33472 reproducciones de contenido audiovisual en plataformas on line (Facebook, Instagram, Twitter, YouTube). En el segundo trimestre los números de reproducciones de material audiovisual, especialmente, en Youtube se podrían deber a los siguientes factores: no se incluyeron pagos en la plataforma de Facebook ni otra red social para que tuviera más impacto; falta de material audiovisual en estreno que generara mayor efecto en audiencia y se debía hacer una curaduria del canal de Youtube que permitiera un mejor y más eficiente navegación, bajo este escenario hubo 70522 reproducciones de contenidos audiovisuales en redes sociales y se registraron 51.529 usuarios únicos con un total de 156.362 de visitas a páginas del sitio.
A futuro, y para no depender de nuevo material o pago de publicidad, se podría apostar a campañas temáticas que involucren distintas piezas de vídeo. También vale la pena crear contenido propio de redes sociales como Instagram, para generar más tráfico hacia el canal de Youtube.
El tercer trimestre del año 2019 se caracterizó por la búsqueda de entidades con las cuales se pudiera desarrollar esquemas colaborativos en el marco de la producción editorial del Entorno Digital de la estrategia. Se trabajó con el equipo de Todo es Ciencia en los siguientes esquemas colaborativos con entidades externas a Colciencias, con los cuales se configurarán ediciones conjuntas para enriquecer la producción editorial durante el cuatro trimestre del año, con el propósito de alcanzar las metas propuestas para las líneas de servicio vinculadas a nuestra gestión. Durante este trimestre se lograron 91186 reproducciones de contenido multimedia en redes y 141.837 usuarios únicos en web.
Frente a proyectos especiales se logra desarrollar dos espacios más en el segundo trimestre: 
•	Gracias a la alianza con 	Grupo Planeta en el marco de la feria del libro 2019 en mayo se realizó el lanzamiento Cuentos salvajes para nerds, un compilado de 12 cuentos resultado de convocatoria abierta a la sociedad civil donde se recibieron más de 260 cuentos, de los cuales fueron seleccionados 12 textos, sometidos a revisión y corrección textual, diagramación, diseño e impresión del libro, fue impreso un tiraje de 2500 libros, con un promedio de asistencia de 150 personas 
•	Por otra parte gracias a la Alianza Galería Casa Tinta y también en el marco de la Feria del Libro 2019 se realiza el taller de arte y ciencia: Fósiles que pintan la historia, el cual es un taller que tiene como eje central los dinosaurios a partir de la visualización del capítulo 6 de la serie Embusters, la intervención de un científico y la exploración plástica guíada por un artista. A través de ellos se abordarán temas como: la paleontología, los fósiles, la Era Mesozoica y la anatomía comparada. Dentro de las actividades propuestas los asistentes podrán encontrar huesos extraños, estudiar su forma, entender el entorno e imprimir mucha imaginación para poder recrear sus propios dinosaurios. El evento tuvo una asistencia de 30 niños y niñas entre 9 – 14 años.
En el tercer trimestre el aporte de la iniciativa de proyectos especiales aporta con 3 espacios adicionales a los 3 realizados en trimestres anteriores completando así 6 espacios: 
1 espacio La libreta de dibujo un instrumento entre la ciencia y el arte y dos talleres de Expedición ilustrada: Visita al parque Chicaque. Se recuerda que en trimestres anteriores se desarrolló dos Talleres Fósiles que pintan la historia y el Lanzamiento Libro Cuentos salvajes para nerds. 
Conclusiones/Recomendaciones
Se recomienda a la DMC realizar un mapeo de otros espacios en las cuales interactúa la sociedad en temas de CTeI y que están siendo adelantados por las diferentes Direcciones Técnicas o áreas de Colciencias. Se identifica una oportunidad de un escenario en donde se mencionan espacios de valor que generan interacción entre la sociedad y la CTeI. 
Tener en cuenta que las cifras reportadas deben ser coherentes tanto en lo reportado en las tareas como en los indicadores. </t>
  </si>
  <si>
    <t xml:space="preserve">n cn </t>
  </si>
  <si>
    <t>Para el tercer trimestre se cumplieron con las actividades programadas sobre  la simplificación normativa interna donde se elaboraron borradores de actos administrativos y avance en la guía de acuerdo de voluntades que incluyó nuevos objetivos, incorporación de la primera parte de los principios generales que rigen la suscripción de acuerdos de voluntades y de la segunda parte de pautas generales para la gestión de convenios y contratos.
Adopción de la Política de Defensa Judicial conforme a los lineamientos establecidos en el Modelo Integrado de Planeación y Gestión
Se cumplieron con las actividades programadas en el 3er trimestre de 2019 fortalecimiento de los lineamientos de la Defensa Judicial al interior de la Entidad, llevando a cabo la socialización a los supervisores de contratos y convenios suscritos, con el fin de recalcar la importancia de dicha función, así como de la actualización realizada a la Guía para la supervisión e interventoría de contratos y convenios - A106M01G01. 
Contribuir a una Colciencias más transparente
Para el tercer trimestre se da cumplimiento al 100% de las actividades planeadas a cargo de la Secretaría General.
Entre las actividades más relevante está la actualización del mapa de denuncias y anexo normativo, se llevaron a cabo las socializaciones de la Guía para la supervisión e interventoría de contratos y convenios - A106M01G01, así como la Guía para la conformación de Expedientes de Contratación A104PR02G01.
Con el fin de recalcar la importancia de la actividad de supervisión de contratos y convenios, en las sesiones de socialización se enfatizó en los siguientes objetivos: adoptar la guía como herramienta de consulta, facilitar la toma de decisiones, aportar elementos de juicio para resolver problemas, orientar la supervisión/interventoría hacia su correcto y oportuno ejercicio, y contribuir a la prevención del riesgo litigioso.</t>
  </si>
  <si>
    <r>
      <t xml:space="preserve">Dentro del programa estratégico “GESTIÓN PARA UN TALENTO HUMANO ÍNTEGRO, EFECTIVO E INNOVADOR” que busca promover y desarrollar estrategias que fortalezcan habilidades y competencias del talento humano y que contribuya al cumplimiento de los objetivos y metas institucionales, se establecieron algunas iniciativas las cuales permiten cuantificar el nivel de cumplimiento de la meta que se estableció para la vigencia actual.
El cumplimiento de esta meta se evalúa a través del indicador programático, que parte de una línea base, la cual es la calificación del autodiagnóstico de Talento Humano del 2018. Para el trimestre analizado el % en la calificación de Gestión estratégica para un talento humano integro, efectivo e innovador da cuenta de un total 90,038% de cumplimiento frente a un90,05% proyectado. El desglose por componente se muestra a continuación:
1.A. La Motivación Nos Hace Mas Productivos 50% 44,65% 45,15%
1.B. La Motivación Nos Hace Mas Productivos 40% 35,72% 36,12%
3. La Cultura De Hacer Las Cosas Bien 10% 8,93% 9,03%
TOTAL 100% 89,30% 90,30%
Lameta no se cumplió en 0,01% debido a la reprogramación de: 
Tres (3) actividades del Plan de Bienestar e Incentivos.
Una (1) capacitación contemplada dentro del Plan Institucional de Capacitación – PIC.
</t>
    </r>
    <r>
      <rPr>
        <b/>
        <sz val="10"/>
        <rFont val="Segoe UI"/>
        <family val="2"/>
      </rPr>
      <t>La motivación nos hace más productivos</t>
    </r>
    <r>
      <rPr>
        <sz val="10"/>
        <rFont val="Segoe UI"/>
        <family val="2"/>
      </rPr>
      <t xml:space="preserve">
Durante el tercer trimestre en el marco de las actividades de clima y cultura organizacional se realizó el ajuste final de los estudios previos, anexo técnico, para la intervención de Clima y Cultura Organizacional y Riesgos Psicosociales el cual se realizará mediante un proceso de selección de menor cuantía. Así mismo, se publicó el pliego preliminar del proceso, y se respondieron observaciones hechas por las firmas interesadas.
Dentro del desarrollo del plan de trabajo de bienestar e incentivos para la vigencia 2019 en lo que respecta al tercer trimestre del año, se ejecutaron diecisiete (17) de las veinte (20) actividades planeadas correspondientes al 85% de cumplimiento
Por otra parte se realizaron cuatro (4) de las siete (7) actividades que habían quedado pendientes de desarrollar en el segundo trimestre como son la caminata ecológica,
Integración familiar (Teatro), manualidades-Pintura en Oleo
 y Escuela de Natación, las actividades pendientes se reprogramaron para el cuarto trimestre del año con la aprobación del comité de gestión y desempeño institucional.
En cuanto al plan institucional de capacitación para el tercer trimestre del año, se ejecutaron veintiuna (21) de las veintidós (22) actividades planeadas correspondientes al 96% de cumplimiento.
Adicionalmente se realizaron actividades como seguimiento y actualización del plan anual de vacantes, matriz de seguimiento a retiro de servidores públicos, seguimiento estadístico a los datos derivados de la gestión del talento humano y adelantar las gestiones necesarias para la implementación del módulo de Talento Humano del aplicativo Web SAFI para lograr mayor optimización de las estadísticas.
</t>
    </r>
    <r>
      <rPr>
        <b/>
        <sz val="10"/>
        <rFont val="Segoe UI"/>
        <family val="2"/>
      </rPr>
      <t xml:space="preserve">
La cultura de hacer las cosas bien
</t>
    </r>
    <r>
      <rPr>
        <sz val="10"/>
        <rFont val="Segoe UI"/>
        <family val="2"/>
      </rPr>
      <t xml:space="preserve">Durante el tercer trimestre del año se realizaron actividades que contribuyeron al logro de esta acción tales como: Adelantar las gestiones administrativas requeridas para fortalecer la gestión del Talento Humano en la Entidad, adelantar las gestiones requeridas para mantener actualizados los procedimientos relacionados con la gestión del Talento Humano en la Entidad y Documentos de avance en  la  implementación de  actividades inherentes a la apropiación del código de integridad en la Entidad
</t>
    </r>
    <r>
      <rPr>
        <b/>
        <sz val="10"/>
        <rFont val="Segoe UI"/>
        <family val="2"/>
      </rPr>
      <t>Contribuir a una Colciencias más transparente</t>
    </r>
    <r>
      <rPr>
        <sz val="10"/>
        <rFont val="Segoe UI"/>
        <family val="2"/>
      </rPr>
      <t xml:space="preserve">
Se desarrollan acciones encaminadas a garantizar el cumplimiento de los parámetros / requisitos que establece el índice de transparencia de las entidades públicas ITEP.</t>
    </r>
  </si>
  <si>
    <t xml:space="preserve">"Para la iniciativa planear, acompañar y  evaluar  integral y oportunamente, con corte a trimestre de 2019, se consolidó la matriz de hitos de la planeación en la cual se muestra la relación mensual de los productos que realiza la Oficina Asesora de Planeación, cuyo cumplimiento depende del trabajo articulado y apoyo de las diferentes dependencias de Colciencias.   Este ejercicio permite consolidar el modelo de planeación integral garantizando que las metas estratégicas establecidas en el plan estratégico tienen asociados programas que garantizan su cumplimiento, con sus respectivas acciones, resultados esperados y presupuestos, identificando diversas fuentes, así como indicadores de monitoreo periódico y permanente que permitan generar alertas tempranas.
Dado los compromisos de Colciencias para el cumplimiento de lo dispuesto en la Ley 1951 de 2019 y en el artículo 125 de la Ley 1955 de 2019, así como la ejecución de lo establecido en el Decreto 1467 de 2018, desde la Alta Dirección se ha priorizado temas coyunturales para la puesta en marcha del Ministerio de la Ciencia, la Tecnología e Innovación y para la implementación de las convocatorias públicas, abiertas y competitivas para la financiación de programas y proyectos con recursos del Fondo de CTeI del Sistema General de regalías. 
Por esta razón se presentaron algunas reprogramaciones en los hitos del período analizado. Se destacan las reprogramaciones de la presentación de los resultados del seguimiento a la planeación institucional con corte a 30 de junio de 2019, No obstante, desde la Oficina Asesora de Planeación en términos de generar información frente a la gestión de la Entidad de cara a la ciudadanía, se procedió a publicar la versión de seguimiento al Plan de Acción Institucional a junio 30 de 2019, previa presentación al Comité de Dirección.
Empero, desde la Oficina Asesora de Planeación se han realizado esfuerzos importantes para dar a conocer la gestión institucional a la ciudadanía a través de la publicación del Informe de Gestión y Resultados 2019, presentado al Congreso de la República en la página https://www.colciencias.gov.co/quienes_somos/planeacion_y_gestion/informegestion (publicado a inicios del mes de agosto).
Así mismo, con el propósito de dar a conocer el seguimiento a la planeación institucional, desde la OAP se socializó ante los miembros del Comité de Subdirección el pasado jueves 19 de septiembre, los avances con corte a 30 de junio y 30 agosto (con la información disponible) del Plan Estratégico Institucional 2019-2022, Plan de Acción Institucional 2019, Plan Anual de Convocatorias 2019 y Plan Anual de Inversión 2019.
Frente al seguimiento al Plan de Racionalización de trámites con corte a septiembre de 2019, el avance obtenido es del 76% resultado que permite cumplir la meta planificada del 75%. Durante el tercer trimestre se logra la racionalización completa del trámite “Reconocimiento de grupos de investigación, desarrollo tecnológico o de innovación”, se carga en la página web https://www.innovamos.gov.co, con el fin de garantizar que la oferta o información sea igual a la ingresada en la página de Portal GOV.CO, se actualiza el trámite en el Sistema Único de Información de Trámites (SUIT), en el que se inserta el enlace a la página web https://www.innovamos.gov.co, donde se pueden encontrar los instrumentos de apoyo y la oferta pública de servicios en Ciencia, Tecnología e Innovación (CTeI) en el siguiente enlace: https://www.gov.co/servicios-y-tramites/T1208.
Así mismo, se consigue el avance del 85% de los siguientes trámites: “Certificación de ingresos no constitutivos de renta o ganancia ocasional” y “Reconocimiento de Actores del SNCTI”, los cuales han sido cargados en la página web https://www.innovamos.gov.co, se registraron en las fichas técnicas del Sistema Único de Información de Trámites (SUIT), en el que se inserta el enlace a la página web https://www.innovamos.gov.co, donde se pueden encontrar los instrumentos de apoyo y la oferta pública de servicios en Ciencia, Tecnología e Innovación (CTeI) en los siguientes enlaces: https://www.gov.co/servicios-y-tramites/T31713 y https://www.gov.co/servicios-y-tramites/T1209 respectivamente.
Para los dos (2) trámites restantes, se iniciará su proceso de actualización en la herramienta SUIT y cargue en el portal innovamos para ir terminando la estrategia de racionalización planteada para el año 2019.
Con corte a 30 de septiembre de 2019, el plan de optimización presenta un avance del 69% frente al resultado esperado de 75% de avance, evidenciando que se encuentran pendientes a la fecha 7 de las 10 actividades que se encontraban programadas para el tercer trimestre de 2019:
1.	Quedaron pendientes por actualizar 4 de los 185 documentos que debieron ser cambiados por ajuste en el logo institucional. Los documentos que quedaron pendientes son de revisión y actualización de lineamientos y contenidos por lo cual se reprograma su actualización para el cuarto trimestre de 2019.
2.	Se encuentran pendientes de concertar lineamientos frente a la planificación de las convocatorias, afectando la publicación de los documentos ya aprobados.
3.	Se encuentra pendiente documentar los criterios para estandarizar, aprobar y socializar los rubros que se pueden ejecutar con cargo a los convenios de CTeI
4.	Se encuentra en desarrollo identificar la capacidad de respuesta a las necesidades encontradas en cada una de las plataformas de la Entidad.
5.	Se encuentra pendiente parametrizar la validación de campos de las fechas de vigencia de los documentos cargados en las plataformas de captura y gestión de la información (ScienTI, SIGP, SII).
6.	Se encuentra en proceso mejorar los lineamientos y orientaciones disponibles para la presentación de proyectos para el Fondo de CTeI del SGR.
7.	Se encuentra en proceso evaluar la viabilidad jurídica y operativa de Implementar canales de comunicación interinstitucionales que faciliten y agilicen la suscripción de Convenios Especiales de Cooperación para la cofinanciación de proyectos.
 Las actividades pendientes, se reprograman para ser ejecutadas durante el último trimestre de la vigencia en coherencia con la acción correctiva que se encuentra en curso.
Con corte al tercer trimestre, se mantiene el cumplimiento del 100% de los requisitos asignados a la Oficina Asesora de Planeación en el componente del índice de Transparencia de Entidades Públicas (ITEP), con 151 requisitos cumplidos de 151 asignados al programa “Pacto por un Direccionamiento Estratégico que genere valor público”.
En el trimestre se mantiene el acompañamiento a la revisión y actualización de la información publicada en la sección de “Transparencia y acceso a la información” realizando la revisión y mejora de la información publicada en la sección, a través de la verificación al cumplimiento del anexo técnico de la Resolución 3564 de 2015, así como a los contenidos de la matriz del Índice de Transparencia y Acceso a la Información Pública – ITA, de conformidad con los lineamientos emitidos por la Procuraduría. Desde la Oficina Asesora de Planeación se promueve la publicación de información en el marco de la “Transparencia Focalizada”, por lo cual se incluye información especializada que complementa la requerida en esta sección.
Por su parte, en este mismo período se logra mantener el 100% en los requisitos de Gobierno en Línea asignados al programa “Pacto por un Direccionamiento Estratégico que genere valor público”, a cargo de la Oficina Asesora de Planeación, evidenciando el cumplimiento de 19 de los 19 requisitos asignados al programa “Pacto por un Direccionamiento Estratégico que genere valor público”.
Este resultado se logra asegurando la disponibilidad de los informes de seguimiento y rendición de cuentas y la operación del instrumento "La Ciencia en Cifras" (Herramienta Tableau), a través de la cual se cuenta con información estadística relevante y trazable que facilitan el consumo, análisis, uso y aprovechamiento de los componentes de información.
Con respecto al acompañamiento en la Gestión del Riesgo La Oficina Asesora de Planeación como segunda línea de defensa y responsable del “apoyo en el proceso de identificar, analizar, evaluar y tratar los riesgos” (DAFP, 2018, Guía para la administración del riesgo y el diseño de controles en Entidades Públicas, p 79)“, promueve un ambiente de control que permita mantener una adecuada gestión y seguimiento a los riesgos por parte de los responsables de proceso (primera línea de defensa) realizando el acompañamiento para el reporte oportuno de las acciones de control a los riesgos identificados, evidenciando que 10 de Octubre de 2019 el siguiente comportamiento:
•	Riesgos de gestión
De las 408 actividades de control planificas por los diferentes procesos para ser ejecutadas de enero a septiembre de 2019, se ha realizado la ejecución, el reporte y aprobación de 291, lo cual representa un 71% de avance.  Se encuentran en desarrollo 116 tareas y una no cuenta con reporte de avance.
Sobre las acciones que a la fecha del presente corte se encuentran pendientes de reporte o aprobación se emiten los correspondientes recordatorios personalizados, que sumados a los recordatorios automáticos enviados por el aplicativo “GINA”, aportan al reporte oportuno y de calidad sobre las acciones de tratamiento propuestas para los riesgos identificados.
•	Riesgos de corrupción
Para el caso de los riesgos de corrupción de las 289 tareas planificadas de enero a septiembre de 2019, se ha realizado la ejecución, el reporte y aprobación de 184, lo cual representa un 64% de avance; se encuentran en desarrollo 105 acciones de control y no se registran tareas sin reporte.
Teniendo en cuenta que el mayor porcentaje de tareas en desarrollo corresponden a las relacionadas con el Plan Operativo de Convocatorias, a través del cual se realiza monitoreo a la ejecución de las etapas definidas para la apertura y cierre de convocatorias, desde la Oficina Asesora de Planeación se revisará la viabilidad de reasignar el rol de aprobación de las tareas al responsable de la Convocatoria, con el fin asegurar que sean las Direcciones Técnicas quienes verifiquen que las actividades reportadas corresponden efectivamente a las planificas, generando competencias para el autocontrol. 
•	Riesgos de Seguridad Digital
Frente a los riesgos de seguridad digital se tiene en cuenta que la entidad identificó seis (6) riesgos: uno (1) categorizado como de corrupción y cinco (5) que se encuentran en al mapa de riesgo de seguridad digital. Las acciones de control propuestas para la gestión de estos riesgos se encuentran reportadas y aprobabas a tercer trimestre de 2019.
Resaltamos la importancia de la Oficina de Control Interno como tercera línea de defensa quien “provee aseguramiento (evaluación) independiente y objetiva sobre la efectividad del sistema de gestión de riesgos, validando que la línea estratégica, la primera y segunda línea de defensa cumplan con sus responsabilidades en la gestión de riesgos para el logro en el cumplimiento de los objetivos institucionales y de proceso” (DAFP, 2018, Guía para la administración del riesgo y el diseño de controles en Entidades Públicas, versión 4 p 80).
El seguimiento del plan de fortalecimiento de competencias a líderes de calidad y responsables de proceso a 29 de septiembre de 2019, muestra un avance del 80%, con la ejecución completa de tres (4) de las cinco (5) actividades programadas:
1.Modelo Integrado de Planeación y Gestión - Políticas de Gestión y Desempeño Institucional: Gestión del riesgo de corrupción, de gestión y de seguridad digital: Actividad ejecutada en el primer trimestre.
2.Servicio al ciudadano, participación ciudadana, rendición de cuentas, transparencia y acceso a la información
3.Racionalización de trámites
4.Mejoramiento continuo: 
Las actividades ejecutadas han contado con una participación del 93% de los invitados, reportando un promedio de asistencia de 65 participantes por actividad.
En lo que respecta al Análisis y Difusión de Estadísticas, durante el trimestre se hicieron los ajustes al tablero de las fichas departamentales y se realizaron las pruebas garantizando el buen funcionamiento de cada uno. En relación con el tablero de beneficios tributario, aún está en construcción dado que no se tiene información consolidada hasta que no se termine la configuración en SIGP del módulo de seguimiento, lo que hará que se tenga una única fuente de información. El proceso desde el área técnica ya se realizó y falta que desde OTIC se concreten acciones con el proveedor y realizar el plan de trabajo y determinar los recursos necesarios para su ejecución.
Se están realizando los tableros para Gestión Territorial, los cuales son de gran importancia para la caracterización que se está haciendo desde el grupo de Ecosistema en Gestión Territorial.
Los tableros que están en producción siguen en ajustes teniendo en cuenta que se requiere hacer la guía de navegación y todos los mensajes de ayuda que se requieran para que sea claro el uso por parte de los interesados de cada uno de los tableros.
En esta vigencia la Operación estadística que paso por el proceso de certificación del DANE fue la Grupos de investigación reconocidos y medidos por COLCIENCIAS e investigadores reconocidos por COLCIENCIAS. para la cual se siguió todo el proceso con el DANE y como resultado preliminar esta el plan de acción aprobado. A la fecha esta pendiente el informe del Comité del DANE para conocer la respuesta final relacionada con la certificación
Frente a la estabilización de la Herramienta Plan View para el seguimiento de los proyectos priorizados a Durante el tercer trimestre se trabajó conjuntamente con OTIC y Exceltis en la realización de las pruebas funcionales y puesta en marcha de las interfaces entre Planview (GPS) y SIGP y MGI. </t>
  </si>
  <si>
    <r>
      <t xml:space="preserve">La convocatoria 852 Conectando Conocimiento 2019, tubo apertura el 27 de junio y fecha de cierre el 29 de agosto, mediante Resolución 809 de 2019.
 Durante el trimestre se han adelantado jornadas de socialización en la Universidad Nacional de Colombia con el Equipo de trabajo Jóvenes Investigadores de la Dirección de Mentalidad y Cultura y en la Universidad Pedagógica y Tecnológica de Colombia.
 Adicionalmente se han atendido telefónicamente y de manera escrita las solicitudes de aclaración a los actores interesados en la convocatoria y candidatos a jóvenes investigadores
Como resultado del proceso de postulación, se recibieron: 197 programas registrados, 300 proyectos, para un total de 1.212 proyectos y 1.782 jóvenes postulados.
En el período comprendido entre el 30 de agosto y el 18 de septiembre se llevó a cabo la revisión de requisitos por parte del Grupo de Registro de Proyectos, y entre el 19 y 24 de septiembre se habilitó a los proponentes el SIGP para el proceso de ajuste de requisitos.
El Grupo de Registro de Proyectos realizará una nueva verificación de requisitos del 25 de septiembre al 11 de octubre de 2019, para posteriormente llevar a cabo el proceso de evaluación por pares evaluadores y panel de evaluación.
</t>
    </r>
    <r>
      <rPr>
        <b/>
        <sz val="10"/>
        <rFont val="Segoe UI"/>
        <family val="2"/>
      </rPr>
      <t xml:space="preserve">
Convocatoria Innovación Jóvenes Investigadores
</t>
    </r>
    <r>
      <rPr>
        <sz val="10"/>
        <rFont val="Segoe UI"/>
        <family val="2"/>
      </rPr>
      <t xml:space="preserve">Durante el primer semestre en el Acta del 26 de marzo de 2019, como resultado de la gestión para la vinculación de Jóvenes Innovadores en las distintas convocatorias e instrumentos de la Dirección de Desarrollo Tecnológico e Innovación, se acordó que en la CONVOCATORIA LÍNEA DE FOMENTO A LA INNOVACIÓN Y DESARROLLO TECNOLÓGICO EN LAS EMPRESAS - 2019 con el SENA, se incluiría la vinculación de Jóvenes Innovadores como  condición opcional.
A continuación se describen las estrategias y mecanismos utilizados por las Direcciones de Desarrollo Tecnológico e Innovación y Mentalidad y Cultura para sumar a la meta de jóvenes investigadores:
</t>
    </r>
    <r>
      <rPr>
        <b/>
        <sz val="10"/>
        <rFont val="Segoe UI"/>
        <family val="2"/>
      </rPr>
      <t xml:space="preserve">Convocatoria Alistamiento Tecnológico:
</t>
    </r>
    <r>
      <rPr>
        <sz val="10"/>
        <rFont val="Segoe UI"/>
        <family val="2"/>
      </rPr>
      <t xml:space="preserve">Convocatoria cuyo objetivo es el apoyo de proyectos de desarrollo y validación pre comercial y comercial de prototipos funcionales de tecnologías de alto riesgo tecnológico y alto potencial comercial, esta convocatoria tuvo revisión del borrador, cuyos ajustes serán socializados con el equipo de innovación y posteriormente aprobados en el Comité de Subdirección.
</t>
    </r>
    <r>
      <rPr>
        <b/>
        <sz val="10"/>
        <rFont val="Segoe UI"/>
        <family val="2"/>
      </rPr>
      <t xml:space="preserve">
Convocatoria No 851 Convocatoria línea de Fomento a la Innovación y Desarrollo tecnológico en las empresas – 2019. SENA
</t>
    </r>
    <r>
      <rPr>
        <sz val="10"/>
        <rFont val="Segoe UI"/>
        <family val="2"/>
      </rPr>
      <t xml:space="preserve">La convocatoria dio apertura el 25 de junio de 2019 y cerró el 30 de septiembre de 2019. Se acuerda con la DDTI que una vez se cuente con el listado de propuestas elegibles en donde se incluye el listado de jóvenes, los requisitos de admisión serán revisados por el programa de Jóvenes Investigadores así como los requisitos del componente técnico y el Plan de Transferencia del SENA serán revisados por el programa de Innovación Empresarial.
</t>
    </r>
    <r>
      <rPr>
        <b/>
        <sz val="10"/>
        <rFont val="Segoe UI"/>
        <family val="2"/>
      </rPr>
      <t xml:space="preserve">Invitación a presentar propuesta en materia de Propiedad Intelectual.
</t>
    </r>
    <r>
      <rPr>
        <sz val="10"/>
        <rFont val="Segoe UI"/>
        <family val="2"/>
      </rPr>
      <t>Se define el borrador de la invitación a presentar propuestas para fomentar y generar capacidades al interior de las universidades en materia de propiedad intelectual y se incorpora la conveniencia de financiación de 30 Jóvenes Investigadores en esta iniciativa. 
El Programa de Jóvenes Investigadores, revisara la base de datos de los grupos de investigación para acotar la población objetivo, dado que debe delimitarse mejor para quien está dirigida la invitación.
Vinculación de Jóvenes Innovadores a través de Convocatoria en las Cámaras de Comercio
Con el objeto de vincular jóvenes innovadores a través de las convocatorias de las cámaras de comercio se cuenta con el siguiente presupuesto:
-	Cámara de Comercio de Santander $$95.398.963.20
-	Cámara de Comercio de Cartagena $$71.549.222.40
Invitación fortalecimiento de centros autónomos con jóvenes investigadores e innovadores
La Invitación a presentar propuestas para el fortalecimiento de centros autónomos de investigación e Institutos o centros públicos de I+D reconocidos por Colciencias a la fecha de envío de la presente invitación, en el marco del Sistema Nacional de Ciencia Tecnología e Innovación, fue presentada y aprobada en Comité Técnico de la Dirección de Fomento a la Investigación y Comité Técnico de la Dirección de Mentalidad y Cultura. Posteriormente fue presentada y aprobada en Comité de Subdirección.
La invitación fue envida a los interesados por correo electrónico y publicada en la página web de Colciencias el día 19 de julio de 2019 (http://www.colciencias.gov.co/convocatorias/invitacion-para-presentacion-propuestas/invitacion-presentar-propuestas-para-e
Posteriormente, la Dirección de Fomento envió invitación de manera directa a los centros autónomos, se atendieron los requerimientos por parte de los ciudadanos y se socializó con los Centros los términos de la invitación.
Durante el trimestre se hizo revisión preliminar de requisitos por parte del Grupos de Registro de Proyectos y se habilitó el SIGP para que los proponentes realizaran el ajuste a las propuestas.
Como resultado se obtuvo que de 13 centros autónomos invitados, 11 presentaron propuestas de los cuales 10 cumplieron con la totalidad de los requisitos así como 10 jóvenes investigadores, los cuales pasan al proceso de evaluación.
Convocatoria Jóvenes Investigadores e Innovadores Huila
Se realizó la presentación de la convocatoria de Jóvenes Investigadores Huila ante el comité de subdirección, la cual fue aprobada mediante acta Acta No. 25 julio_03_19, adicionalmente se solicitó por medio de memorando 20197330206963 la resolución de apertura de la convocatoria JII Huila de igual manera al área de comunicaciones vía correo electrónico la Apertura Convocatoria Jóvenes Investigadores e Innovadores Huila.
Siguiendo con el proceso de la convocatoria, se trabajaron 3 componentes de manera paralela: Capacitaciones, Plan de comunicaciones, plan de difusión y divulgación de la convocatoria, inscripción de proponentes.
La convocatoria 856 de Jóvenes investigadores de Huila se recibieron las siguientes propuestas:
 - 56 Jóvenes investigadores 
 - 5 Universidades y 2 Centros de Investigación</t>
    </r>
  </si>
  <si>
    <r>
      <rPr>
        <b/>
        <sz val="11"/>
        <rFont val="Segoe UI"/>
        <family val="2"/>
      </rPr>
      <t>FECHA:</t>
    </r>
    <r>
      <rPr>
        <sz val="11"/>
        <rFont val="Segoe UI"/>
        <family val="2"/>
      </rPr>
      <t xml:space="preserve"> 2017-11-01</t>
    </r>
  </si>
  <si>
    <r>
      <t xml:space="preserve">Respecto al avance en los temas relacionados en el diseño de políticas de CTeI,  es válido señalar que las políticas CONPES de CTeI y Ciencia Abierta estan siendo lideradas desde la Subidrección General. Por su parte las políticas de formación de Alto nivel y de Apropiación Social, son lideradas por las áreas técnicas y soportadas por el grupo de política de la Subdirección. En este sentido a junio de 2019 se presenta un avance del 44% respecto al indicador de formulación y acompañamiento de documentos de política frente al 20% planeado para el período, destacan los siguientes avance asociadas a esta etapa en el marco de la formulación de política pública en CTeI:
</t>
    </r>
    <r>
      <rPr>
        <b/>
        <sz val="10"/>
        <rFont val="Segoe UI"/>
        <family val="2"/>
      </rPr>
      <t xml:space="preserve">*Conpes de Ciencia, Tecnología e Innovación: </t>
    </r>
    <r>
      <rPr>
        <sz val="10"/>
        <rFont val="Segoe UI"/>
        <family val="2"/>
      </rPr>
      <t xml:space="preserve">Teniendo en cuenta que Colciencias lidera dos proyectos de vital importancia como son la Misión de Sabios y la fusión de la entidad en el Ministerio de Ciencia, Tecnología e Innovación, y que ambos proyectos van a dar elementos importantes para el diseño de la política de CTeI, se aplazó la elaboración del diagnóstico hasta el momento en el cual se tengan las conclusiones de los dos proyectos mencionados. Se espera concluir la formulación de la política CONPES de CTeI en el 2020.
</t>
    </r>
    <r>
      <rPr>
        <b/>
        <sz val="10"/>
        <rFont val="Segoe UI"/>
        <family val="2"/>
      </rPr>
      <t xml:space="preserve">*Diseño de Política de Ciencia Abierta: </t>
    </r>
    <r>
      <rPr>
        <sz val="10"/>
        <rFont val="Segoe UI"/>
        <family val="2"/>
      </rPr>
      <t xml:space="preserve">.A partir del análisis de los aportes recibidos de la consulta pública al documento Lineamientos de una política de ciencia abierta en Colombia, tanto en el portal institucional como en los talleres de la Red Colombiana de Información Científica, se elaboró una propuesta de ajuste a los lineamientos de política y al plan de acción y se diseñó un taller con el fin de debatir y analizar con las Direcciones Técnicas la viabilidad de incorporarlos a la política. El 29 de julio se llevó a cabo una sesión de trabajo con el equipo de la Subdirección para presentar las conclusiones de los aportes de la comunidad y la propuesta de metodología del taller.  
Acto seguido, el pasado  22 de agosto con la participación de 35 personas de la todas las áreas de Colciencias. Se requirieron mesas de trabajo adicionales para analizar los resultados de dicho taller. Asimismo, se viene realizando una mesa de trabajo entre Secretaría General, la Dirección de Innovación y la Subdirección con el fin de analizar la compatibilidad entre ciencia abierta y propiedad intelectual. Está en proceso la concertación de la Resolución respectiva. 
3- En coordinación con las Direcciones Técnicas, se realizó el seguimiento al plan de acción de la política de ciencia abierta concertado al comienzo de año. Con corte a septiembre se cuenta con ejecución del 100% en 5 actividades.
4- Se cuenta con una versión preliminar del documento de Política de Ciencia Abierta, el cual será presentado en el marco del evento OpenCon LatAm el 28 de septiembre para recibir comentarios de los expertos en el tema del país. 
</t>
    </r>
    <r>
      <rPr>
        <b/>
        <sz val="10"/>
        <rFont val="Segoe UI"/>
        <family val="2"/>
      </rPr>
      <t>*Diseño de Política Formación de Alto Nivel:</t>
    </r>
    <r>
      <rPr>
        <sz val="10"/>
        <rFont val="Segoe UI"/>
        <family val="2"/>
      </rPr>
      <t xml:space="preserve"> Se elaboró la versión 1 del documento CONPES y se remitió para observaciones del DNP, así como al Ministerio de Hacienda y Crédito Público la solicitud de aval fiscal para el CONPES de Formación de Capital Humano de Alto Nivel.
</t>
    </r>
    <r>
      <rPr>
        <b/>
        <sz val="10"/>
        <rFont val="Segoe UI"/>
        <family val="2"/>
      </rPr>
      <t xml:space="preserve">*Diseño de Política Apropiación Social del Conocimiento: </t>
    </r>
    <r>
      <rPr>
        <sz val="10"/>
        <rFont val="Segoe UI"/>
        <family val="2"/>
      </rPr>
      <t xml:space="preserve">Durante el tercer trimestre del año en curso, se presentó ante el Comité de Subdirección, el Documento Base de la Política de Apropiación Social del Conocimiento. El comité aprobó la pertinencia técnica y estratégica del documento mediante el Acta No. 32 del 06 de agosto de 2109. Posterior a la aprobación del comité, el área técnica realizó el cronograma de trabajo, y envío al Grupo de Diseño y formulación de política pública para su revisión y comentarios. En reunión del día 24 de septiembre de 2019, se realizó la revisión del alcance del documento, así como de los lineamientos y las estrategias de la política. Durante esta misma reunión, se revisó y validó positivamente (con observaciones) el cronograma de trabajo.   Con relación a los compromisos establecidos en el plan de trabajo y de acuerdo con el cronograma de la política, el área técnica informó que tanto los talleres externos como internos de validación se realizarán en el último trimestre de la vigencia
Frente a la iniciativa de Evaluación de polítca de CTeI, para el tercer trimestre de 2019, se calcula con el total acumulado del 80% sobre un porcentaje planificado del 87,5%, Para el período se adelantaron las siguientes acciones: 
</t>
    </r>
    <r>
      <rPr>
        <b/>
        <sz val="10"/>
        <rFont val="Segoe UI"/>
        <family val="2"/>
      </rPr>
      <t xml:space="preserve">*Beneficios tributarios: </t>
    </r>
    <r>
      <rPr>
        <sz val="10"/>
        <rFont val="Segoe UI"/>
        <family val="2"/>
      </rPr>
      <t xml:space="preserve"> Se presentaron, ante el Comité de Subdirección No.18, los términos de invitación de la evaluación de impacto, estos se aprobaron con observaciones. Las observaciones derivadas de este comité fueron subsanadas y presentadas en la mesa de trabajo realizada a mediados del mes de junio. Una vez aprobado, se dio apertura de la invitación para recibir propuestas, la cual se encuentra en curso.
</t>
    </r>
    <r>
      <rPr>
        <b/>
        <sz val="10"/>
        <rFont val="Segoe UI"/>
        <family val="2"/>
      </rPr>
      <t xml:space="preserve">* Fondo de Investigaciones en Salud – FIS: </t>
    </r>
    <r>
      <rPr>
        <sz val="10"/>
        <rFont val="Segoe UI"/>
        <family val="2"/>
      </rPr>
      <t>Se realizó la contratación de un evaluador para realizar los términos de referencia de la evaluación de impacto. Dentro de los entregables del contratista, se encuentran los avances en el diseño de la evaluación de impacto del FIS - Cadena de valor y preguntas orientadoras, los cuales se consideran como la estructura para elaborar los términos de la invitación para la evaluación. La actividad “Presentación y Aprobación de términos de referencia ante el Comité de Subdirección” se realizará en el cuarto trimestre del año 2019, lo anterior, teniendo presente que se contrató al evaluador que diseñará los términos de referencia y estos estarán listos para el cuarto trimestre del año en curso. Siguiendo lo anterior, se prevé que la actividad “Apertura de Invitación a presentar propuestas” se desarrolle en el primer trimestre del año 2020. 
*</t>
    </r>
    <r>
      <rPr>
        <b/>
        <sz val="10"/>
        <rFont val="Segoe UI"/>
        <family val="2"/>
      </rPr>
      <t xml:space="preserve">Programa de Formación de Alto Nivel: </t>
    </r>
    <r>
      <rPr>
        <sz val="10"/>
        <rFont val="Segoe UI"/>
        <family val="2"/>
      </rPr>
      <t xml:space="preserve">Se revisó la disponibilidad de recursos para llevar a cabo la evaluación. En esa línea se elaboró la presentación y justificación de la evaluación en matera de f ormación de alto nivel.
</t>
    </r>
    <r>
      <rPr>
        <b/>
        <sz val="10"/>
        <rFont val="Segoe UI"/>
        <family val="2"/>
      </rPr>
      <t>*Programas y proyectos del Fondo de CTeI del SGR:</t>
    </r>
    <r>
      <rPr>
        <sz val="10"/>
        <rFont val="Segoe UI"/>
        <family val="2"/>
      </rPr>
      <t xml:space="preserve"> a mediados del mes de julio de 2019, se realizó una mesa de trabajo con el equipo de Gestión Territorial, donde se acordaron, entre otros temas, la financiación de la evaluación de impacto, los actores principales que deben participar en la construcción de los términos de referencia, el alcance de la evaluación de impacto, así como la contratación de una persona para liderar el proceso de evaluación.
Con re lación al apoyo a la gestión en lineamientos de política de CTeI , es necesario destacar la labor de la Subdirección en compañía de la UDEP asociado al acompañamiento que brinda para que efectivamente esos lineamientos sean tenidoS en cuenta en la toma de decisiones de la Entidad como cabeza de sector de CTeI. Se destacan los siguientes avances por frente:</t>
    </r>
    <r>
      <rPr>
        <b/>
        <sz val="10"/>
        <rFont val="Segoe UI"/>
        <family val="2"/>
      </rPr>
      <t xml:space="preserve">
Ministerio de CTeI: </t>
    </r>
    <r>
      <rPr>
        <sz val="10"/>
        <rFont val="Segoe UI"/>
        <family val="2"/>
      </rPr>
      <t xml:space="preserve">En cuanto a la fusión de Colciencias en Ministerio, se tuvieron reuniones internas con el equipo Directivo para revisar el proyecto de decreto de la estructura al nuevo Ministerio, de igual manera con diferentes actores del SNCTeI del cual se realizaron talleres con representantes del sector productivo Nacional para recopilar sus apreciaciones sobre la estructura propuesta para el Ministerio y presentación ante el CACTI del 05 de septiembre la propuesta de composición del nuevo CACTI para el Ministerio, entre las actividades más relevantes. 
</t>
    </r>
    <r>
      <rPr>
        <b/>
        <sz val="10"/>
        <rFont val="Segoe UI"/>
        <family val="2"/>
      </rPr>
      <t>Misión de sabios: E</t>
    </r>
    <r>
      <rPr>
        <sz val="10"/>
        <rFont val="Segoe UI"/>
        <family val="2"/>
      </rPr>
      <t xml:space="preserve">n septiembre se efectuó la 2da cumbre de sabios, los temas centrales fueron: la Financiación de la CTI y relacionamiento con representantes del sector productivo. Participaron presidentes de gremios productivos, institutos, academia, empresas y voceros del gobierno. Se presentaron avances en instancias como: SENESCYT Ecuador, Ministerio CyT Buenos Aires y Cooperación Alemana.
</t>
    </r>
  </si>
  <si>
    <r>
      <rPr>
        <b/>
        <u/>
        <sz val="10"/>
        <rFont val="Segoe UI"/>
        <family val="2"/>
      </rPr>
      <t>En lo que compete a la aprobación de los recursos del  FCTeI  del SGR,</t>
    </r>
    <r>
      <rPr>
        <sz val="10"/>
        <rFont val="Segoe UI"/>
        <family val="2"/>
      </rPr>
      <t xml:space="preserve"> para el período analizado se reportó un 32% frente al 43% planeado. El dato da cuenta de un total de $341.778.314.266 ($109.309.506.912 primer trimestre,  $105.744.886.145 segundo trimestre y $126.723.921.209 ). En particular para el período analizado, desde El OCAD del FCTeI del SGR en el tercer trimestre de 2019 realizó 4 sesiones así: 1. El 10 de julio de 2019, en el que no se aprobaron recursos, 2. El 16 de agosto de 2019 se realizó la sesión 61 soportada con el Acuerdo 78 de 2019 en la cual se aprobaron 7 proyectos y 3 ajustes a proyectos por valor de $54.076.828.406,99; 3. El 29 de agosto de 2019 en el que no se aprobaron recursos, 4. La sesión 63 del 18 de septiembre de 2019, soportada con el Acuerdo 080 de 2019, donde se aprobaron 8 proyectos y 1 ajuste por valor de $61.787.369.839,01., 5. La sesión 64 del 30 de septiembre de 2019, donde se aprobaron 2 proyectos y 1 ajustes $ 10.859.722.963,00. Con lo anterior se logra el 90% de la meta proyectada para el período. Los resultados se asocian a las dinámicas propias de la aprobación de los proyectos en el OCAD; no osbtante se espera que el número de aprobaciones se incremente conforme se presenten los resultados de las convocatorias públicas, abiertas y competitivas.
</t>
    </r>
    <r>
      <rPr>
        <b/>
        <u/>
        <sz val="10"/>
        <rFont val="Segoe UI"/>
        <family val="2"/>
      </rPr>
      <t>Respecto al alistamiento y gestión de convocatorias públicas abiertas</t>
    </r>
    <r>
      <rPr>
        <sz val="10"/>
        <rFont val="Segoe UI"/>
        <family val="2"/>
      </rPr>
      <t xml:space="preserve"> , cuya implementación se mide a través de la ejecución de plan bienal de convocatorias. Para el tercer trimeste se dió apertura a 8 de las 9 convocatorias programas en el Plan Bienal de Convocatorias, logrando así el 88% de la meta proyectada para el período. Las convocatorias osn las siguientes:
1.  Becas de excelencia doctoral Bicentenario (1er corte= con 2336 postulaciones y 56 IES participantes. En 2019 se beneficiarán 493 profesionales para cursar sus estudios de doctorado en el país.
2. Fortalecimiento Institucional y de investigación de las IES públicas (1 corte), a través de la cual se recibieron 269 propuestas de alianzas, participaron 65 IES. Serán 33 alianzas apoyadas . 262 propuestas elegibles mecanismo 1 y 44 para el mecanismo 2. Monto solicitado al SGR por un total de a $ 387.495 millones.
3.  Innovación - conformación de un listado de elegibles de propuestas orientadas al desarrollo tecnológico, la transferencia de conocimiento y tecnología y la innovación, para dinamizar la productividad la competitividad de las regiones y el desarrollo social; promover la creación y el fortalecimiento de capacidades e infraestructura de organizaciones para el desarrollo tecnológico, la transferencia de conocimiento y tecnología y la innovación, con el fin de dinamizar la productividad y competitividad de las regiones; y Estimular la articulación de entidades del SNCTI para abordar oportunidades o necesidades de los territorios.Cerró el 01 de octubre.
4. Apropiación social -  la conformación de un listado de elegibles de propuestas orientadas al ámbito de la Apropiación Social de la CTeI y Vocaciones para la consolidación de una sociedad del conocimiento  de los territorios en el marco de la celebración del Bicentenario. Cerró el 01 de octubre.
 5. Fortalecimiento Territorial en CTeI -  conformación de un listado de elegibles de propuestas orientadas al fortalecimiento del sistema territorial de CTeI e impulsar el aprovechamiento sostenible de sus ventajas competitivas. Cierra el 22 de noviembre.
6. Investigación y desarrollo - conformación de un listado de elegibles de propuestas de I+D y de propuestas de proyectos de creación y fortalecimiento de centros de investigación e institutos de I+D en los territorios, según lo priorizado por éstos en el Plan Bienal de convocatorias 2019-2020 aprobado por el OCAD del Fondo de CTeI del Sistema General de Regalías.Cieera el 22 de noviembre.
7. Formación de alto nivel (maestrías y estancias posdoc) - conformar un listado de propuestas de proyectos elegibles para la formación de capital humano para las regiones a nivel de maestría en la modalidad de investigación y especialidades médico-quirúrgicas, y para el desarrollo de estancias postdoctorales en entidades del Sistema Nacional de Ciencia, Tecnología e Innovación reconocidas u homologadas por COLCIENCIAS en los focos definidos por los departamentos que priorizaron la línea de formación de capital humano.Cierra el 22 de noviembre.
8.  Becas de excelencia doctoral del Bicentenario (corte 2) - conformación de un listado de elegibles de propuestas  orientadas al apoyo a la formación de profesionales colombianos a nivel de doctorado en universidades del país, para la generación y transferencia de conocimiento científico de alto impacto que contribuya al desarrollo económico, social y ambiental del país y sus regiones.Abrió el 02 de septiembre
9. Fortalecimiento IES  públicas - Esta convocatoria está dirigida a IES públicas colombianas1 para el fortalecimiento de sus capacidades institucionales y de investigación en CTeI. Esta última abrirá el 07 de octubre y por lo tanto no cuanta en el indicador  para el tercer trimestre.
Durante el tercer trimestre de 2019, </t>
    </r>
    <r>
      <rPr>
        <b/>
        <sz val="10"/>
        <rFont val="Segoe UI"/>
        <family val="2"/>
      </rPr>
      <t>desde la iniciativa de acompañamiento y apoyo a ecosistemas territoriales, el equipo de Gestión Territorial</t>
    </r>
    <r>
      <rPr>
        <sz val="10"/>
        <rFont val="Segoe UI"/>
        <family val="2"/>
      </rPr>
      <t xml:space="preserve">  se llevaron a cabo cuatro talleres  en el marco de la estrategia de Cátedra por la CTeI.   1. Fortalecimiento de capacidades para la formulación y estructuración de proyectos de CTeI”  - Urabá - Antioquia (agosto 15 y 16)  con 48 asistentes, 2. fortalecimiento de capacidades para la formulación y estructuración de proyectos de CTeI para los departamentos de Tolima, Caquetá y Huila” - Ibagué - Tolima (septiembre 12 y 13) con 48 participantes, 3. - Taller cátedra ctei san andres, providencia y santa catalina  -  julio 29 - 2019 con 38  participantes y 4. Taller para el fortalecimiento de capacidades para la formulación y estructuración de proyectos de CTeI para los departamentos de Bolívar, Córdoba y Sucre, Sincelejo - Sucre - septiembre 2 y 3.
</t>
    </r>
  </si>
  <si>
    <r>
      <t xml:space="preserve">A continuación se muestran los avances por iniciativa estratégica:
</t>
    </r>
    <r>
      <rPr>
        <b/>
        <sz val="10"/>
        <rFont val="Segoe UI"/>
        <family val="2"/>
      </rPr>
      <t>Participación en escenarios internacionales estratégicos con miras a promover el avance de la CTeI</t>
    </r>
    <r>
      <rPr>
        <sz val="10"/>
        <rFont val="Segoe UI"/>
        <family val="2"/>
      </rPr>
      <t xml:space="preserve">
En el marco de l trabajo conjunto con el Comité de Política Científica y Tecnológica-CSTP de la OCDE, se participó en la sesión quincuagésima tercera del Grupo de Trabajo en Política de Innovación Tecnológica (TIP) en la que se discutieron los principales temas de vanguardia a nivel mundial y los instrumentos más efectivos de política como  co-creación, digitalización de las políticas de CTeI, inteligencia Artificial, Beneficios tributarios y transferencia de tecnología.
Sobre el desarrollo de compromisos en el marco de la OEA como presidente de la COMCYT-Comisión Interamericana de Ciencia y Tecnología, se llevó a cabo la videoconferencia con los 4 de grupos de trabajo de la Comisión Interamericana de Ciencia, Tecnología e Innovación para hacer un seguimiento de las actividades adelantadas hasta el momento. Los grupos divididos en educación y recursos humanos, infraestructura, innovación y desarrollo tecnológico presentaron un informe y nuevas iniciativas de cara a la reunión que se llevará a cabo en diciembre con el plenario de la COMCYT.
En lo que refiere al desarrollo de compromisos de la Cumbre Iberoamericana, en el marco der  de la próxima cumbre XXVII Cumbre Iberoamericana de Jefes de Estado y de Gobierno que se llevará a cabo en la ciudad de Andorra la Vieja, en 2020, se propuso realizar la reunión de la Comisión para la Agenda Iberoamericana de Ciencia, Tecnología e Innovación, en la ciudad de Bogotá con sede Colciencias, los días 19 y 20 de septiembre. Esta reunión tenía como objetivo realizar una revisión integrada por aquellas actuaciones y proyectos vigentes adoptados por los Jefes de Estado y de Gobierno y estuvo integrada por Argentina, Colombia, España, México, Uruguay además del coordinador del Espacio Iberoamericano del Conocimiento y el Secretario General del CYTED.
En lo que compete a la Participación en los comités y en la Asamblea General del Programa CYTED, en el mes de julio se reunió en Madrid, España, el Comité Financiero del Programa CYTED conformado por los delegados de Colombia (Internacionalización de Colciencias), España, Perú y Portugal. La reunión del Comité tuvocomo finalidad discutir los aspectos relacionados con el avance en la ejecución del presupuesto, estado de los aportes  de cuotas de los países miembros, cumplimiento de los acuerdos de la Asamblea General, proponer un monto de cuota que el Principado de Andorra podría aportar, si se incorpora como miembro del Programa.
Por otro lado, la Dirección de Fomento a la Investigación participó en los paneles de evaluación de Redes Temáticas, Proyectos Estratégicos, Becas a Emprendedores y Foros Empresa-Academia del Programa CYTED, igualmente, se realizó la evaluación de las propuestas de Foros CYTED.
</t>
    </r>
    <r>
      <rPr>
        <b/>
        <sz val="10"/>
        <rFont val="Segoe UI"/>
        <family val="2"/>
      </rPr>
      <t xml:space="preserve">Fortalecimiento del rol de Colciencias como Punto Nacional de Contacto de H2020 mediante la organización de info days y capacitaciones con los demás NCPS
</t>
    </r>
    <r>
      <rPr>
        <sz val="10"/>
        <rFont val="Segoe UI"/>
        <family val="2"/>
      </rPr>
      <t xml:space="preserve">Durante este periodo se realizaron 2 InfoDays del Programa H2020 y las Acciones Marie Sklodowska Curie, los cuales tuvieron como objetivo sensibilizar y apoyar la apropiación dirigida de la comunidad científica local, frente a la importancia y los beneficios de participar activamente en convocatorias y acciones asociadas a los Programas especiales de la UE para el fomento de investigación e innovación. 
Posicionamiento de Colombia como destino internacional estratégico para el desarrollo de actividades de CTeI, a través de la participación en conferencias internacionales.
Se logró posicionar a Colciencias y al país como referente internacional de destino académico y de investigación a través de la estrategia formulada por la Mesa de Trabajo Interinstitucional entre el Ministerio de Educación, ICETEX, Colciencias, CCYK y Pro Colombia. Dicha estrategia se basa en la participación en las principales conferencias internacionales de educación para lograr la internacionalización de los portafolios de iniciativas de las entidades. 
Esta acción permite mitigar los siguientes riesgos R21-2019 Capacidad insuficiente para la atención de los compromisos o solicitudes de colaboración recibidas en el marco de la gestión internacional  gracias a la matriz de presencia de Colciencias en escenarios internacionales estratégico.
</t>
    </r>
    <r>
      <rPr>
        <b/>
        <sz val="10"/>
        <rFont val="Segoe UI"/>
        <family val="2"/>
      </rPr>
      <t xml:space="preserve">
Gestionar alianzas con actores identificados como estratégicos para movilizar recursos técnicos y financieros</t>
    </r>
    <r>
      <rPr>
        <sz val="10"/>
        <rFont val="Segoe UI"/>
        <family val="2"/>
      </rPr>
      <t xml:space="preserve">
Tomando como marco el Acuerdo de cooperación científica y tecnológica entre Colombia y Brasil, suscrito en Bogotá el 12 de marzo de 1981, el cual tiene como objetivo estrechar los lazos de cooperación en materia científica y tecnológica entre Brasil y Colombia, en cumplimiento de lo estipulado de manera nacional por el Plan Nacional de Desarrollo 2018-2022. Pacto por Colombia, pacto por la equidad y la Ley 1286 de 2009 y, de manera institucional por el Plan Estratégico Institucional 2019-2022 y el Plan de Acción Institucional 2019-2022.
</t>
    </r>
    <r>
      <rPr>
        <b/>
        <sz val="10"/>
        <rFont val="Segoe UI"/>
        <family val="2"/>
      </rPr>
      <t xml:space="preserve">
Promoción de la circulación de conocimiento y prácticas innovadoras en un escenario global
</t>
    </r>
    <r>
      <rPr>
        <sz val="10"/>
        <rFont val="Segoe UI"/>
        <family val="2"/>
      </rPr>
      <t xml:space="preserve">Para el programa MATH AmSud y STIC AmSud, para la fecha del reporte del trimestre, se definieron propuestas que se consideran como elegibles, según los requisitos establecidos por el Programa. Una vez realizada la verificación, se encontró que, en la contraparte colombiana, 03 propuesta del programa de STIC y 02 propuestas del programa Math.
Respecto al intercambio de prácticas exitosas con aliados estratégicos internacionales en temáticas priorizadas por la entidad, en el período analizado, se realizó la socialización con la Embajada de Alemania, Embajada de Australia, el FAPESP de Brasil con el apoyo de la embajada de ese país y la Embajada de Canadá para el Fondo de Investigaciones de Québec. Se exploraron posibilidades de cooperación para trabajar en iniciativas conjuntas en el marco del tema de las industrias creativas/economía Naranja
Finalmente y en resumen, con corte a tercer trimestre de la vigencia se consolidaron 3 alianzas: Comisión Interamericana de Ciencia y Tecnología IC, Centro Internacional de Ingeniería Genética y Biotecnología - ICGEB  y Organización para la Cooperación y el Desarrollo Económicos – OCDE. Con estos resultados se alcanza el 100% de lametas proyectadas para el período analizado.
</t>
    </r>
  </si>
  <si>
    <r>
      <t xml:space="preserve">Al respecto de la gestión para avanzar en la meta de proyectos de CTeI se ha avanzado en los siguientes aspectos: 
- Convocatoria Conectando Conocimiento: Se logra dar apertura a la convocatoria el 27 de junio de 2019 de forma articulada con el componente de Jóvenes Investigadores. Se presentaron propuestas a través de dos modalidades, proyectos (300) y programas (197, los cuales están integrados por 633 proyectos). La entrega de resultados preliminares se hará en el mes de diciembre.
</t>
    </r>
    <r>
      <rPr>
        <b/>
        <u/>
        <sz val="10"/>
        <rFont val="Segoe UI"/>
        <family val="2"/>
      </rPr>
      <t xml:space="preserve"> -  Financiación de proyectos de las Fuerzas Armadas: 
</t>
    </r>
    <r>
      <rPr>
        <sz val="10"/>
        <rFont val="Segoe UI"/>
        <family val="2"/>
      </rPr>
      <t xml:space="preserve">FUERZA AÉREA COLOMBIANA: Se llevó a cabo un aadición de $3.950 millones al Convenio 015-2014 suscrito entre la Fuerza Aérea Colombiana y el FFJC. Se realiza el lanzamiento de la invitación y envío de comunicaciones a los líderes de grupos reconocidos por la ARC el 12 de agosto se dió cierre a la invitación el 09 de septiembre. Al corte del tercer trimestre se encuentra en proceso de evaluación la invitación para financiar propuestas para el apoyo en formación de alto nivel (maestría y doctorado) a través de crédito educativo condonable y estancias de investigación de CTeI. 
ARMADA NACIONAL DE COLOMBIA: Adición de $2.245.250.858,74 al Convenio 877-2017 suscrito entre la ARC y el FFJC. En proceso de legalización el otrosí N°2. Se proyecta realizar una invitación a presentar propuestas para la ejecución de proyectos de I+D+i orientados al fortalecimiento del Portafolio I+D+i de la Armada República de Colombia bajo tres modalidades de financiación, según prioridades y necesidades de la Armada y que tendrá cierre hasta el 18 de noviembre de la cual la apertura se dió el 17 de septiembre. 
EJÉRCITO NACIONAL DE COLOMBIA: En proceso de trámite la suscripción de convenio marco entre Colciencias y el Ejército Nacional de Colombia. En proceso trámite la suscripción de convenio derivado con aportes aproximados de $3.000 millones, de los cuales, $2.000. millones son aporte del Ejército y $1.000 millones aportes de Colciencias. Se encuentra en proceso de negociaciones. Al corte del tercer trimestre aún se encontraba en proceso de negociación el convenio. 
</t>
    </r>
    <r>
      <rPr>
        <b/>
        <u/>
        <sz val="10"/>
        <rFont val="Segoe UI"/>
        <family val="2"/>
      </rPr>
      <t xml:space="preserve">- Convocatoria Pactos para la Generación de Nuevo Conocimiento a Través de Proyectos de Investigación Científica en Ciencias Médicas y de la Salud: </t>
    </r>
    <r>
      <rPr>
        <sz val="10"/>
        <rFont val="Segoe UI"/>
        <family val="2"/>
      </rPr>
      <t xml:space="preserve">La convocatoria estuvo abierta del 29 de marzo al 29 de mayo de 2019, durante el periodo se llevó a cabo: la Parametrización de formulario SIGP (el formulario fue habilitado el 8 de abril según lo establecido en la página de Colciencias),  la socialización de los términos de referencia de esta convocatoria se realizó el 2 de mayo de 2019 y se atendieron 242 solicitudes sobre los términos. Al cierre de la convocatoria se recibieron 401 propuestas, una vez transcurrido el periodo de ajustes de requisitos del 30 de mayo al 10 de junio, la oficina de registro, el 25 de junio, informó que 386 propuestas cumplieron con el diligenciamiento de los requisitos. En conclusión, se recibieron 300 proyectos y 197 programas (de los cuales están integrados por 633 proyectos).
</t>
    </r>
    <r>
      <rPr>
        <b/>
        <u/>
        <sz val="10"/>
        <rFont val="Segoe UI"/>
        <family val="2"/>
      </rPr>
      <t xml:space="preserve">- Creación de pactos para incentivar el Desarrollo Tecnológico y la Innovación en el área de Ciencias Médicas y de la Salud: </t>
    </r>
    <r>
      <rPr>
        <sz val="10"/>
        <rFont val="Segoe UI"/>
        <family val="2"/>
      </rPr>
      <t xml:space="preserve">abierta hasta el 2 de julio de 2019. Al corte del informe 16 propuestas presentaron cumplimiento a los requisitos mínimos. 
</t>
    </r>
    <r>
      <rPr>
        <b/>
        <u/>
        <sz val="10"/>
        <rFont val="Segoe UI"/>
        <family val="2"/>
      </rPr>
      <t xml:space="preserve">- Convocatoria para presentar programas de investigación en temáticas priorizadas en Ciencias Médicas y de la Salud: </t>
    </r>
    <r>
      <rPr>
        <sz val="10"/>
        <rFont val="Segoe UI"/>
        <family val="2"/>
      </rPr>
      <t xml:space="preserve">abierta desde el 29 de marzo al 18 de junio de 2019, el formulario fue habilitado el 8 de abril, la socialización se realizó el 6 de mayo de 2019 en las instalaciones de Colciencias. Durante el periodo de apertura se atendieron 87 solicitudes de estas 59 fueron atendidas por el Centro de Contacto y 28 por el área técnica. A la fecha del cierre se recibieron 23 programas, de los cuales como resultado de la revisión de requisitos 22 propuestas cumplieron con éstos y pasaron a evaluación, la publicación de resultados preliminares se realizará el próximo 15 de octubre. 
</t>
    </r>
    <r>
      <rPr>
        <b/>
        <u/>
        <sz val="10"/>
        <rFont val="Segoe UI"/>
        <family val="2"/>
      </rPr>
      <t>- Implementación de la política de Ética de la investigación, Bioética e Integridad Científica:</t>
    </r>
    <r>
      <rPr>
        <sz val="10"/>
        <rFont val="Segoe UI"/>
        <family val="2"/>
      </rPr>
      <t xml:space="preserve"> Se tienen los resultados del cuestionario aplicado para elaborar la Línea de Base de la Política.
</t>
    </r>
    <r>
      <rPr>
        <b/>
        <u/>
        <sz val="10"/>
        <rFont val="Segoe UI"/>
        <family val="2"/>
      </rPr>
      <t>- Convocatoria para adelantar nueva fase de ejecución de proyectos I+D+i en recobro mejorado de hidrocarburos:</t>
    </r>
    <r>
      <rPr>
        <u/>
        <sz val="10"/>
        <rFont val="Segoe UI"/>
        <family val="2"/>
      </rPr>
      <t xml:space="preserve"> </t>
    </r>
    <r>
      <rPr>
        <sz val="10"/>
        <rFont val="Segoe UI"/>
        <family val="2"/>
      </rPr>
      <t xml:space="preserve">dió paertura en el mes de abril de 2019. Se implementaron estrategias de divulgación entre las cuales se incluyen envió de correos a las Vicedecanaturas de investigación de las posibles universidades y grupos de investigación interesados en participar. Adicionalmente, los términos de referencia fueron presentados en la VII Escuela de Verano realizada en la Universidad Nacional de Colombia sede Medellín – Facultad de Minas el día 31 de mayo de 2019 y en la Agencia Nacional de Hidrocarburos el día 14 de junio de 2019. El cierre de la convocatoria fue el pasado 31 de julio de 2019 Los resultados preliminares serán publicados el 15 de octubre. 
</t>
    </r>
    <r>
      <rPr>
        <b/>
        <u/>
        <sz val="10"/>
        <rFont val="Segoe UI"/>
        <family val="2"/>
      </rPr>
      <t xml:space="preserve">- Convocatoria de proyectos de I+D+i para el fortalecimiento del planeamiento minero- energético: </t>
    </r>
    <r>
      <rPr>
        <sz val="10"/>
        <rFont val="Segoe UI"/>
        <family val="2"/>
      </rPr>
      <t xml:space="preserve">desde el 7 de junio se abre la convocatoria, se espera recibir propuestas hasta el 2 de agosto de 2019 a las 4:00 pm, realizar verificación de requisitos mínimos del 5 agosto al 9 agosto y el proceso de evaluación del 16 de agosto al 14 de octubre, actividades que se realizarán en los próximos trimestres.
</t>
    </r>
    <r>
      <rPr>
        <b/>
        <u/>
        <sz val="10"/>
        <rFont val="Segoe UI"/>
        <family val="2"/>
      </rPr>
      <t>- Invitación para presentar proyectos de CTeI en salud ambiental relacionados con contaminación por vertimiento de hidrocarburos:</t>
    </r>
    <r>
      <rPr>
        <sz val="10"/>
        <rFont val="Segoe UI"/>
        <family val="2"/>
      </rPr>
      <t xml:space="preserve"> la invitación cerró el pasado 8 de abril de 2019. Durante el periodo de apertura no se registró ninguna propuesta, quedando desierta la invitación. En el comité técnico del 11 de julio se decide reabrir la invitación para que tenga un periodo de apertura del 23 de agosto al 03 de octubre. 
</t>
    </r>
    <r>
      <rPr>
        <b/>
        <u/>
        <sz val="10"/>
        <rFont val="Segoe UI"/>
        <family val="2"/>
      </rPr>
      <t xml:space="preserve">- Invitación a presentar proyectos de Investigación + Creación en artes – InvestigArte: </t>
    </r>
    <r>
      <rPr>
        <sz val="10"/>
        <rFont val="Segoe UI"/>
        <family val="2"/>
      </rPr>
      <t xml:space="preserve">busca fortalecer los grupos de investigación en las áreas artísticas con miras a disminuir la brecha en la generación de conocimiento en el sector de las artes y el patrimonio cultural, desde el programa de Ciencias Humanas, Sociales y Educación de la Dirección de Fomento a la Investigación se generó la iniciativa InvestigArte. Los términos de referencia fueron construidos con el apoyo de la Dirección de Mentalidad y Cultura en donde se incorporan temáticas asociadas a la economía naranja y a investigación en artes y grupos de investigación de categoría C y reconocidos. 
</t>
    </r>
    <r>
      <rPr>
        <b/>
        <sz val="10"/>
        <rFont val="Segoe UI"/>
        <family val="2"/>
      </rPr>
      <t>Conclusiones y recomendaciones</t>
    </r>
    <r>
      <rPr>
        <sz val="10"/>
        <rFont val="Segoe UI"/>
        <family val="2"/>
      </rPr>
      <t xml:space="preserve">
Como parte de las conclusiones de las sesiones de concertación de la Planeación Estratégica, se mantiene la observación de procurar no tener acumulados los resultados al cuarto trimestre, este efecto se ve reflejado también en la ejecución presupuestal, acerca de no dejar planeados la obtención de los resultados y obligación de recursos para el final del año.
Frente a la creación de pactos para incentivar el Desarrollo Tecnológico y la Innovación en el área de Ciencias Médicas y de la Salud es importante tener en cuenta que se consideré que la meta son 14 proyectos de CTeI apoyados y no se tendrá mucho margen de maniobra frente al hecho de cumplir la meta. 
Se debe procurar concretar las acciones de iniciativas que se van a desarrollar desde el inicio de la vigencia dado que los ajustes y cambios han generado cambios en otros planes y en la determinación de las metas en los diferentes periodos.  
Es importante que los convenios que dan paso a las iniciativas terminen el proceso de legalización y cierre completo contractual para poder dar paso formal a las iniciativas de forma correcta con frente a los procedimientos.  
Se recuerda al área técnica que para el proceso de un mecanismo de financiación se debe asegurar que las plataformas en donde se presentarán las propuestas deben estar configuradas y parametrizadas antes de la apertura del mecanismo.  </t>
    </r>
  </si>
  <si>
    <r>
      <t>Para el tercer trimestre de la vigencia se presentan los siguientes avances por iniciativas estratégicas:</t>
    </r>
    <r>
      <rPr>
        <b/>
        <u/>
        <sz val="10"/>
        <rFont val="Segoe UI"/>
        <family val="2"/>
      </rPr>
      <t xml:space="preserve">
- Invitación a presentar propuestas para el fortalecimiento de centros autónomos de investigación e institutos o centros públicos de I+D, reconocidos por Colciencias: </t>
    </r>
    <r>
      <rPr>
        <sz val="10"/>
        <rFont val="Segoe UI"/>
        <family val="2"/>
      </rPr>
      <t xml:space="preserve">Durante el periodo 01 de abril junio 30 de 2019 se realizaron reuniones entre los Programas Nacionales de Mar y recursos Hidrobiológicos, Ambiente, Biodiversidad y Hábitat y Ciencias Básicas para establecer los términos de referencia, para presentar propuestas para el fortalecimiento de centros autónomos de investigación e institutos o centros públicos de I+D, reconocidos por Colciencias. Se definió realizar una invitación y no una convocatoria, dado que a la fecha se encuentran reconocidos por Colciencias catorce (14) centros autónomos de investigación e institutos o centros públicos de I+D, y se establecieron los términos de referencia de la invitación. 
Se estableció que a través de la invitación se fortalecerán diez (10) centros autónomos de investigación e institutos o centros públicos de I+D con reconocimiento vigente por Colciencias. Se acordó con la Dirección de Mentalidad y Cultura de Colciencias, la inclusión de un joven investigador con cargo a Colciencias para cada una de las diez (10) propuestas que resulten beneficiadas en la invitación. Igualmente, la Dirección de Mentalidad y Cultura realiza un aporte de $298.121.760  M/CTE para financiar los diez (10) jóvenes investigadores e innovadores en la modalidad de beca – pasantía por un periodo de un año. 
En el mes de agosto se recibieron 10 propuestas de planes de fortalecimiento, de las cuales la oficina de registro realizo su revisión y ajuste de requisitos mínimos a 6 propuestas, en la subsanación de requisitos mínimos las 6 propuestas ajustaron los requisitos mínimos cumpliendo los términos de la invitación al corte del 30 de septiembre se encuentran las 10 propuestas en evaluación.
</t>
    </r>
    <r>
      <rPr>
        <b/>
        <u/>
        <sz val="10"/>
        <rFont val="Segoe UI"/>
        <family val="2"/>
      </rPr>
      <t>- La Convocatoria 843-2019 para financiar proyectos de CTeI en salud y consolidar las capacidades técnicas y científicas de institutos públicos de I+D y Centros autónomos de investigación</t>
    </r>
    <r>
      <rPr>
        <u/>
        <sz val="10"/>
        <rFont val="Segoe UI"/>
        <family val="2"/>
      </rPr>
      <t>,</t>
    </r>
    <r>
      <rPr>
        <sz val="10"/>
        <rFont val="Segoe UI"/>
        <family val="2"/>
      </rPr>
      <t xml:space="preserve"> estuvo abierta del 29 de marzo al 18 de junio de 2019. Al cierre de la convocatoria se registraron 19 propuestas las cuales se encuentran en revisión y ajuste de requisitos. De las 19 propuestas 6 quedaron en el banco preliminar de elegibles. 
</t>
    </r>
    <r>
      <rPr>
        <b/>
        <sz val="10"/>
        <rFont val="Segoe UI"/>
        <family val="2"/>
      </rPr>
      <t xml:space="preserve">Recomendaciones y Conclusiones: </t>
    </r>
    <r>
      <rPr>
        <sz val="10"/>
        <rFont val="Segoe UI"/>
        <family val="2"/>
      </rPr>
      <t xml:space="preserve">
Se recomienda tener habilitados los sistemas desde el momento en el cual las convocatorias tienen apertura, en este sentido se sugiere trabajar en el proceso de parametrización de forma anticipada dado que en varias ocasiones dada la modificación del esquema para trabajar las convocatorias se cambian las configuraciones de las convocatorias para recibir las propuestas de los interesados en el proceso.
Se recomienda tener una exhaustiva revisión de los bancos de acuerdo con los puntajes que resultan de la evaluación realizada. 
Se ratifica la recomendación al respecto de no dejar planeados la obtención de los resultados y obligación de recursos para el final del año.</t>
    </r>
  </si>
  <si>
    <r>
      <t>Desde la iniciativa de "</t>
    </r>
    <r>
      <rPr>
        <b/>
        <u/>
        <sz val="10"/>
        <rFont val="Segoe UI"/>
        <family val="2"/>
      </rPr>
      <t>Monitorear los artículos científicos publicados en revistas de alto impacto y las citaciones de impacto en producción científica de colombianos en colaboración internacional</t>
    </r>
    <r>
      <rPr>
        <sz val="10"/>
        <rFont val="Segoe UI"/>
        <family val="2"/>
      </rPr>
      <t xml:space="preserve">", se reporta la información desde la base desde SCImago Research Group quienes continuarán consolidando la información de artículos para 2019. Es así como el número de artículos científicos publicados en revistas de alto impacto para el tercer trimestre del año 2019 por autores colombianos para las 27 áreas de conocimiento es de 8.825 artículos; es decir se ha cumplido el 89% respecto a la meta proyectada para el período. Es pertinente mencionar que las revistas al estar multicategorizadas, muestran un escenario en el cual un mismo artículo puede estar contabilizado en más de un área temática; por lo tanto, el número de artículos reportado por área temática no suma el total de artículos reportados por trimestre que es de 8.825. En su orden las áreas temáticas por su aporte al indicador durante este tercer trimestre del año son:  Medicina 13.72%, Ingeniería 8.68%, Agricultura y Ciencias Biológicas 8.152%, Ciencias de la Computación 6.95% y Física y Astronomía 6.535%, Bioquímica - genética y biología molecular 5.279% como porcentaje de aporte al indicador. Estas áreas suman un poco más del 55% del aporte al indicador de un total de 27 áreas temáticas. 
Al respecto de la </t>
    </r>
    <r>
      <rPr>
        <b/>
        <u/>
        <sz val="10"/>
        <rFont val="Segoe UI"/>
        <family val="2"/>
      </rPr>
      <t>visibilidad y seguimiento a la producción científica mundial</t>
    </r>
    <r>
      <rPr>
        <sz val="10"/>
        <rFont val="Segoe UI"/>
        <family val="2"/>
      </rPr>
      <t xml:space="preserve"> en enero de la presente vigencia se oficializa la conformación del Consorcio Nacional para la adquisición de recursos bibliográficos internacionales que se requieren para el fortalecimiento de la capacidad nacional de investigación e innovación con el fin de poder generar valor en los procesos de investigación y de producción del país. En el tercer trimestre se desarrolló  una reunión general del Esquema de Gobernanza cuyo objetivo era realizar un balance de la gestión del Consorcio Colombiano y comenzar la preparación de la negociación de productos digitales, vigencia 2020. Se suscribió el Convenio Especial de Cooperación 145/744 de 2019 con el propósito de articular y apoyar estrategias orientadas a la gestión de acceso y uso de la información científica mundial encaminadas a generar valor en los procesos de investigación de las IES colombianas y demás instituciones científicas y académicas y, así mismo, incrementar el impacto de los resultados de investigación en el país. Se realizó el webinar “Buenas Prácticas en la definición y estructuración de artículos de investigación. Casos de éxito”. Un espacio en el que autores representativos de cada casa editorial contaron sus mejores prácticas. Se da la participación de Colciencias en las reuniones de negociación para la vigencia 2020, con las siguientes casas
editoriales internacionales: Oxford University Press, Taylor &amp; Francis, Springer Nature, Elsevier y Sage Publishing. 
Al respecto de la </t>
    </r>
    <r>
      <rPr>
        <b/>
        <u/>
        <sz val="10"/>
        <rFont val="Segoe UI"/>
        <family val="2"/>
      </rPr>
      <t>implementación de los modelos cienciométricos:</t>
    </r>
    <r>
      <rPr>
        <sz val="10"/>
        <rFont val="Segoe UI"/>
        <family val="2"/>
      </rPr>
      <t xml:space="preserve"> Resultados preliminares Convocatoria 830 – Publindex: Se recibieron propuestas de 570 revistas de las cuales 540 recibieron aval institucional, este balance muestra un nivel mayor de inscripciones en 58 revistas, de forma similar hay que comentar que 15 de las revistas perdieron el aval institucional.   De acuerdo con la información de los índices citacionales SJR y JCR para el proceso hay 17 revistas colombianas en el JCR de las cuales 16 están participando en el proceso; por otro lado, en el SJR están incluidas un total de 93 revistas colombianas, de las cuales hay 8 que no se encuentran participando en el proceso y 2 que están inscritas y no fueron avaladas por la institución editora. En este proceso en el conteo de personas participantes se tiene que hay: 26.698 autores, 8.789 de comité editorial/científico, 1.527 editores, 20.637 evaluadores para un total de 57.651 de los cuales 11.563 registros repetidos.  
En general el índice queda conformado con 273 revistas distribuidas así: Ciencias Agrícolas 12, Ciencias Médicas y de la Salud 38, Ciencias Naturales 21, Ciencias Sociales 127, Humanidades 43, Ingeniería y Tecnología 32. De estas se tienen 3 revistas en categoría A1, 10 revistas en categoría A2, 118 revistas en categorías B y 142 revistas en categorías C. La distribución de revistas por departamento muestra a Bogotá con el mayor número de revistas clasificadas con un total de 180, seguido por Antioquia y Atlántico con 42 y 25, respectivamente. Al respecto de las categorías estas 273 revistas quedan clasificadas así: A1 – 3, A2 – 10, B – 118, C – 142.
Al respecto de la convocatoria 833 </t>
    </r>
    <r>
      <rPr>
        <b/>
        <u/>
        <sz val="10"/>
        <rFont val="Segoe UI"/>
        <family val="2"/>
      </rPr>
      <t>Convocatoria Reconocimiento y Medición de Grupos de Investigación, Desarrollo Tecnológico o de Innovación y para el Reconocimiento de Investigadores del SNCTeI – 2018,</t>
    </r>
    <r>
      <rPr>
        <sz val="10"/>
        <rFont val="Segoe UI"/>
        <family val="2"/>
      </rPr>
      <t xml:space="preserve"> se obtuvo un total de 5.300.697 productos avalados, entre los productos que se registran en CvLAC y GrupLAC, en donde se dan incrementos del 100% en colecciones científicas y colecciones no avaladas. Al finalizar la convocatoria se encuentran 8.032 grupos de los cuales 6.354 se inscribieron al proceso de calificación,  364 registros de grupos no tienen al menos dos (2) integrantes activos en la ventana de observación, 130 registros de grupo no tienen por lo menos un (1) año de existencia, en la ventana de observación establecida, 800 registros de grupo no tienen por lo menos un (1) proyecto en ejecución dentro de la ventana de observación, 185 registros de grupo, el líder no tenía al menos formación de pregrado, 2000 registros de grupos no tienen los productos de nuevo conocimiento o desarrollo tecnológico requeridos en el período observado, 1054 registros de grupos no tienen los productos de nuevo conocimiento o desarrollo tecnológico requeridos en el período observado.
Al respecto del reconocimiento de investigadores se obtuvo: investigador senior 2.360, investigador asociado 4.231 e investigador junior 9.972 para un total de 16.563 investigadores.
Frente a la revisión de la aplicación del modelo de clasificación de grupos de investigación el proceso se realizó para los 5.598 grupos que
alcanzaron el reconocimiento en esta ejecución y que se encuentran inscritos para la medición arrojando los siguientes resultados: 
Categoría A1= 856 grupos, A= 1.083 grupos, B=1.393 grupos, C=2.044 grupos Sin categoría=222 grupos.
Para efectos del </t>
    </r>
    <r>
      <rPr>
        <b/>
        <u/>
        <sz val="10"/>
        <rFont val="Segoe UI"/>
        <family val="2"/>
      </rPr>
      <t xml:space="preserve">Reconocimiento de Centros: </t>
    </r>
    <r>
      <rPr>
        <sz val="10"/>
        <rFont val="Segoe UI"/>
        <family val="2"/>
      </rPr>
      <t xml:space="preserve">Desde la apertura del proceso (10 de marzo de 2017) se han tramitado 57 solicitudes de reconocimiento como "Centro de Investigación" para un total de 38 centros reconocidos de la siguiente manera: 12 Institutos públicos, 26 Centros de investigación. Durante el primer semestre del 2019 se han tramitado 7 solicitudes con el siguiente resultado: 2 centros de investigación reconocidos, 1 No reconocido, 1 En espera de la resolución de reconocimiento, 3 En evaluación. 
Durante el tercer trimestre del año se recibió y tramitó una solicitud de reconocimiento de centros de investigación. La solicitud surtió el procedimiento y se encuentra en espera de notificación por parte de la secretaría general de Colciencias. Al corte del tercer trimestre, se cuenta con un total de 38 centros de investigación reconocidos.
Con relación al </t>
    </r>
    <r>
      <rPr>
        <b/>
        <u/>
        <sz val="10"/>
        <rFont val="Segoe UI"/>
        <family val="2"/>
      </rPr>
      <t>aumento de las publicaciones de los investigadores nacionales y la presencia de las revistas científicas nacionales en índices situacionales de alto impacto,</t>
    </r>
    <r>
      <rPr>
        <sz val="10"/>
        <rFont val="Segoe UI"/>
        <family val="2"/>
      </rPr>
      <t xml:space="preserve"> a través de la estrategia "Curriculo del editor", con un balance que a continuación se registra:  512 editores inscritos, 18 retirados, 446 revistas asociadas, 348 planes de mejoramiento en el desarrollo de las 4 cohortes del programa de formación compuestos por estrategias en 7 dimensiones. Los planes de mejoramiento constituyen el único producto entregable en el diseño e implementación del curso virtual.  Es así como de los 512 se retiraron 18 y de los restantes 494 solo 348 aprobaron el curso. Durante el tercer trimestre, se trabajó el contenido para el Nivel II del curso virtual “Currículo del Editor”, propuesto por SCimago Research Group y dirigido por el grupo de cienciometría de Colciencias, atendiendo las solicitudes manifestadas por los editores de las revistas científicas, en su valoración de los módulos del curso virtual y talleres presenciales, la distribución de la intensidad horaria queda de la siguiente forma: el 85% para el desarrollo virtual y el 15% para el desarrollo presencial. Con una duración de 70 horas de impartición total. Inicia con 60 horas de modalidad virtual distribuida en seis unidades, y continúa con un taller presencial de 10 horas y cierra con el acompañamiento de 4 horas a 30 revistas que cumplan con los criterios de
participación. Este curso de desarrollará en 3 cohortes de 50 participantes cada una.
Para el fortalecimiento de los modelos cienciométricos, en primer trimestre de la vigencia se ha continuado con las mesas de trabajo entre Colciencias y la Asociación de Facultades de Ciencias Sociales y Humanidades durante estas mesas se recibieron observaciones acerca de los productos “Colecciones científicas” y “Nuevos registros científicos” por parte del Instituto de Investigación de Recursos Biológicos Alexander von Humboldt. Las propuestas e información remitida a Colciencias serán tenidas en cuenta para la revisión y posible ajuste de las validaciones de los productos “Colecciones científicas” y “Nuevos registros científicos” en el Modelo de Reconocimiento y Medición de Grupos de Investigación e Investigadores” para una próxima Convocatoria.   Durante segundo trimestre de 2019 no fueron programadas mesas técnicas de trabajo de modelos cienciométricos. 
En el tercer trimestre de 2019 se elaboró el documento propuesta para una invitación para realizar la revisión y actualización de las bases bibliográficas reconocidas por Colciencias como Sistemas de Indexación y Resumen - SIR, para validar los criterios de visibilidad e impacto en Modelo de Clasificación de Revistas Científicas Nacionales
</t>
    </r>
    <r>
      <rPr>
        <b/>
        <sz val="10"/>
        <rFont val="Segoe UI"/>
        <family val="2"/>
      </rPr>
      <t>Conclusiones y recomendaciones</t>
    </r>
    <r>
      <rPr>
        <sz val="10"/>
        <rFont val="Segoe UI"/>
        <family val="2"/>
      </rPr>
      <t>: El nivel de reportes al respecto de los pares evaluadores debe mejorar, así como la frecuencia, frente al análisis realizado de forma que permita la toma de decisiones para mejoras al proceso y que los resultados al respecto de las calificaciones de pares con un nivel de cumplimiento o de puntualidad poco satisfactorio sirva para mejorar indicadores de cumplimiento y de calidad de las evaluaciones de propuestas. Hay una gran oportunidad de mejorar y de fortalecer el proceso. 
Se recomienda que el reporte amplíe más el análisis y lo observado en el proceso, así como las oportunidades de mejorarlo o dejar un insumo para que las directivas puedan tomar decisiones al respecto del proceso.
Se debe ser más concreto en las conclusiones de los resultados de convocatorias de medición y tener en cuenta que los resultados tienen lectura también de la ciudadanía de manera que se puedan interpretar de forma fácil para toda la comunidad interesada.</t>
    </r>
  </si>
  <si>
    <r>
      <t xml:space="preserve">A corte tercer trimestre de 2019, se destaca la siguiente gestión entorno al desarrollo de  las iniciativas estrategias del Programa Ondas:
'En lo relativo a la </t>
    </r>
    <r>
      <rPr>
        <b/>
        <u/>
        <sz val="10"/>
        <rFont val="Segoe UI"/>
        <family val="2"/>
      </rPr>
      <t>Gestión territorial del Programa Ondas</t>
    </r>
    <r>
      <rPr>
        <sz val="10"/>
        <rFont val="Segoe UI"/>
        <family val="2"/>
      </rPr>
      <t xml:space="preserve">, en el tercer trimestre se organizó el cronograma para las jornadas de socialización de la Convocatoria del SGR - Fondo de CTI - para la conformación de un listado de propuestas de proyectos elegibles para la apropiación social de la CTeI y vocaciones para la consolidación de una sociedad del conocimiento de los territorios. Se hace seguimiento al convenio de los departamentos de Caldas y Cesar. Para el convenio 1001530 suscrito entre la Fundación Restrepo Barco y la Caja de Compensación del Cesar COMFACESAR, se identificó la necesidad de realizar la solicitud de una prórroga por un periodo de tres meses con el fin de dar cumplimiento a todas las actividades estipuladas en el convenio. Se lograron legalizar los convenios con los departamentos de Risaralda, Tolima y Guaviare. Se definen también las actividades del convenio con Huila y se solicita un nuevo convenio con la Universidad Tecnológica de Bolívar y la ACAC.
Con recursos del Sistema General de Regalías SGR se trabajó en el procedimiento de verificación del estado de reconocimiento y homologación de entidades del SNCTI para convocatorias públicas, abiertas y competitivas del FCTEI del SGR. Adicionalmente se prestó asistencia técnica, se evalúa y se aprueba en el marco del OCAD el proyecto “Fortalecimiento de las vocaciones científicas en niños, adolescentes y jóvenes mediante la implementación del programa ondas en el Departamento del Chocó”. Se realiza una mesa técnica para el proyecto “Fortalecimiento del programa Ondas del Archipiélago de San Andrés Providencia y Santa Catalina” y se desarrolla la primera reunión del comité técnico del proyecto “Fortalecimiento de las Vocaciones Científicas en Niños, Adolescentes y Jóvenes Mediante la Implementación del Programa Ondas en Arauca”. 
Al respecto de los </t>
    </r>
    <r>
      <rPr>
        <b/>
        <u/>
        <sz val="10"/>
        <rFont val="Segoe UI"/>
        <family val="2"/>
      </rPr>
      <t>Lineamientos pedagógicos y metodológicos,</t>
    </r>
    <r>
      <rPr>
        <sz val="10"/>
        <rFont val="Segoe UI"/>
        <family val="2"/>
      </rPr>
      <t xml:space="preserve"> a 30 de septiembre la vigencia se llevó a cabo la vinculación de un equipo de tres consultores-investigadores en cognición y evaluación educativa, que han venido apoyando la construcción de un documento preliminar para la fundamentación y metodología de medición y seguimiento del desarrollo de capacidades en investigación y creación de los niños, niñas y adolescentes - NNA, que participan en el Programa Ondas de Colciencias. Se realizó la definición de la propuesta de trabajo para la construcción de dicho documento de marco referencial y una batería de instrumentos para realizar seguimiento a las capacidades que desarrollan los niños, niñas y adolescentes del Programa Ondas. 
De igual, manera se han llevado a cabo talleres con coordinadores departamentales del programa Ondas, en este espacio se recogió información relacionada tanto con las necesidades en los territorios como con la oferta y fortalezas en procesos de formación de cada una de las entidades coordinadoras y sus aliados. y 2. una versión consolidada del documento de Plan de formación para maestros y asesores Ondas con el equipo pedagógico de la Corporación Educativa Minuto de Dios. 
En esa línea se han retroalimentado los catálogos de " Expedición Ondas Bio" de los departamentos de Caquetá y Bolívar. Se preparó la propuesta de reedición del, material del proyecto especial “Los Cracks de la Ciencia”, esta edición consistirá en realizar unas herramientas que fortalezcan y apoyen el acompañamiento pedagógico que se realiza a los grupos de investigación Ondas durante la primera fase de la ruta metodológica Ondas. 
De forma similar se ha elaborado una cartilla sobre metodologías STEAM, así como una sistematización de la experiencia de implementación del Programa Ondas. Estos documentos se encuentran en proceso de lectura y revisión para determinar su edición y publicación en formato digital. Se avanza en el documento “Proyecto piloto Nacho Derecho y Luna: fomento de culturas de paz y convivencia con enfoque transformador de género”. Se acompañó el lanzamiento del Catálogo Expedición Ondas Bio del Departamento de Bolívar, realizado el 19 de septiembre en el marco de la Feria Internacional del libro de Barranquilla.
Respecto a </t>
    </r>
    <r>
      <rPr>
        <b/>
        <u/>
        <sz val="10"/>
        <rFont val="Segoe UI"/>
        <family val="2"/>
      </rPr>
      <t>Proyectos especiales,</t>
    </r>
    <r>
      <rPr>
        <sz val="10"/>
        <rFont val="Segoe UI"/>
        <family val="2"/>
      </rPr>
      <t xml:space="preserve"> a tercer trimestre se han desarrollado las siguientes actividades: talleres con 38 maestros del Valle del Cauca en técnicas de recolección de datos, siguiendo los protocolos GLOBE de nubes y temperatura superficial bajo los modelos pedagógicos del programa para la investigación reflexiva. Este taller de formación se realizó en el marco del espacio de reflexión pedagógica del área de ciencias naturales de la Secretaria de Educación Departamental de este departamento.
Sumado a lo anterior, se gestionó la alianza con la Fundación Corazón de la Amazonia para la producción de una guía de investigación pre-estructurada para la educación, gestión y conservación de bosques siguiendo la ruta metodológica del programa Ondas. Adicionalmente, se realizó toda la coordinación de los 2 talleres dirigidos a maestros en protocolos científicos y actividades de aprendizaje como el de Mosquito Habitat Mapper en Leticia, Amazonas e Hidrología en Envigado, Antioquia. 
Se inició el diseño del proyecto especial “Ondas 4.0 investiga y crea” que plantea una estrategia especial para el desarrollo de la vocación científica de niños, niñas y adolescentes y favorecer la identificación y desarrollo del talento en ciencia y tecnología en el marco de la estrategia de desarrollo naranja.
Por otro lado, en tercer trimestre se llevaron a cabo los “Clubes de Ciencia de la Frontera”, estos son talleres intensivos de una semana de duración en diversos temas de campos STEM para jóvenes colombianos que estén cursando últimos años de secundaria. El convenio desarrollará 9 clubes de ciencia distribuidos de la siguiente forma: 3 en el municipio de Manaure (Guajira), 2 en San Andrés de Tumaco (Nariño), 2 en Puerto Nariño (Amazonas) y 2 Puerto Carreño (Vichada), enfocados en problemas y necesidades específicos de las regiones, con probable aplicación en proyectos productivos con impacto en la economía naranja.
Frente a la e</t>
    </r>
    <r>
      <rPr>
        <b/>
        <sz val="10"/>
        <rFont val="Segoe UI"/>
        <family val="2"/>
      </rPr>
      <t xml:space="preserve">strategia de fortalecimiento Ondas, en </t>
    </r>
    <r>
      <rPr>
        <sz val="10"/>
        <rFont val="Segoe UI"/>
        <family val="2"/>
      </rPr>
      <t xml:space="preserve">el tercer trimestre del año Se ejecutó un (1) Encuentro Regional Ondas 4.0 “Yo amo la ciencia” 2019, Sede Valle, en la ciudad de Santiago de Cali, los días 25, 26 y 27 de septiembre del presente año. En este encuentro participaron como expositores 80 niños, niñas, adolescentes y 40 maestros(as) de 37 grupos de investigación Ondas. 
Adicionalmente, se logró la aprobación de la participación del grupo de investigación “Los Defensores del Agua” del departamento de Antioquia, como expositor con el proyecto de investigación “NIVEL DE CONTAMINACIÓN DE LAS AGUAS QUE CONSUMEN LOS HABITANTES DE LA VEREDA LA FLORIDA DEL MUNICIPIO DE SAN RAFAEL” en la Mostratec Junior 2019, a realizarse del 21 a 25 de octubre de 2019, en el Centro de Eventos FENAC, en la ciudad de Novo Hamburgo, Rio Grande do Sul, Brasil. De forma similar se realizó la etapa de registro (online) de los grupos de investigación: GAIA (Caldas) y Los Jorügot Del Monte (Guainía), como expositores Ondas en la ExpoCiencias Nacional México 2019, a celebrarse del 26 al 29 de noviembre próximo en la Ciudad de Monterrey, Nuevo León, México. Se seleccionaron como beneficiarios de la beca pasantía internacional del PROGRAMA SAKURA PARA EDUCACIÓN MEDIA, el 70% de los estudiantes postulados de instituciones educativas de carácter público, vinculadas al Programa Ondas, distribuidos de la siguiente manera: Atlántico, 4 estudiantes de instituciones educativas públicas, una (1) estudiante de colegio privado, y una (1) estudiante en calidad de suplente; Antioquia, dos (2) estudiantes de instituciones educativas públicas; Valle del Cauca, una (1) estudiante de una institución educativa pública. Por otro lado, se realizó la selección del 30% de los estudiantes de instituciones educativas de carácter privado, vinculadas al Programa Ondas, distribuidos de la siguiente manera: Bolívar, (1) estudiante de colegio privado; y de Huila, (1) estudiante de un colegio privado y una (1) estudiante en calidad de suplente. Del PROGRAMA SAKURA PARA TUTORES, como beneficiario de la beca pasantía internacional se seleccionó un (1) Tutor (maestro coinvestigador Ondas) del departamento de Bolívar.
</t>
    </r>
    <r>
      <rPr>
        <b/>
        <u/>
        <sz val="10"/>
        <rFont val="Segoe UI"/>
        <family val="2"/>
      </rPr>
      <t xml:space="preserve">Implementación de comunidad "Plataforma Héroes Ondas": </t>
    </r>
    <r>
      <rPr>
        <sz val="10"/>
        <rFont val="Segoe UI"/>
        <family val="2"/>
      </rPr>
      <t xml:space="preserve"> el programa Ondas participó como expositor con el grupo de investigación juvenil “SINAPSIS” del departamento de Huila, en la “Intel International Science and Engineering Fair – Intel ISEF 2019”, que se llevó a cabo en la ciudad de Phoenix, Arizona, Estados Unidos, del 12 a 17 de mayo de 2019. A través de la plataforma Héroes Ondas, se abrió la convocatoria para la inscripción de los grupos de investigación Ondas que participarán como expositores en el Encuentro Regional Ondas “Yo amo la ciencia” 2019, Sede Bolívar, a celebrarse en la ciudad de Cartagena de Indias, los días 24, 25 y 27 de julio del presente año.  Se entregó el Premio Maestro Ondas en el marco de la Ceremonia Premio Compartir 2019, al docente Jhon Alexander Echeverri Acosta. Se cerró el segundo trimestre con la producción del documento de carácter pedagógico y metodológico de aspectos básicos para la organización de encuentros de divulgación Ondas.
Se ha continuado con el acompañamiento a las entidades coordinadoras para la inscripción al encuentro regional sede Bolívar a través de la comunidad virtual Héroes Ondas. Se produjo el documento descriptivo de la estrategia Plan Padrinos Ondas que será presentado en evento de lanzamiento que se realizar en el mes de octubre de 2019.
</t>
    </r>
    <r>
      <rPr>
        <b/>
        <sz val="10"/>
        <rFont val="Segoe UI"/>
        <family val="2"/>
      </rPr>
      <t>Conclusiones/Recomendaciones</t>
    </r>
    <r>
      <rPr>
        <sz val="10"/>
        <rFont val="Segoe UI"/>
        <family val="2"/>
      </rPr>
      <t xml:space="preserve">
La programación de los resultados de niños está concentrada en el último trimestre del año, presentando solo gestión a lo largo de la vigencia, lo que hace que la relatoría de la gestión de estos primeros trimestres del año sea muy clara y muy estratégica enfocada al resultado y a garantizar que los mecanismos procuren siempre el cumplimiento de la meta.
Se destaca el juicio con el que la dirección reporta de manera periódica la gestión de forma mensual en las iniciativas no solo del programa Ondas, también de los otros programas estratégicos de la misma dirección. </t>
    </r>
  </si>
  <si>
    <r>
      <t xml:space="preserve">En el marco del cumplimiento de los compromisos en metas en lo que refiere a "Becas, créditos beca para la formación de doctores apoyadas por Colciencias y aliados" con corte a 30 de septiembre se logró el 100% de la meta parcial establecida para el período con un total de 693 beneficiarios que efectuaran sus estudios de doctorado tanto nacional como exterior.
La gestión orientada a logro de los resultados previstos se describe a continuación:
</t>
    </r>
    <r>
      <rPr>
        <b/>
        <u/>
        <sz val="10"/>
        <rFont val="Segoe UI"/>
        <family val="2"/>
      </rPr>
      <t xml:space="preserve">Becas Bicentenario </t>
    </r>
    <r>
      <rPr>
        <sz val="10"/>
        <rFont val="Segoe UI"/>
        <family val="2"/>
      </rPr>
      <t xml:space="preserve">y de acuerdo con lo definido en el cronograma de los términos de referencia de la Convocatoria de Becas de Excelencia Doctoral del Bicentenario, el listado preliminar de proyectos elegibles fue publicado en la página web de COLCIENCIAS el 19 de julio de 2019. De las 56 propuestas de proyectos recibidas y una vez aplicados los criterios de asignación, 46 propuestas de IES se consideran elegibles con 2.157 propuestas de tesis doctoral asociadas. Posterior al periodo de aclaraciones de la Convocatoria, se publicó el Listado Definitivo de Proyectos Elegibles que, como resultado para el primer corte de la convocatoria, asigna </t>
    </r>
    <r>
      <rPr>
        <b/>
        <sz val="10"/>
        <rFont val="Segoe UI"/>
        <family val="2"/>
      </rPr>
      <t>493 de los 500 cupos disponibles.</t>
    </r>
    <r>
      <rPr>
        <sz val="10"/>
        <rFont val="Segoe UI"/>
        <family val="2"/>
      </rPr>
      <t xml:space="preserve"> Con base en lo establecido en los términos de referencia, los 7 cupos restantes y asociados a los departamentos de Arauca (1), Guainía (3), Guaviare (2) y Vaupés (1) se ofertarán en el segundo corte de la convocatoria.
Convocatoria </t>
    </r>
    <r>
      <rPr>
        <b/>
        <u/>
        <sz val="10"/>
        <rFont val="Segoe UI"/>
        <family val="2"/>
      </rPr>
      <t>Colciencias Fulbright,</t>
    </r>
    <r>
      <rPr>
        <sz val="10"/>
        <rFont val="Segoe UI"/>
        <family val="2"/>
      </rPr>
      <t xml:space="preserve"> a cierre de la convocatoria resultaron seleccionados un total de 40 profesionales e investigadores colombianos que realizarán sus estudios de programas de doctorado en universidades de Estados Unidos que se encuentran en el Academic Ranking of World University – ARWU.
</t>
    </r>
    <r>
      <rPr>
        <b/>
        <u/>
        <sz val="10"/>
        <rFont val="Segoe UI"/>
        <family val="2"/>
      </rPr>
      <t>Programa Crédito Beca Colfuturo,</t>
    </r>
    <r>
      <rPr>
        <u/>
        <sz val="10"/>
        <rFont val="Segoe UI"/>
        <family val="2"/>
      </rPr>
      <t xml:space="preserve"> l</t>
    </r>
    <r>
      <rPr>
        <sz val="10"/>
        <rFont val="Segoe UI"/>
        <family val="2"/>
      </rPr>
      <t xml:space="preserve">a convocatoria cerró el pasado 28 de febrero. Los resultados de la convocatoria dan cuenta de un total de </t>
    </r>
    <r>
      <rPr>
        <b/>
        <sz val="10"/>
        <rFont val="Segoe UI"/>
        <family val="2"/>
      </rPr>
      <t>150 profesionales</t>
    </r>
    <r>
      <rPr>
        <sz val="10"/>
        <rFont val="Segoe UI"/>
        <family val="2"/>
      </rPr>
      <t xml:space="preserve"> seleccionados que llevarán a cabo su </t>
    </r>
    <r>
      <rPr>
        <b/>
        <sz val="10"/>
        <rFont val="Segoe UI"/>
        <family val="2"/>
      </rPr>
      <t xml:space="preserve">doctorado en el exterior </t>
    </r>
    <r>
      <rPr>
        <sz val="10"/>
        <rFont val="Segoe UI"/>
        <family val="2"/>
      </rPr>
      <t xml:space="preserve">y </t>
    </r>
    <r>
      <rPr>
        <b/>
        <sz val="10"/>
        <rFont val="Segoe UI"/>
        <family val="2"/>
      </rPr>
      <t>1.218 estudiantes de maestría</t>
    </r>
    <r>
      <rPr>
        <sz val="10"/>
        <rFont val="Segoe UI"/>
        <family val="2"/>
      </rPr>
      <t xml:space="preserve"> </t>
    </r>
    <r>
      <rPr>
        <b/>
        <sz val="10"/>
        <rFont val="Segoe UI"/>
        <family val="2"/>
      </rPr>
      <t>en el exterior</t>
    </r>
    <r>
      <rPr>
        <sz val="10"/>
        <rFont val="Segoe UI"/>
        <family val="2"/>
      </rPr>
      <t xml:space="preserve"> los resultados de la convocatoria fueron publicados el 14 de mayo de 2019 de acuerdo con los mecanismos que dispone Colfuturo para estos fines.
Para el caso de los estudiantes de doctorado  la mayor proporción llevarán a cabos sus estudios en universidades de Estados Unidos (22%), Reino Unido (14%), España (12%), Alemania (9%), Australia (7), Francia (6%) ,Canadá (5%) , Brasil y Nueva Zelanda (4% cada uno).
Los principales departamentos de origen de los estudiantes beneficiados por departamento son los siguientes: Bogotá 50%, Antioquia 9%, Valle 6%, Santander 5%, Atlántico 4%, Caura y Nariño 3% cada uno.
La distribución por género de créditos becas de doctorado 36% mujeres y 64% hombres.
</t>
    </r>
    <r>
      <rPr>
        <b/>
        <sz val="10"/>
        <rFont val="Segoe UI"/>
        <family val="2"/>
      </rPr>
      <t xml:space="preserve">
Doctorados en el exterior: </t>
    </r>
    <r>
      <rPr>
        <sz val="10"/>
        <rFont val="Segoe UI"/>
        <family val="2"/>
      </rPr>
      <t xml:space="preserve">la convocatoria dió apertura el pasado 9 de agosto y cierra el 18 de octubre. La publicación de resultados definitivos se llevará a cabo el 18 de novimbre y los resultados definitivos el 06 de diciembre. Beneficara a 300 profesionales para que realicen sus estudios en universidades del exterior.
</t>
    </r>
    <r>
      <rPr>
        <b/>
        <u/>
        <sz val="10"/>
        <rFont val="Segoe UI"/>
        <family val="2"/>
      </rPr>
      <t>Estancias posdoctorales.</t>
    </r>
    <r>
      <rPr>
        <sz val="10"/>
        <rFont val="Segoe UI"/>
        <family val="2"/>
      </rPr>
      <t xml:space="preserve"> Este instrumento en 2019 viene implementando dos fases con los siguientes resultados: 
-Fase 1. Aplica para la inscripción de colombianos que cuenten con el título de doctor. Busca beneficiar 200 doctores y superar la cifra registrada en 2018 que fue de 179 de 200 proyectados. Los resultados para 2019 dieron cuenta de un total de 805 perfiles habilitados. Las principales áreas de conocimiento de los doctores abarcan: 63% ciencias naturales, 24,2% ingenierías, 17,5%, 7,2% ciencias de la salud, 6,2% humanidades y 5,2% ciencias agrícolas. La meta cuatrienio es de 800 doctores vinculados.
-Fase 2. Aplica para la inscripción de Entidades del SNCTI interesadas en vincular profesionales con doctorado. Cerró el pasado el 9 de octubre de 2019 y los resultados preliminares arrojaron un total de 456 propuestas de investigación inscritas distribuidas así: 319 universidades públicas, 65 de centros o institutos científicos y tecnológicos, 59 empresas y 13 entidades públicas. El banco definitivo para el segundo corte se publicará el 20 de diciembre de la vigencia.
</t>
    </r>
    <r>
      <rPr>
        <b/>
        <sz val="10"/>
        <rFont val="Segoe UI"/>
        <family val="2"/>
      </rPr>
      <t xml:space="preserve">
</t>
    </r>
    <r>
      <rPr>
        <b/>
        <u/>
        <sz val="10"/>
        <rFont val="Segoe UI"/>
        <family val="2"/>
      </rPr>
      <t xml:space="preserve">Formación de Capital Humano de Alto Nivel para el Departamento de Huila, </t>
    </r>
    <r>
      <rPr>
        <sz val="10"/>
        <rFont val="Segoe UI"/>
        <family val="2"/>
      </rPr>
      <t>se llevó a cabo la apertura a la convocatoria el viernes 29 de marzo y tuvo cierre el 04 de junio. Como balance del segundo trimestre se recibieron en la convocatoria: 36 propuestas de candidatos para doctorado nacional, 14 propuestas para doctorado exterior, 34 propuestas para maestría nacional y 27 propuestas para maestría nacional. El proceso de revisión de requisitos culminó el 15 de julio de 2019 y de acuerdo con la información entregada por la oficina de registro de COLCIENCIAS, 80 candidatos cumplieron con los requisitos (Maestría nacional 28, Maestría exterior 17, Doctorado nacional 24 y Doctorado exterior 11).
La etapa de evaluación fue realizada por evaluadores externos, proceso que culminó el 24 de julio de 2019. Como resultado, se publicó el banco preliminar de propuestas elegibles el 13 de agosto de 2019, incluyendo 72 candidatos (Maestría nacional 24, Maestría exterior 17, Doctorado nacional 21 y Doctorado exterior 10). Con posterioridad a la etapa de aclaraciones, el Banco Definitivo de Candidatos Elegibles quedó conformado por</t>
    </r>
    <r>
      <rPr>
        <b/>
        <sz val="10"/>
        <rFont val="Segoe UI"/>
        <family val="2"/>
      </rPr>
      <t xml:space="preserve"> 15 candidatos maestría</t>
    </r>
    <r>
      <rPr>
        <sz val="10"/>
        <rFont val="Segoe UI"/>
        <family val="2"/>
      </rPr>
      <t xml:space="preserve"> (Maestría nacional 10, Maestría exterior 5)  y </t>
    </r>
    <r>
      <rPr>
        <b/>
        <sz val="10"/>
        <rFont val="Segoe UI"/>
        <family val="2"/>
      </rPr>
      <t>10 candidatos de Doctorado</t>
    </r>
    <r>
      <rPr>
        <sz val="10"/>
        <rFont val="Segoe UI"/>
        <family val="2"/>
      </rPr>
      <t xml:space="preserve"> (Doctorado nacional 5 y Doctorado exterior 5).
</t>
    </r>
    <r>
      <rPr>
        <b/>
        <sz val="10"/>
        <rFont val="Segoe UI"/>
        <family val="2"/>
      </rPr>
      <t xml:space="preserve">
</t>
    </r>
    <r>
      <rPr>
        <b/>
        <u/>
        <sz val="10"/>
        <rFont val="Segoe UI"/>
        <family val="2"/>
      </rPr>
      <t>Convocatoria para la Formación de Capital Humano de Alto Nivel para las Regiones - Docentes de Establecimientos Educativos Oficiales de Bolívar,</t>
    </r>
    <r>
      <rPr>
        <b/>
        <sz val="10"/>
        <rFont val="Segoe UI"/>
        <family val="2"/>
      </rPr>
      <t xml:space="preserve"> </t>
    </r>
    <r>
      <rPr>
        <sz val="10"/>
        <rFont val="Segoe UI"/>
        <family val="2"/>
      </rPr>
      <t xml:space="preserve">tuvo apertura el 27 de febrero y el cierre se dio el 21 de abril de 2019. Como balance del segundo trimestre se tuvo la publicación del banco definitivo de elegibles con un total de 355 propuestas elegibles, se espera publicar el banco de financiables el 25 de julio. El pasado 25 de julio de 2019, se publicó a través de la página web de COLCIENCIAS el Banco de Propuestas Financiables con </t>
    </r>
    <r>
      <rPr>
        <b/>
        <sz val="10"/>
        <rFont val="Segoe UI"/>
        <family val="2"/>
      </rPr>
      <t xml:space="preserve">300 candidatos.   </t>
    </r>
    <r>
      <rPr>
        <sz val="10"/>
        <rFont val="Segoe UI"/>
        <family val="2"/>
      </rPr>
      <t xml:space="preserve">
</t>
    </r>
    <r>
      <rPr>
        <b/>
        <u/>
        <sz val="10"/>
        <rFont val="Segoe UI"/>
        <family val="2"/>
      </rPr>
      <t>Convocatoria 834 Formación de Capital Humano de Alto Nivel para las Regiones - Docentes de Establecimientos Educativos Oficiales de Boyacá,</t>
    </r>
    <r>
      <rPr>
        <sz val="10"/>
        <rFont val="Segoe UI"/>
        <family val="2"/>
      </rPr>
      <t xml:space="preserve"> tuvo apertura el 27 de febrero y el cierre fue el pasado 21 de abril de 2019. Como balance de la convocatoria se presentaron el 25 de junio se publicó el banco definitivo de elegibles en donde quedaron 112 propuestas de maestría nacionales para el departamento. Para el tercer trimestre la Convocatoria para la Formación de Capital Humano de Alto Nivel para las Regiones – Docentes de Establecimientos Educativos Oficiales de Boyacá cuenta con un Banco Definitivo de Elegibles de </t>
    </r>
    <r>
      <rPr>
        <b/>
        <sz val="10"/>
        <rFont val="Segoe UI"/>
        <family val="2"/>
      </rPr>
      <t>112 candidato a realizar sus estudios de maestría</t>
    </r>
    <r>
      <rPr>
        <sz val="10"/>
        <rFont val="Segoe UI"/>
        <family val="2"/>
      </rPr>
      <t xml:space="preserve">, por lo que no es fue necesario publicar un Banco de Propuestas Financiables cuando la convocatoria oferta hasta 115 cupos 
</t>
    </r>
    <r>
      <rPr>
        <b/>
        <u/>
        <sz val="10"/>
        <rFont val="Segoe UI"/>
        <family val="2"/>
      </rPr>
      <t>Formación Docentes Departamento de La Guajira:</t>
    </r>
    <r>
      <rPr>
        <sz val="10"/>
        <rFont val="Segoe UI"/>
        <family val="2"/>
      </rPr>
      <t xml:space="preserve"> La convocatoria 837 tuvo apertura el 12 de marzo y el cierre se dió el 22 de abril de 2019. Como resultado de la evaluación en el segundo trimestre se publicó el día 25 de junio el banco definitivo de elegibles que presenta</t>
    </r>
    <r>
      <rPr>
        <b/>
        <u/>
        <sz val="10"/>
        <rFont val="Segoe UI"/>
        <family val="2"/>
      </rPr>
      <t xml:space="preserve"> 163 propuestas de maestría elegibles.</t>
    </r>
    <r>
      <rPr>
        <sz val="10"/>
        <rFont val="Segoe UI"/>
        <family val="2"/>
      </rPr>
      <t xml:space="preserve"> 
</t>
    </r>
    <r>
      <rPr>
        <b/>
        <u/>
        <sz val="10"/>
        <rFont val="Segoe UI"/>
        <family val="2"/>
      </rPr>
      <t xml:space="preserve">
Convocatoria del departamento del Cesar </t>
    </r>
    <r>
      <rPr>
        <sz val="10"/>
        <rFont val="Segoe UI"/>
        <family val="2"/>
      </rPr>
      <t xml:space="preserve">se tuvo un resultado de 29 propuestas financiables de acuerdo con el banco publicado el 22 de marzo pasado. 
</t>
    </r>
    <r>
      <rPr>
        <b/>
        <u/>
        <sz val="10"/>
        <rFont val="Segoe UI"/>
        <family val="2"/>
      </rPr>
      <t xml:space="preserve">Convocatoria para la formación de capital humano del departamento del Cauca: </t>
    </r>
    <r>
      <rPr>
        <sz val="10"/>
        <rFont val="Segoe UI"/>
        <family val="2"/>
      </rPr>
      <t xml:space="preserve">en marzo pasado se publicó el banco de elegibles de la convocatoria 822 con un total de 87 propuestas de candidatos a cursar maestrías en el país.  
</t>
    </r>
    <r>
      <rPr>
        <b/>
        <u/>
        <sz val="10"/>
        <rFont val="Segoe UI"/>
        <family val="2"/>
      </rPr>
      <t>Convocatorias Estancias Posdoctorales: Colciencias viene desarrollando un programa de vinculación de capital humano altamente calificado orientado y alineado con las necesidades productivas a través de las convocatorias de estancias posdoctorales. Este instrumento en 2019 viene implementando dos fases: 
•	Fase 1. Aplica para la inscripción de colombianos que cuenten con el título de doctor. Busca beneficiar 200 doctores y superar la cifra registrada en 2018 que fue de 179 de 200 proyectados. Los resultados para 2019 dieron cuenta de un total de 805 perfiles habilitados. Las principales áreas de conocimiento de los doctores abarcan: 63% ciencias naturales, 24,2% ingenierías, 17,5%, 7,2% ciencias de la salud, 6,2% humanidades y 5,2% ciencias agrícolas. La meta cuatrienio es de 800 doctores vinculados.
•	Fase 2. Aplica para la inscripción de Entidades del SNCTI interesadas en vincular profesionales con doctorado. Cerró el pasado el 9 de octubre de 2019 y los resultados preliminares arrojaron un total de 456 propuestas de investigación inscritas distribuidas así: 319 universidades públicas, 65 de centros o institutos científicos y tecnológicos, 59 empresas y 13 entidades públicas. El banco definitivo para el segundo corte se publicará el 20 de diciembre de la vigencia.</t>
    </r>
    <r>
      <rPr>
        <sz val="10"/>
        <rFont val="Segoe UI"/>
        <family val="2"/>
      </rPr>
      <t xml:space="preserve">
</t>
    </r>
    <r>
      <rPr>
        <b/>
        <sz val="10"/>
        <rFont val="Segoe UI"/>
        <family val="2"/>
      </rPr>
      <t xml:space="preserve">
Conclusiones/Recomendaciones
</t>
    </r>
    <r>
      <rPr>
        <sz val="10"/>
        <rFont val="Segoe UI"/>
        <family val="2"/>
      </rPr>
      <t xml:space="preserve">Como parte de la gestión con los departamentos recomendamos definir con mucha precisión y contemplando todos los factores de evaluación y priorización de la población beneficiaria, las condiciones de los términos de referencia en donde se determine el detalle de estos aspectos, de forma similar recomendamos tener un seguimiento más cercano con los aliados de las convocatoria que van a aportar a las metas institucionales así como tener muchos más claros los cronogramas de las convocatorias bajo las cuales se espera financiar propuestas de investigadores para formación de alto nivel.
Recomendamos tener en cuenta la precisión y la oportunidad del registro del número de becas en las diferentes regiones así como la coherencia en los reportes tanto de los formatos como en las tareas. </t>
    </r>
  </si>
  <si>
    <r>
      <t xml:space="preserve">En lo que respecta a los </t>
    </r>
    <r>
      <rPr>
        <b/>
        <sz val="10"/>
        <rFont val="Segoe UI"/>
        <family val="2"/>
      </rPr>
      <t>Pactos por la Innovación,</t>
    </r>
    <r>
      <rPr>
        <sz val="10"/>
        <rFont val="Segoe UI"/>
        <family val="2"/>
      </rPr>
      <t xml:space="preserve">  para este tercer trimestre se ha adelantado el diseño de portafolio de beneficios en las regiones para la implementación de la estrategia de Pactos por la Innovación iniciando en el 2019 y con despliegue en los próximos años. Los beneficios previstos están orientados a:
1. La aceleración de empresas, que abarca entrenamiento de alto nivel, identificación de un proyecto susceptible de beneficios tributarios, orientación para procesos de reconocimiento de unidades de I+D+i.
2. Ciclo de conferencias internacionales y nacionales especializadas en temáticas de interés como propiedad intelectual, innovación abierta, gestión de proyectos de innovación, nuevas tecnologías y tendencias.
3. Jóvenes innovadores en empresas.
4. Innovación abierta con dos enfoques. A) que a través de la creación de una red se construya una comunidad de colaboración en la que las empresas puedan buscar potenciales aliados para resolver sus retos de innovación y/o crear relaciones productivas, accediendo también a nuevas fuentes de ideas y tecnologías.
B) que a través de la cocreación se exploren las oportunidades de colaboración de empresas que ya cuentan con una capacidad de gestión de innovación con otros actores del ecosistema, en función de sus necesidades o retos.
5. Creación de una comunidad de innovación por medio de sesiones de networking con conferencias en temas especializados y de interés para el sector productivo de la región.
6. Misiones empresariales Intercambio de experiencias con otros países y/o con otras regiones con el objetivo de ampliar la perspectiva de la innovación en la empresa y generar vínculos con entidades e instituciones.
7. Articulación de servicios de OTRI para empresas de Sistemas de innovación.
Para los casos de Pacto y Sistemas de Innovación, a corte de 30 de septiembre de 2019, se ha aprobado en Comité Técnico de DDTI y en Comité de Subdirección la suscripción de los convenios especiales de cooperación con las Cámaras de Comercio de Bucaramanga, Barranquilla, Cúcuta, Manizales, y Cartagena, se han remitido y gestionado ante Secretaría General los memorandos para la elaboración de dichos convenios, cuyo trámite se encuentra actualmente en la fiduciaria. Los convenios de las Cámaras de Comercio de Cali y Bogotá se encuentran en proceso de aprobación interna en las cámaras y se espera en el próximo mes se tramiten en Colciencias y con la Cámara de Comercio de Villavicencio se sigue adelantando el proceso de negociación.
Por otra parte, se han evaluado y definido los dos nuevos departamentos donde operará la estrategia: Magdalena y Tolima. En este sentido, se ha avanzado con los documentos de negociación.
Teniendo en cuenta que la suscripción de los nuevos convenios ha tomado más tiempo del planeado a causa de los múltiples trámites internos de cada entidad, se estima en el próximo trimestre se realicen los eventos de activación de la estrategia en las regiones.
Frente a la iniciativas de </t>
    </r>
    <r>
      <rPr>
        <b/>
        <sz val="10"/>
        <rFont val="Segoe UI"/>
        <family val="2"/>
      </rPr>
      <t>Alianzas por la Innovación,</t>
    </r>
    <r>
      <rPr>
        <sz val="10"/>
        <rFont val="Segoe UI"/>
        <family val="2"/>
      </rPr>
      <t xml:space="preserve"> durante el tercer trimestre del año se llevó a cabo el proceso de perfeccionamiento y ejecución del convenio entre FFJC y Confecámaras. El 19 de julio se llevó a cabo el primer comité ejecutivo, donde se aprobó el plan operativo del convenio y el primer desembolso del convenio.A partir de este comité, Confecámaras inició con la celebración de los convenios con las Cámaras Coordinadoras de cada una de las Alianzas, y a la fecha ya se ha realizado el primer comité técnico-ejecutivo de las Alianzas Caribe, Eje Cafetero, Llanos, Santanderes y Tolima-Huila-Cundinamarca, en el cual se aprobó el plan operativo de cada Alianza, así como la aprobación de los Términos de Referencia de la selección del operador que llevará a cabo el entrenamiento en las empresas. A la fecha queda pendiente la realización del primer comité de las Alianzas de Bogotá y Pacífico, y se espera que las diferentes Alianzas avancen en la contratación del operador, así como la selección de las empresas beneficiarias del programa.  
Frente a la iniciativa de Gestión Territorial en tercer trimestre se realizó la gestión pertinente para publicar los TDR correspondientes a las convocatorias de Risaralda (861 y 862 de 2019). Las convocatorias se publicaron según lo establecido en el plan anual de convocatorias. Para Cundinamarca, se dio inicio a la intervención el 16/08 para las empresas seleccionadas mediante convocatoria 838-2019.
Para el caso de Caldas se está adelantando la contratación derivada de las empresas seleccionadas mediante la convocatoria 846-2019. Se estima iniciar la intervención en el mes de noviembre. 
En el marco de la participación de Colciencias como aliado en el proyecto denominado “Implementación de la oferta: alianzas y sistemas de innovación en el Departamento del Valle del Cauca", se ha realizado la gestión y orientación a la región mediante la participación mensual en el comité técnico de seguimiento, revisión y visto bueno a los términos de referencia de las convocatorias generadas del módulo I- formación en innovación y módulo II- sistemas de innovación.
La convocatoria 851 de 2019, la cual busca apoyar proyectos de Desarrollo Tecnológico e Innovación para ser ejecutados por empresas legalmente constituidas en Colombia, que den como resultado un prototipo funcional con validación pre-comercial, contribuyendo a mejorar su productividad, a sofisticar su oferta productiva, y a fortalecer las alianzas y/o vínculos con los diferentes actores del SNCTeI a nivel nacional, tuvo como fecha de apertura el pasado 25 de junio de 2019, el cerró el 30 de septiembre. Desde la Direccion se etendieron las dudas, inquietudes y observaciones de los interesados en la convocatoria y apoyar las actividades de divulgación de la convocatoria, con el fin de apoyar proyectos de I+D+i, en modalidad de cofinanciación. Al finalizar el proceso se espera contar con 110 empresas apoyadas con recursos de cofinanciación para el desarrollo de proyectos de innovación y desarrollo tecnológico, con una cobertura en el territorio nacional de al menos 28 departamentos</t>
    </r>
  </si>
  <si>
    <r>
      <t>Con relación a los avances de C</t>
    </r>
    <r>
      <rPr>
        <b/>
        <sz val="10"/>
        <rFont val="Segoe UI"/>
        <family val="2"/>
      </rPr>
      <t>onvocatoria para el apoyo de proyectos de desarrollo y validación comercial de prototipos funcionales de tecnologías de alto riesgo tecnológico</t>
    </r>
    <r>
      <rPr>
        <sz val="10"/>
        <rFont val="Segoe UI"/>
        <family val="2"/>
      </rPr>
      <t xml:space="preserve"> y alto potencial comercial, el pasado 30 de agosto de 2019 se dio apertura a la convocatoria con el propósito de financiar proyectos en áreas temáticas de TIC y Biotecnología. Se abrió mas tarde de lo planeado, dado que se realizaron varios ajustes en los términos de referencia que permitieran dar mayor cobertura a los objetivos de desarrollo sostenible a través de las áreas transversales de la convocatoria y la convergencia de tecnologías. También se incluyó la participación de jóvenes investigadores que no estaba contemplada inicialmente. La convocatoria cierra el 11 de octubre de 2019 y se iniciará el proceso de selección de propuestas para definir el banco de elegibles. 
Frente la </t>
    </r>
    <r>
      <rPr>
        <b/>
        <sz val="10"/>
        <rFont val="Segoe UI"/>
        <family val="2"/>
      </rPr>
      <t>actualización del Plan Nacional de Ciencia, Tecnología e Innovación para el sector TIC 2017-2023</t>
    </r>
    <r>
      <rPr>
        <sz val="10"/>
        <rFont val="Segoe UI"/>
        <family val="2"/>
      </rPr>
      <t>, de acuerdo con los compromisos, el 26 de agosto del presente año, en reunión con la Subdirectora de Colciencias y el Director de Desarrollo Tecnológico e Innovación, se acordó que la actualización de los planes estratégicos de los programas TIC y Biotecnología no se llevarán a cabo en la vigencia 2019. Esto teniendo en cuenta la actual transformación de la entidad en Ministerio de Ciencia, Tecnología e Innovación, que están en construcción las recomendaciones de la Misión de Sabios y que ambas iniciativas de carácter estratégico pueden tener efectos sobre los planes Estratégicos mencionados.
En lo que concierne a</t>
    </r>
    <r>
      <rPr>
        <b/>
        <sz val="10"/>
        <rFont val="Segoe UI"/>
        <family val="2"/>
      </rPr>
      <t xml:space="preserve"> Fortalecimiento institucional y de capacidades de investigación de la IES de acuerdo a las necesidades territoriales y apuestas productivas regionales</t>
    </r>
    <r>
      <rPr>
        <sz val="10"/>
        <rFont val="Segoe UI"/>
        <family val="2"/>
      </rPr>
      <t xml:space="preserve"> Durante el tercer trimestre del año  se apoyó y presentó información relacionada con la convocatoria 890 Convocatoria para la conformación de un listado de propuestas de proyectos elegibles para el fortalecimiento de capacidades institucionales y de investigación de las Instituciones de Educación Superior Públicas, se apoyó la elaboración de reportes de postulaciones, se dio atención telefónica y virtual a los proponentes respecto del manejo y registro en el aplicativo S.I.G.P de las propuestas, se dio respuesta a las consultas, peticiones, quejas y reclamos radicadas en la dependencia por los clientes internos y externos, tomando en consideración los Términos de Ley y los procedimientos internos establecidos.
Una vez terminado el periodo de ajuste de requisitos contemplado en los términos de referencia de la convocatoria se obtuvo como resultado un total de 270 propuestas registradas adecuadamente en el aplicativo SIGP, de las cuales, (210) correspondieron al mecanismo de participación 1 y (60) correspondieron al mecanismo de participación 2.
De las (210) propuestas debidamente registradas para el mecanismo de participación 1, se obtuvo como resultado que: (207) cumplieron con la totalidad de los requisitos establecidos en los términos de referencia con lo que continuaron a la siguiente etapa de evaluación.  
Por su parte, de las (60) propuestas debidamente registradas para el mecanismo de participación 2, se obtuvo como resultado que: (57) cumplieron con la totalidad de los requisitos establecidos en los términos de referencia y con lo que continuaron a la siguiente etapa de evaluación.  
A razón de lo anterior se participó activamente del proceso de búsqueda, selección y contacto de la totalidad de los potenciales Pares evaluadores requeridos para la convocatoria 890, así como el respectivo proceso de consolidación y revisión de las evaluaciones de las propuestas de proyectos radicadas en el aplicativo S.I.G.P, siempre verificando el buen funcionamiento y por informar de los ajustes necesarios  del aplicativo S.I.G.P en el cual se desarrolló la evaluación de las propuestas radicadas para la convocatoria 890.
El resultado preliminar del proceso de evaluación de propuestas arrojó como resultado que de las (210) propuestas radicadas para el mecanismo de participación 1, (161) superaron el puntaje mínimo para ser incluidas en la lista preliminar de elegibles. En cuanto a las (60) propuestas correspondientes al mecanismo de participación 2, 44 superaron el puntaje mínimo para ser incluidas en la lista preliminar de elegibles.
Así las cosas, y teniendo en cuenta los resultados obtenidos, se participó en la construcción y publicación de la lista preliminar de elegibles de la Convocatoria para la conformación de un listado de propuestas de proyectos elegibles para el fortalecimiento de capacidades institucionales y de investigación de las Instituciones de Educación Superior Públicas, la cual fue publicada acorde con el cronograma de la convocatoria el día 23 de agosto de 2019.   </t>
    </r>
  </si>
  <si>
    <r>
      <t xml:space="preserve">El pasado 26 de julio se llevó a cabo la apertura de la  convocatoria </t>
    </r>
    <r>
      <rPr>
        <b/>
        <sz val="10"/>
        <rFont val="Segoe UI"/>
        <family val="2"/>
      </rPr>
      <t>"Ideas para el Cambio - Anótate un 5"</t>
    </r>
    <r>
      <rPr>
        <sz val="10"/>
        <rFont val="Segoe UI"/>
        <family val="2"/>
      </rPr>
      <t xml:space="preserve">, cuyo objetivo es apoyar procesos de apropiación social de la CTeI para la implementación de soluciones de Ciencia y Tecnología que den respuesta a retos nacionales mediante el trabajo colaborativo entre expertos en CTeI y organizaciones comunitarias. En el marco del registro de propuestas, se llevó a cabo una estrategia de comunicaciones para la divulgación de la convocatoria en la que se realizó publicación de piezas por redes sociales, cinco talleres regionales en las ciudades de Bogotá, Cali, Medellín, Cartagena y Bucaramanga, también se trasmitió un facebook live y un vídeo con información de la convocatoria.
La Convocatoria cerró de acuerdo con el cronograma de los términos de referencia el 25 de septiembre de 2019 con el resultado de 206 registros de usuarios y 58 postulaciones terminadas con las cuales se inicia la etapa de verificación de requisitos.
Frente al fortalecimiento de las experiencias ganadoras del Concurso a "A Ciencia Cierta Eco", en tercer trimestre de la vigencia, se gestionó el perfeccionamiento de los contratos delas experiencias faltantes. En esa línea las experiencias que se encuentran formalizadas a la fecha del corte del informe son las siguientes:
1. Consejo Comunitario Negros Unidos
2. Asociación de Usuarios del Acueducto Aguas del Volcán
3. Comité de Vigilancia y Conservación del Medio Ambiente de Pescadores Artesanales de Caño Grande
También se adjunta el oficio con el plan de supervisión enviado a los siguientes  fortalecimientos: 
1. Grupo Ecológico Reverdecer Laboyano
2. Asociación de Emprendedores Unidos Rompiendo Barreras 
3. Asociación de Mujeres Rurales de Almaguer
4. Asociación Minga de Campesinos La Orquídea
5. Asociación para el Desarrollo Integral Humano y Sostenible Akayu
6. AGROSOLIDARIA
7. Asociacion de Mujeres Dios con Nosotros
8. Asociación de Agricultores, Productores Pecuarios, Piscicultores y Ambientalistas De Pasifueres -ASOPASFU-
9. Junta de Acción Comunal Vereda El Carmelito- Patía
10. Asociación de Productores Agropecuarios de la Vereda Brasilar - ASOBRASILAR
11. Consejo Comunitario Negros Unidos
12. Asociación de Usuarios del Acueducto Aguas del Volcán
13. Comité de Vigilancia y Conservación del Medio Ambiente de Pescadores Artesanales de Caño Grande
En lo que concierne a la iniciativa "Apropiate", en el período analizado, se dió alcance a nuevas experiencias que no fueron incluidas en el mapeo 2018. Sumado a esto,  se diseño la metodología para realizar talleres en el marco de los encuentros de la Red Colombiana de Información Científica acerca del diseño, formalización y consolidación de unidades enfocadas a promover la valoración, uso, producción y apropiación social de la CTeI.  Tambíen en este período se elaboró el documento preliminar de los lineamientos para la política nacional de Apropiación Social de CTeI y el cronograma de diseño del proceso.
Respecto a la gestión de la iniciativa de Centros de Ciencia, para el período analizado no se presentaron solicitudes para de reconocimiento de estos actores , por lo que diseñó y activo una campaña para invitar a 105 Centros de Ciencia del país a empezar el proceso de reconocimiento, dado que ya se cuenta con el nuevo formulario online de autoevaluación. Con respecto a la supervisión del contrato de Lado B SAS. Línea base de 100 Centros de Ciencia. La empresa Lado B ya finalizó el trabajo de campo, donde realizaron 51 entrevistas a profundidad y 75 encuestas, con los diferentes centros de ciencia relacionados en la base de datos actualizada.
En lo concerniente al aAcompañamiento y seguimiento a la presentación de los Proyectos de Centros de Ciencia de los departamentos en el marco del SGR y otras fuentes territoriales nacionales. Se realiza acompañamiento técnico a varios proyectos: Jardín Botánico del Meta (proyecto en transición), se lleva a cabo una visita técnica en la cual se revisan los documentos y la ruta a seguir, se define un cronograma de ajuste de apartados de los documentos. Se sugiere que el proyecto sea montado en la plataforma para empezar proceso de evaluación.
Implementación del Centro de Ciencia Aldea de la Felicidad: Jardín de la Astronomía y la Paleontología en el Departamento del Huila (proyecto en transición), este proyecto ya se encuentra en la plataforma MGAweb para empezar el proceso de evaluación. Se envió un primer oficio de verificación de requisitos evidenciando que el proyecto no cumple con los mismos. Se realizaron observaciones al documento técnico y los anexos. Se realizaron observaciones a la ruta de diseños físicos y técnicos y al presupuesto. (Se adjunta documento de la mesa técnica del Huila, se adjuntan observaciones generales al documento presentado en la plataforma MGAweb y observaciones realizadas a la ruta de diseños físicos y técnicos)
Jardín Botánico del Quindío (proyecto en transición), se llevó a cabo una reunión virtual para aclarar aspectos de la formulación del proyecto, se acordó el envío de los ajustes realizados por parte del equipo formulador del proyecto. Se propuso una visita en el mes de octubre para revisar el estado de avances y realizar ajustes a este proyecto. (se adjunta la matriz pestera de este proyecto). 
Centro de Ciencia Maker en Palmira (proyecto para presentarse a la convocatoria), se llevó a cabo el acompañamiento del avance del proyecto, se envió listado de verificación. Se realizó visita al territorio para acompañar el avance de la formulación del documento técnico para aplicar a fase de prefactibilidad. (se adjunta listado de verificación de documentos).
En cuanto al avance de la Red Colombiana de Información Científica, en el tercer  trimestre de 2019, se formalizó la vinculación, las instituciones reciben el diagnóstico de sus repositorios, reuniones de asesoría grupales e individuales y construcción de hojas de ruta. A la fecha se han entregado cinco diagnósticos de la ciudad de Medellín. Gestión y procesamiento de las colecciones
A partir de una plataforma de desarrollo colaborativo (GitHub), se publicaron las “Directrices para repositorios institucionales de investigación de la Red Colombiana de Información Científica (RedCol) 2019”. Estos estándares permitirán consolidar una oferta de la producción científica del país para lograr dar visibilidad y acceso a la información científica nacional, facilitando la inclusión en redes internacionales a través de la estandarización e interoperabilidad de los diferentes repositorios de las instituciones.
</t>
    </r>
  </si>
  <si>
    <r>
      <t>A continuación se mencionanlos avances con corte a tercer trimestre de 2019 por iniciativa estratégica:</t>
    </r>
    <r>
      <rPr>
        <b/>
        <u/>
        <sz val="9"/>
        <rFont val="Segoe UI"/>
        <family val="2"/>
      </rPr>
      <t xml:space="preserve">
Elaboración, implementación y actualización de instrumentos archivísticos.</t>
    </r>
    <r>
      <rPr>
        <sz val="9"/>
        <rFont val="Segoe UI"/>
        <family val="2"/>
      </rPr>
      <t xml:space="preserve">
Dentro del plan “por una gestión administrativa y financiera eficiente e innovadora – 2019” establecido por la Dirección Administrativa y Financiera, se creo la iniciativa ­- Elaboración, implementación y actualización de instrumentos archivísticos, en la cual se establecieron actividades en: Tablas de Retención Documental, Documentos técnicos, Tablas de valoración documental, el Plan de implementación Sistema de gestión electrónica de documentos de Archivo SGDEA, con el fin de evidenciar las actividades desarrolladas desde gestión documental durante la presente vigencia.
Para el primer trimestre de la vigencia 2019, se presento un avance del 100%, teniendo en cuenta que se cumplieron con las actividades planeadas para el primer trimestre, lo anterior representado en el desarrollo de: Informe de implementación de las Tablas de Retención, Informe de elaboración de las Tablas de Valoración Documental y el programa de archivos descentralizados.
Para el segundo trimestre de la vigencia 2019, se presento un avance del 80%, con respecto a la meta del 100%, teniendo en cuenta que se cumplieron con las actividades de: informe de avance de las Tablas de Valoración Documental, informe de avance de la Tablas de Retención, informe de avance del plan de implementación del SGDEA.
Para el tercer trimestre de la vigencia 2019, se presenta un avance del 80%, con respecto a la meta del 100%, teniendo en cuenta que se cumplieron con las actividades de: informe de avance tablas de valoración documental (TVD), informe de avance de la Tablas de Retención, informe de avance del plan de implementación, y el procedimiento de disposición final de documentos.
En lo que refiere a la ejecución del plan de acción del PINAR, en el periodo de julio a septiembre de 2019, se realizaron las tareas establecidas dentro de las actividades de: Programa de Gestión Documental, instrumentos archivìsticos. Excepto para la actividad de Diseño e implementación de un Sistema Electrónico de Documentos de Archivo, dado que se presentaron inconvenientes con el contratista y se dio la necesidad de liquidar el contrato. Teniendo en cuenta que el proceso requiere de minimo 5 meses de ejecucion y mes y medio adicional  para el proceso de contratacion, se establece que no es viable publicarlo nuevamente para la vigencia 2019, por lo tanto queda programado para la vigencia 2020.
</t>
    </r>
    <r>
      <rPr>
        <b/>
        <u/>
        <sz val="9"/>
        <rFont val="Segoe UI"/>
        <family val="2"/>
      </rPr>
      <t>Mejoramiento del proceso de contratación del FFJC  por medio de la integración MGI-ORFEO Módulo Liquidaciones</t>
    </r>
    <r>
      <rPr>
        <u/>
        <sz val="9"/>
        <rFont val="Segoe UI"/>
        <family val="2"/>
      </rPr>
      <t xml:space="preserve">
</t>
    </r>
    <r>
      <rPr>
        <sz val="9"/>
        <rFont val="Segoe UI"/>
        <family val="2"/>
      </rPr>
      <t xml:space="preserve">Durante el periodo reportado, se han adelantado las actividades necesarias para el proceso de integración del sistema ORFEO con el sistema MGI en el Módulo de liquidaciones, con el fin de incluir la totalidad de la trazabilidad en cada uno de los expedientes de los contratos derivados y/o convenios que se administran por el FFJC a partir de la información que se carga desde ORFEO y el producto entregado por Fiduciaria en el sistema MGI, por tal motivo de manera conjunta con el personal de la oficina de TIC se trazó un cronograma de trabajo, dado que esta es una actividad definida como un desarrollo de alto impacto desde la Secretaria General y las Áreas Técnicas. 
Dentro del trimestre se adelantaron reuniones entre la oficina de sistemas, Orfeo y MGI con el fin de dar inicio a la ejecución del plan de trabajo para la integración de los sistemas y de este modo validar los requerimientos establecidos para iniciar la programación, entre las validaciones están:
-Restringir la edición de ORFEOS una vez el ID del MGI fue enviado a la DAF, a fin de que no se editen los documentos con posterioridad al envió a la fiduciaria.
-Validar que se pueda realizar edición de documentos sin anular el documento anterior a fin de contar con la trazabilidad correspondiente.
- Ajustar el cuadro de información de contrapartida de conformidad con lo revisado en reuniones con el FFJC y las áreas técnicas, para los ajustes del caso en el MGI.
Definir con Fiduprevisora en qué casos se deben habilitar los anexos de los radicados, y los casos en los cuales se habilitan los estados funcionales de terminación anticipada y la solicitud de liquidación.
Para el mes de julio se entregó al funcional de MGI, la parametrización requerida para la integración de los sistemas en lo correspondiente al módulo de liquidaciones de Convenio
En el mes de agosto, se revisó el cronograma inicial para la integración propuesta, en atención a que durante los meses de mayo a agosto, se debió realizar un desarrollo en el aplicativo MGI, correspondiente a la utilización de recursos bajo el principio de unidad de caja; dicho desarrollo no se tenía contemplado dentro de las actividades a realizar, lo que conllevo a un desplazamiento del cronograma de la tercera fase de integración en el mismo número de meses que se invirtieron en el desarrollo de la unidad de caja; no obstante lo anterior la integración se llevara a cabo durante el presente año tal como se tiene establecido.
Finalmente se realizó reunión en donde se validaron las pantallas y los nuevos servicios incluidos para la integración, los cuales se encuentran detallados en presentación de PowerPoint
</t>
    </r>
    <r>
      <rPr>
        <b/>
        <u/>
        <sz val="9"/>
        <rFont val="Segoe UI"/>
        <family val="2"/>
      </rPr>
      <t xml:space="preserve">Depuración contable
</t>
    </r>
    <r>
      <rPr>
        <sz val="9"/>
        <rFont val="Segoe UI"/>
        <family val="2"/>
      </rPr>
      <t xml:space="preserve">Al cierre del III trimestre se finalizó con un cumplimiento del 68% del plan de depuración, discriminado así:
1. Cartera y solicitudes de reintegro: avance del 34%.
2. Transferencia y subvenciones: avance del 10%.
3. Inventario, propiedad, planta y equipo: avance del 14%
4. Créditos educativos: avance del 10%.
</t>
    </r>
    <r>
      <rPr>
        <b/>
        <u/>
        <sz val="9"/>
        <rFont val="Segoe UI"/>
        <family val="2"/>
      </rPr>
      <t xml:space="preserve">
Contribuir a una Colciencias más transparente
</t>
    </r>
    <r>
      <rPr>
        <sz val="9"/>
        <rFont val="Segoe UI"/>
        <family val="2"/>
      </rPr>
      <t xml:space="preserve">Para el tercer trimestre de 2019 se cumple con la Divulgación de la gestión presupuestal y financiera en los tres requisitos de transparencia, con lo cual se obtuvo el cumplimiento del 100% de la meta establecida para el periodo. En la página web de Colciencias (www.colciencias.gov.co) se encuentra publicada la información que da cuenta del cumplimiento de los tres requisitos: publicación de presupuesto en ejercicio, publicación histórico del presupuesto asignado a la Entidad (vigencia 2013 a 2019) y ejecución del presupuesto asignado en la vigencia fiscal (enero a agosto de 2019). Información que puede consultarse en el link:
https://www.colciencias.gov.co/quienes_somos/informacion_financiera_contable/presupuesto
https://www.colciencias.gov.co/quienes_somos/informacion_financiera_contable/ejecucion
</t>
    </r>
    <r>
      <rPr>
        <b/>
        <u/>
        <sz val="9"/>
        <rFont val="Segoe UI"/>
        <family val="2"/>
      </rPr>
      <t>Contribuir a una Colciencias más moderna</t>
    </r>
    <r>
      <rPr>
        <sz val="9"/>
        <rFont val="Segoe UI"/>
        <family val="2"/>
      </rPr>
      <t xml:space="preserve">
Para el tercer trimestre se actualizó el manual del sistema de Gestión ambiental y la política de gestión ambiental de la Entidad; a la fecha se encuentra pendiente el cargue en GINA, teniendo en cuenta que está pendiente incluir en dicha actualización la información de indicadores relacionados con la generación de residuos en la Entidad, a través de los cuales, se realizará seguimiento al cumplimiento de las metas ambientales que se establecerán para cada programa, algunos de los indicadores son inventario de unidades sanitarias, Inventario de equipos que consumen energía eléctrica en la Entidad, tendencias de consumo de papel, elaboración del formato de control operacional.
Otras de las actividades realizadas durante el trimestre se encuentra la presentación de la propuesta de las campañas de la gestión ambiental en el proceso de sensibilización interna,  visita que realizó el personal de la Secretaría de Ambiente del Distrito, en cual se pudo determinar que Colciencias viene dando cumplimiento a los lineamientos en gestión ambiental, por último ejecución actividades en la Política de uso eficiente del papel, 
</t>
    </r>
  </si>
  <si>
    <r>
      <t>Con corte 30 de septiembre de 2019, en el indicador “Avance en la Gobernabilidad y Gestión de TIC para la CTeI” se logra un avance de 39,4%, frente al 40% de meta esperada en el período evaluado, estando por debajo respecto a lo programado en 0,6%, por lo cual no se logra cumplir con la previsto esto asociado: no se finalizaron lagunos entregables asociados al modelo de Gobierno de TI para Colciencias, No se elaboró el procedimiento de arquitectura empresarial que se tenía previsto para el período y no se documento de política de TI para la Entidad. Se proyecta lograr las apuestas a cierre de 2019. 
En complemento  continuación se muestran los avances por componente del programa estratégico:</t>
    </r>
    <r>
      <rPr>
        <u/>
        <sz val="9"/>
        <rFont val="Segoe UI"/>
        <family val="2"/>
      </rPr>
      <t xml:space="preserve">
</t>
    </r>
    <r>
      <rPr>
        <b/>
        <u/>
        <sz val="9"/>
        <rFont val="Segoe UI"/>
        <family val="2"/>
      </rPr>
      <t xml:space="preserve">
Estrategia TI y Gobierno TI</t>
    </r>
    <r>
      <rPr>
        <sz val="9"/>
        <rFont val="Segoe UI"/>
        <family val="2"/>
      </rPr>
      <t xml:space="preserve">
Con corte al tercer trimestre de 2019, se ha avanzado en el proyecto “Diseño de un modelo de Gobierno de TI para Colciencias desde el marco de trabajo COBIT”, proyecto de MinTIC que busca el fortalecimiento de capacidades en Gestión TIC y seguridad de la información para funcionarios y contratistas de las oficinas de TIC, de acuerdo a las revisiones hechas con el director del proyecto se hizo necesario la validación de los instrumentos recomendados por COBIT, del cual se hizo un ajuste.
Las evidencias correspondientes a los instrumentos para medición del nivel de madurez se pueden consultar en: O:\OSI\GINA\2019\Iniciativa TI y Gobierno TI\PROYECTO COBIT.
</t>
    </r>
    <r>
      <rPr>
        <b/>
        <u/>
        <sz val="9"/>
        <rFont val="Segoe UI"/>
        <family val="2"/>
      </rPr>
      <t>Implementación de la Arquitectura Empresarial</t>
    </r>
    <r>
      <rPr>
        <sz val="9"/>
        <rFont val="Segoe UI"/>
        <family val="2"/>
      </rPr>
      <t xml:space="preserve">
Se elaboró el documento “Definición de la Arquitectura Empresarial”, donde se define el futuro de Colciencias a partir de la identificación y análisis de las arquitecturas actuales de negocio y de TI de la Entidad, como herramienta estratégica fundamental que le permitirá materializar su visión estratégica institucional utilizando las tecnologías de la información y comunicación como agente de transformación.
De acuerdo con el lineamiento del marco de referencia LI.ES.04, se contempló la elaboración de un procedimiento para evaluar y mantener la Arquitectura Empresarial, se anota que esta actividad contemplaba la finalización del procedimiento para el 30 de septiembre de 2019, pero se amplía este entregable para el 30 de diciembre, considerando que es necesario que el procedimiento de quede integrado con el proceso de planeación institucional, teniendo en cuenta la guía para la construcción del PETI que  comprende los lineamientos y recomendaciones para incluir el plan de transformación digital de la Entidad, ya considerando los aspectos para inicio de la operación como Ministerio.
Se elaboró el documento “Modelo de Gestión de las Tecnologías de la Información y las Comunicaciones de COLCIENCIAS”, el cual se tiene previsto incluir en la nueva versión del PETIC 2019-2022 que se actualizará con base en el documento “G.ES.06 Guía para la Construcción del PETI – Planeación de la Tecnología para la Transformación Digital”, versión 2 de julio de 2019 y las herramientas dispuestas por el MinTIC.
Otras de las actividades previstas están la elaboración de un documento de política con el fin de continuar el cumplimiento de lineamientos asociados a la Estrategia de TI, Plan de comunicación de la estrategia y gestión de TI LI.ES.07, revisión de los indicadores propuestos para el dominio Estrategia TI en el proyecto de arquitectura empresarial, avances referidos a este lineamiento se reportan en el proyecto “Mejoramiento del modelo de operación de la Oficina TIC”, el cual hace parte de la Iniciativa Estratégica “Gestión de Servicios Tecnológicos. 
</t>
    </r>
    <r>
      <rPr>
        <b/>
        <u/>
        <sz val="9"/>
        <rFont val="Segoe UI"/>
        <family val="2"/>
      </rPr>
      <t xml:space="preserve">Monitoreo, evaluación y mejora continua de la Estrategia de uso y apropiación de los proyectos de TI. </t>
    </r>
    <r>
      <rPr>
        <sz val="9"/>
        <rFont val="Segoe UI"/>
        <family val="2"/>
      </rPr>
      <t xml:space="preserve">
De acuerdo al plan de trabajo se realizó la descripción de actividades resaltando los principales hitos, si aplican al período y descripción de entregables, además se tuvo avance en el documento Estrategia de sensibilización según grupo de interés LI.UA.03, en la cual se definen las acciones a implementar para lograr la participación, involucramiento, compromiso y liderazgo de los grupos de interés de COLCIENCIAS impactados con la implementación de proyectos de TI.
También hubo avance en la ejecución de las actividades contempladas para el período en el cronograma del proyecto “Monitoreo, evaluación y mejora continua de la Estrategia de uso y apropiación de los proyectos de TI”.
</t>
    </r>
    <r>
      <rPr>
        <b/>
        <u/>
        <sz val="9"/>
        <rFont val="Segoe UI"/>
        <family val="2"/>
      </rPr>
      <t>Gestión de Seguridad y Privacidad de la Información</t>
    </r>
    <r>
      <rPr>
        <sz val="9"/>
        <rFont val="Segoe UI"/>
        <family val="2"/>
      </rPr>
      <t xml:space="preserve">
De acuerdo al plan de seguridad y privacidad de la información aprobado por el comité de gestión y desempeño, en el segundo trimestre de la presente vigencia, se ejecutaron las actividades que de acuerdo al plan se tenían contempladas realizar su ejecución y en otras realizar su seguimiento.
Dentro de las actividades principales del plan de seguridad, se ejecutaron las observaciones realizadas por SEGEL al manual de seguridad de la información y en el momento se están haciendo mesas de trabajo con el fin de hacer las últimas revisiones la manual de políticas de seguridad de la información, seguimiento a los controles de acuerdo a la norma ISO 27002:2013.
Por otro lado se realizó auditoría interna al MSPI, el cual la coordino y ejecuto control interno, donde se identificaron 45 hallazgos de mejora.
Seguimiento de controles de seguridad de la información y seguridad digital por parte del equipo de infraestructura.
El avance de la iniciativa de seguridad de la información es del 45%, ya que se han tenido retrasos en las actividades contempladas en el concurso de méritos No 02, el cual el resultado de este concurso se declaro desierto.
5. Se realizó seguimiento al plan de tratamiento de riesgos de seguridad digital.
</t>
    </r>
    <r>
      <rPr>
        <b/>
        <u/>
        <sz val="9"/>
        <rFont val="Segoe UI"/>
        <family val="2"/>
      </rPr>
      <t>Gestión de Servicios Tecnológicos</t>
    </r>
    <r>
      <rPr>
        <sz val="9"/>
        <rFont val="Segoe UI"/>
        <family val="2"/>
      </rPr>
      <t xml:space="preserve">
El PETIC tuvo avance respecto de las actividades realizadas en los dos proyectos de la iniciativa, a si como el Indicador Programático donde se evidencia los pesos dados a cada una de las actividades, de los dos proyectos del PETIC con sus respectivos entregable.
Entre los principales logros obtenidos durante el trimestre están el avance en la ejecución del plan de adquisiciones propuesto y ajustado a las necesidades de la entidad, activación de las 500 licencias de Azure DA, con el fin de tener de manera segura un directorio activo que permita la autenticación desde varios aplicativos,  sincronización de la hora de los equipos de usuario final con el controlador de dominio, depuración y liberación de espacio de almacenamiento en el servidor, entre otros.
</t>
    </r>
    <r>
      <rPr>
        <b/>
        <u/>
        <sz val="9"/>
        <rFont val="Segoe UI"/>
        <family val="2"/>
      </rPr>
      <t>Gestión de Sistemas de Información e Información</t>
    </r>
    <r>
      <rPr>
        <sz val="9"/>
        <rFont val="Segoe UI"/>
        <family val="2"/>
      </rPr>
      <t xml:space="preserve">
Dando continuidad al manteniendo de las buenas prácticas del PMI, de acuerdo a la estructura de las 6 etapas (Grupos de procesos) dentro de las cuales están Inicio, Planeación, Ejecución, Seguimiento y Control y Cierre, 5 de las 6 iniciativas planeadas registran avances entre los meses de julio a septiembre de 2019, los cuales se encuentran soportados por entregables definidos inicialmente en el plan de trabajo.
1.            RED COLOMBIANA DE INFORMACIÓN CIENTÍFICA
2.            GESTIÓN TERRITORIAL
3.            SISTEMA INTEGRADO DE INFORMACIÓN
4.            SISTEMAS DE INFORMACIÓN LEGADOS (SIGP -SCIENTI)
5.            MASTER DATA MANAGEMENT – MDM
6.            RUNI (Registro Único Nacional de Investigación)
El porcentaje total asignado a los Sistemas de Información corresponde al 11,25% para la vigencia 2019. El avance de la iniciativa estratégica en la implementación de la Gobernabilidad y Gestión de TIC para la CTeI, alcanzado para el tercer trimestre en el indicador programático corresponde a un 1,5% de cumplimiento con respecto a la meta definida para este periodo de evaluación, el cual se detalla en el archivo adjunto “formato indicador programático”. 
De acuerdo a la generalidad de la situación se implementaron soluciones tecnológicas al servicio de la comunidad, convenios colaborativos, documentación y productos propios del avance de cada proyecto, accesos a formularios de registro y participación en convocatorias.
</t>
    </r>
    <r>
      <rPr>
        <b/>
        <u/>
        <sz val="9"/>
        <rFont val="Segoe UI"/>
        <family val="2"/>
      </rPr>
      <t>Contribuir a una Colciencias más transparente</t>
    </r>
    <r>
      <rPr>
        <sz val="9"/>
        <rFont val="Segoe UI"/>
        <family val="2"/>
      </rPr>
      <t xml:space="preserve">
Durante el tercer periodo se ha trabajado en la publicación  datos de Actores Reconocidos por Colciencias y actualización de información en el portal de datos abiertos, se han atendido requerimientos de la ciudadanía sobre los datos publicados, lo cual demuestra el interés por parte de la comunidad sobre la información publicada, inclusive estos requerimientos ayudan con la calidad y completitud de la información y se dan a conocer las expectativas esperada.
Por otro lado se han construido tablas sobre los temas de fichas departamentales, donde se incluyen set de datos, Inversión en Actividades CTI, Inversión en I+D+I, Fortalecimiento de capacidades, Investigadores Reconocidos, Empresas apoyadas en Investigación, beneficios tributarios, formación de alto nivel, jóvenes y niños beneficiados, finalmente la recolección de estadísticas de vistas y descargas de sets de datos para evaluar cuales son los más usados por la comunidad.
</t>
    </r>
    <r>
      <rPr>
        <b/>
        <u/>
        <sz val="9"/>
        <rFont val="Segoe UI"/>
        <family val="2"/>
      </rPr>
      <t>Contribuir a una Colciencias más moderna</t>
    </r>
    <r>
      <rPr>
        <sz val="9"/>
        <rFont val="Segoe UI"/>
        <family val="2"/>
      </rPr>
      <t xml:space="preserve">
En el presente período no se logra avance en el indicador programático por parte de la Oficina TIC, continuando el cumplimiento en 94% de los criterios priorizados, sin embargo, en la Oficina TIC continúa realizando acciones orientadas al cumplimiento como las descritas anteriormente relacionadas con la estrategia de uso y apropiación, interoperabilidad y flujo de información. 
En cuanto a interoperabilidad, Min TIC ofreció apoyo técnico para implementación de servicios web de Colciencias en la plataforma de interoperabilidad, sin embargo, el tema que se debía seleccionar debía ser de impacto para la Entidad o la ciudadanía y realizarse con otra Entidad del Estado.  Al respecto, se programó una reunión con el grupo de Beneficios Tributarios para revisar los procedimientos que se siguen y así identificar opciones y necesidades para  implementar interoperabilidad con la DIAN u otras entidades, pero de acuerdo con el grupo de Beneficios Tributarios no es viable realizarse en la vigencia actual, y se considerará trabajar en esto para la vigencia 2020, cuando ya esté  en producción el módulo de informes para proyectos plurianuales (se anexa lista de asistencia y conclusiones de la reunión llevada a cabo el 18 de julio de 2019)
</t>
    </r>
  </si>
  <si>
    <r>
      <t xml:space="preserve">En seguida se muestran los avances por iniciativa estratégica del programa
</t>
    </r>
    <r>
      <rPr>
        <b/>
        <sz val="10"/>
        <rFont val="Segoe UI"/>
        <family val="2"/>
      </rPr>
      <t xml:space="preserve">Gestión de Comunicación Estratégica
</t>
    </r>
    <r>
      <rPr>
        <sz val="10"/>
        <rFont val="Segoe UI"/>
        <family val="2"/>
      </rPr>
      <t xml:space="preserve">Con corte a tercer trimestre de la vigencia se han divulgado un total de 14 programas (5 en tercer trimestre) de los 18 programas estratégicos  priorizados para la vigencia. Con esto se cumple el 77,78% del 75% planeado para el período. Esto se evidencia en un cumplimiento de 18 campañas en lo que va del año. El resultado obtenido en el III trimestre permite evidenciar un avance del 75, resultado que permite cumplir la meta establecida para el trimestre actual. A su vez, permite indicar que al final de año se llegará al cumplimiento del 100% de la meta anual.
Entre las actividades que se adelantaron para el periodo evaluado están Workshop´s nacionales los cuales vinculan a las regiones en las convocatorias y procesos misionales de la entidad, Facebook Lives como estrategia de divulgación nacional para reforzar y apoyar las convocatorias y las explicaciones de las mismas, galardón otorgado a los Jóvenes investigadores en los temas de salud, alianza estratégica con la Alta Consejería para la Juventud y en este marco la realización de dos eventos en Casa de Nariño: Jóvenes Salud y Nexo Global para Industrias Creativas y Culturales, las cuales afianzan los pactos de país con los jóvenes investigadores de todo el territorio nacional, así mismo, se realizó la II Cumbre de Misión Internacional de Sabios en la ciudad de Cartagena, en esta ocasión vinculando a los gremios empresariales del país y con un grupo de expertos que dieron a conocer las generalidades de los avances que se han desarrollado hasta el momento desde cada uno de los focos.
</t>
    </r>
    <r>
      <rPr>
        <b/>
        <sz val="10"/>
        <rFont val="Segoe UI"/>
        <family val="2"/>
      </rPr>
      <t>Relacionamiento con medios de comunicación</t>
    </r>
    <r>
      <rPr>
        <sz val="10"/>
        <rFont val="Segoe UI"/>
        <family val="2"/>
      </rPr>
      <t xml:space="preserve">
Hasta el 20 de septiembre se evidenció una participación de los medios de comunicación con un total de 1.334 notas positivas registradas en medios de comunicación.
La temática más importante, fue el proyecto de registro de especies silvestres en 4 Parques Nacionales en Santander, Norte de Santander y Boyacá, iniciativa liderada por la Universidad Nacional de Colombia, con apoyo de Parques Nacionales Naturales de Colombia, Corpoboyacá, Rufford Foundation, Idea Wild, Colciencias y comunidades locales. También hubo un énfasis en el programa Nacional L'Oréal - Unesco ¿Para Las Mujeres en la Ciencia¿ el cual cuenta con el respaldo de entidades como el Ministerio de Relaciones Exteriores, el Icetex y Colciencias.
Otro de los temas destacados fue la segunda Cumbre de la Misión Internacional de Sabios, en el Centro de Formación para la Cooperación Española en Cartagena. Luego de dos días de trabajo y diálogos, la Misión Internacional de Sabios presentó diagnósticos y propuestas en ocho focos temáticos con miras a resolver problemas a partir del desarrollo del conocimiento.
En el tercer trimestre, la presencia en medios de comunicación regionales fue positiva con 1,850 publicaciones, siendo Bogotá, Bucaramanga, Barranquilla y Medellín, las ciudades que más publicaciones realizaron.
</t>
    </r>
    <r>
      <rPr>
        <b/>
        <sz val="10"/>
        <rFont val="Segoe UI"/>
        <family val="2"/>
      </rPr>
      <t xml:space="preserve">Ecosistema digital – Gestión de contenido para la página web institucional
</t>
    </r>
    <r>
      <rPr>
        <sz val="10"/>
        <rFont val="Segoe UI"/>
        <family val="2"/>
      </rPr>
      <t xml:space="preserve">Durante el tercer trimestre del año 2019, se cumplió la meta y se mantuvo el promedio del segundo trimestre, teniendo en cuenta la apertura y cierre de diferentes convocatorias tradicionales que siempre se han caracterizado por su impacto en la comunidad científica, como la Convocatoria Nacional para el reconocimiento y medición de grupos.
Por otra parte, la apertura y cierre de convocatorias del Plan Bienal del FCTeI del SGR, un nuevo mecanismo de convocatorias que inició en el 2019 y que ha generado más tráfico por su novedad.
Vale recordar que las convocatorias del Plan Anual de la Entidad se mantuvieron publicadas en la página web de Colciencias, algo que, según acuerdos establecidos con actores del gobierno, cambiaría en el 2019, razón por la cual se proyectó que las visitas no aumentarían para este año.
</t>
    </r>
    <r>
      <rPr>
        <b/>
        <sz val="10"/>
        <rFont val="Segoe UI"/>
        <family val="2"/>
      </rPr>
      <t xml:space="preserve">Ecosistema digital - desarrollo de estrategias para generar más interacción en redes sociales
</t>
    </r>
    <r>
      <rPr>
        <sz val="10"/>
        <rFont val="Segoe UI"/>
        <family val="2"/>
      </rPr>
      <t xml:space="preserve">Durante el tercer trimestre de 2019 se realizaron transmisiones en vivo (Hangout) para ampliar la información de convocatorias y solucionar inquietudes.
Cubrimientos en vivo con fotos, mensajes clave de nuestros directivos e invitados a los eventos, piezas gráficas, GIF y videos que permitieron aumentar el engagement. Algunos eventos destacados permitieron crear sinergias con entidades, universidades e influenciadores fueron: II Cumbre Misión de Sabios con empresarios y Foros en Universidades aliadas, OCAD 60, 61, 62 y 63, Talleres Construyendo País, entre otros.
</t>
    </r>
    <r>
      <rPr>
        <b/>
        <sz val="10"/>
        <rFont val="Segoe UI"/>
        <family val="2"/>
      </rPr>
      <t xml:space="preserve">
Contribuir a una Colciencias más transparente
</t>
    </r>
    <r>
      <rPr>
        <sz val="10"/>
        <rFont val="Segoe UI"/>
        <family val="2"/>
      </rPr>
      <t xml:space="preserve">Para el trimestre reportado se mantiene el cumpliimiento del 100% de los requisitos de transparencia priorizados para el área.
</t>
    </r>
    <r>
      <rPr>
        <b/>
        <sz val="10"/>
        <rFont val="Segoe UI"/>
        <family val="2"/>
      </rPr>
      <t xml:space="preserve">Contribuir a una Colciencias más moderna
</t>
    </r>
    <r>
      <rPr>
        <sz val="10"/>
        <rFont val="Segoe UI"/>
        <family val="2"/>
      </rPr>
      <t xml:space="preserve">Se mantiene el cumplimiento de 9 de los 9 requisitos asociados los requerimientos de Gobierno Digital, asociados a aspectos como: Acceso a la información pública, Consulta a la ciudadanía, Toma de decisiones y caracterización de usuarios.
</t>
    </r>
  </si>
  <si>
    <r>
      <t xml:space="preserve">A continuación, se registran los avances del programa por iniciativa estratégica:
</t>
    </r>
    <r>
      <rPr>
        <b/>
        <sz val="10"/>
        <rFont val="Segoe UI"/>
        <family val="2"/>
      </rPr>
      <t>Afianzar la cultura de servicio al ciudadano al interior de la entidad y la relación con los ciudadanos, haciendo un efectivo monitoreo y seguimiento a PQRDS</t>
    </r>
    <r>
      <rPr>
        <sz val="10"/>
        <rFont val="Segoe UI"/>
        <family val="2"/>
      </rPr>
      <t xml:space="preserve">
Con corte a segundo trimestre se aplicó la encuesta de satisfacción cuyos resultados dieron cuenta de un 83% de satisfacción esta encuesta se aplica semestralmente).   Algunos datos adicionales que se deben destacar son: 
a) El 47% de los ciudadanos encuestados, contactan a Colciencias por solicitud de Información.
b) En cuanto a los tramites de la entidad, el 43% de los ciudadanos manifiesta no conocer los tramites de la entidad, mientras que el 57% afirma que el tramite más conocido es Indexación de revistas especializadas de ciencia, tecnología e innovación, seguido por Reconocimiento de Grupos de Investigación Científica y Tecnológica. El 21% de los ciudadanos encuestados calificaron que no es fácil acceder a los tramites. 
c) Frente a las necesidades e intereses de los Ciudadanos, el Conocimiento del tema por parte del funcionario, es el aspecto más relevante obteniendo un 77% de calificación.
d) Los ciudadanos indican que el canal con mayor Accesibilidad por el canal correo electrónico, calificado entre 4 y 5 por el 82% de los encuestados; el de menor Accesibilidad por el canal de ventanilla con el 42%, esto se debe al desplazamiento que deben hacer hasta la entidad.
e) Frente a un total de 228 aportes y observaciones recibidas se evidencia que el 16% (36 comentarios), corresponde a felicitaciones, aspecto que genera un mayor compromiso en el mejoramiento del servicio. 
f) El análisis de los motivos de insatisfacción evidencia que las principales causas son los problemas con la plataforma ScienTI/SIGP (24%) Tramites largos (13%) y Oportunidad (12%), sobre las causas identificadas, la Entidad formulará acciones de mejora.
Respecto al informe del estado de repuesta a las peticiones, quejas, reclamos, denuncias y sugerencias, recibidos en la Entidad, de enero a septiembre de 2019 , la Entidad recibió un total de 81.587 requerimientos. Las cifras reportadas en su mayoría se deben al número considerable de convocatorias de la oferta Colciencias y la oferta del FCTeI del SGR., que se publicaron sobre todo en segundo y tercer rimestre de la vigencia: 
Del total de requerimientos  recibidos el canal más representativo para la ciudadanía es el telefónico con un 44.8% de participación. eL 82% de los requerimientos se respondieron en un término de 1 a 3 días.
La tipología de solicitudes con mayor frecuencia demanda corresponde a Convocatorias con 31.3% del total de las PQRDS que se radicaron en llegaron a la entidad.
En lo que refiere De acuerdo con las actividades aprobadas en el plan de actividades de Atención al Ciudadano, se dio cumplimiento a las campañas de sensibilización para fomentar la calidez en el trato con el ciudadano por parte de los funcionarios y contratistas, así como la campaña de sensibilización para fomentar el adecuado uso del orfeo y atención a PQRDS.
Con el fin de afianzar la cultura de servicio al ciudadano al interior de la Entidad, se llevó a cabo la socialización de los mecanismos de atención especial y preferente para infantes, personas en situación de discapacidad, embarazadas, niños, niñas, adolescentes, adulto mayor y veterano de la fuerza pública y en general de personas en estado de indefensión y o de debilidad manifiesta; se remitieron desde comunicaciones correos masivos, wallpapers, smart news donde se trataron las diferentes solicitudes que puede tener el ciudadano, mejorando los tiempos de respuesta y dando un adecuado y preferente trato a la población de acuerdo a lo establecido en el manual de atención al ciudadano.
</t>
    </r>
    <r>
      <rPr>
        <b/>
        <sz val="10"/>
        <rFont val="Segoe UI"/>
        <family val="2"/>
      </rPr>
      <t>Contribuir a una Colciencias más transparente</t>
    </r>
    <r>
      <rPr>
        <sz val="10"/>
        <rFont val="Segoe UI"/>
        <family val="2"/>
      </rPr>
      <t xml:space="preserve">
Para dar cumplimiento al índice de transparencia de las entidades públicas-ITEP en el segundo trimestre se continuó con el 97% de los requisitos, adicionalmente la entidad está evaluando la posibilidad de implementar el chat, se están realizando pruebas a través del siguiente enlace https://dashboard.tawk.to Adjunto se sube la plantilla con los requisitos de transparencia
</t>
    </r>
    <r>
      <rPr>
        <b/>
        <sz val="10"/>
        <rFont val="Segoe UI"/>
        <family val="2"/>
      </rPr>
      <t>Contribuir a una Colciencias más moderna</t>
    </r>
    <r>
      <rPr>
        <sz val="10"/>
        <rFont val="Segoe UI"/>
        <family val="2"/>
      </rPr>
      <t xml:space="preserve">
En el período analizado, se desarrollaron acciones encaminadas a garantizar el cumplimiento de los parámetros / requisitos que establece la estrategia de Gobierno Digital, manteniendo así con el 100% de los requisitos. Esto a partir de el establecimiento de mecanismos para que el ciudadano pueda realizar seguimiento en línea a las solicitudes recibidas a través del formulario de PQRS de la página web de Colciencias.</t>
    </r>
  </si>
  <si>
    <t>En cumplimiento del plan de auditorías de la oficina de control interno, y conforme lo programado para el tercer trimestre de 2019, se tenía planeado generar 14 informes de auditoría o seguimiento, de los cuales se cumplió la meta, generando los siguientes (14) informes. 
se logra cumplir con la meta para el periodo, ya que se tenían 14 informes entre auditorias, seguimientos y evaluaciones planeados, de los cuales se realizaron los siguientes 14:
Auditoria Interna de Calidad 2019
Auditoría Gestión Territorial 2019
Auditoria Otorgamiento de B. Tributarios
Auditoria Seguridad y Privacidad de la Información
Auditoria Sistema Administración del Riesgo S.A.R. 2019
Seguimiento Plan de Convocatorias corte 30-08-219
Seguimiento Planes Mejoramiento CGR a Jun2019
Seguimiento PQRS 1º semestre 2019
Seguimiento C. M. Gastos Generales
Seguimiento Austeridad 1º trimestre 2019
Seguimiento a PMA 03-2019
Seguimiento Gobierno Digital
Seguimiento Plan de Acción Institucional
Seguimiento Plan Estratégico Institucional
 Sumado a esto, se publicaron los informes de Seguimiento y Evaluación del Plan Anticorrupción y de Atención al Ciudadano y del Seguimiento al mapa de Riesgos de Corrupción Corte 30-08-2019.
Contribuir a una Colciencias más transparente
Desde la Oficina de Control Interno, con el fin de contribuir a una Colciencias más Transparente, se han mantenido los 8 requisitos asignados, manteniendo un cumplimiento del 100%. Como soporte del cumplimiento se anexa la ficha de reporte del indicador programático donde se registra la evidencia que da cuenta del cumplimiento de cada una de las variables requeridas.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</si>
</sst>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0.0%"/>
    <numFmt numFmtId="165" formatCode="0.000%"/>
    <numFmt numFmtId="166" formatCode="[$$-240A]\ #,##0.00000"/>
  </numFmts>
  <fonts count="30" x14ac:knownFonts="1">
    <font>
      <sz val="11"/>
      <color theme="1"/>
      <name val="Calibri"/>
      <family val="2"/>
      <scheme val="minor"/>
    </font>
    <font>
      <sz val="11"/>
      <color theme="1"/>
      <name val="Calibri"/>
      <family val="2"/>
      <scheme val="minor"/>
    </font>
    <font>
      <b/>
      <sz val="12"/>
      <color theme="1"/>
      <name val="Arial Narrow"/>
      <family val="2"/>
    </font>
    <font>
      <b/>
      <sz val="16"/>
      <name val="Segoe UI"/>
      <family val="2"/>
    </font>
    <font>
      <b/>
      <u/>
      <sz val="16"/>
      <name val="Segoe UI"/>
      <family val="2"/>
    </font>
    <font>
      <sz val="12"/>
      <color theme="1"/>
      <name val="Segoe UI"/>
      <family val="2"/>
    </font>
    <font>
      <sz val="11"/>
      <color theme="1"/>
      <name val="Segoe UI"/>
      <family val="2"/>
    </font>
    <font>
      <sz val="11"/>
      <name val="Segoe UI"/>
      <family val="2"/>
    </font>
    <font>
      <b/>
      <sz val="14"/>
      <color theme="1"/>
      <name val="Segoe UI"/>
      <family val="2"/>
    </font>
    <font>
      <sz val="14"/>
      <color theme="1"/>
      <name val="Segoe UI"/>
      <family val="2"/>
    </font>
    <font>
      <b/>
      <sz val="11"/>
      <name val="Segoe UI"/>
      <family val="2"/>
    </font>
    <font>
      <sz val="12"/>
      <name val="Segoe UI"/>
      <family val="2"/>
    </font>
    <font>
      <b/>
      <sz val="11"/>
      <color theme="1"/>
      <name val="Segoe UI"/>
      <family val="2"/>
    </font>
    <font>
      <b/>
      <sz val="16"/>
      <color theme="0"/>
      <name val="Segoe UI"/>
      <family val="2"/>
    </font>
    <font>
      <b/>
      <sz val="14"/>
      <color theme="0"/>
      <name val="Segoe UI"/>
      <family val="2"/>
    </font>
    <font>
      <b/>
      <sz val="12"/>
      <color theme="0"/>
      <name val="Segoe UI"/>
      <family val="2"/>
    </font>
    <font>
      <b/>
      <sz val="12"/>
      <name val="Segoe UI"/>
      <family val="2"/>
    </font>
    <font>
      <sz val="12"/>
      <color rgb="FFFF0000"/>
      <name val="Segoe UI"/>
      <family val="2"/>
    </font>
    <font>
      <b/>
      <sz val="16"/>
      <color theme="1"/>
      <name val="Segoe UI"/>
      <family val="2"/>
    </font>
    <font>
      <b/>
      <sz val="14"/>
      <name val="Segoe UI"/>
      <family val="2"/>
    </font>
    <font>
      <sz val="14"/>
      <color theme="0" tint="-0.249977111117893"/>
      <name val="Segoe UI"/>
      <family val="2"/>
    </font>
    <font>
      <sz val="10"/>
      <name val="Segoe UI"/>
      <family val="2"/>
    </font>
    <font>
      <sz val="11"/>
      <color rgb="FFFF0000"/>
      <name val="Segoe UI"/>
      <family val="2"/>
    </font>
    <font>
      <b/>
      <sz val="10"/>
      <name val="Segoe UI"/>
      <family val="2"/>
    </font>
    <font>
      <b/>
      <u/>
      <sz val="10"/>
      <name val="Segoe UI"/>
      <family val="2"/>
    </font>
    <font>
      <u/>
      <sz val="10"/>
      <name val="Segoe UI"/>
      <family val="2"/>
    </font>
    <font>
      <sz val="9"/>
      <name val="Segoe UI"/>
      <family val="2"/>
    </font>
    <font>
      <b/>
      <u/>
      <sz val="9"/>
      <name val="Segoe UI"/>
      <family val="2"/>
    </font>
    <font>
      <u/>
      <sz val="9"/>
      <name val="Segoe UI"/>
      <family val="2"/>
    </font>
    <font>
      <sz val="22"/>
      <color theme="0" tint="-0.249977111117893"/>
      <name val="Segoe UI"/>
      <family val="2"/>
    </font>
  </fonts>
  <fills count="8">
    <fill>
      <patternFill patternType="none"/>
    </fill>
    <fill>
      <patternFill patternType="gray125"/>
    </fill>
    <fill>
      <patternFill patternType="solid">
        <fgColor theme="0"/>
        <bgColor indexed="64"/>
      </patternFill>
    </fill>
    <fill>
      <patternFill patternType="solid">
        <fgColor rgb="FF00919B"/>
        <bgColor indexed="64"/>
      </patternFill>
    </fill>
    <fill>
      <patternFill patternType="solid">
        <fgColor rgb="FFC4BD97"/>
        <bgColor rgb="FF000000"/>
      </patternFill>
    </fill>
    <fill>
      <patternFill patternType="solid">
        <fgColor theme="4" tint="0.59999389629810485"/>
        <bgColor indexed="64"/>
      </patternFill>
    </fill>
    <fill>
      <patternFill patternType="solid">
        <fgColor rgb="FF0000FF"/>
        <bgColor indexed="64"/>
      </patternFill>
    </fill>
    <fill>
      <patternFill patternType="solid">
        <fgColor theme="4" tint="0.39997558519241921"/>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s>
  <cellStyleXfs count="3">
    <xf numFmtId="0" fontId="0" fillId="0" borderId="0"/>
    <xf numFmtId="9" fontId="1" fillId="0" borderId="0" applyFont="0" applyFill="0" applyBorder="0" applyAlignment="0" applyProtection="0"/>
    <xf numFmtId="41" fontId="1" fillId="0" borderId="0" applyFont="0" applyFill="0" applyBorder="0" applyAlignment="0" applyProtection="0"/>
  </cellStyleXfs>
  <cellXfs count="174">
    <xf numFmtId="0" fontId="0" fillId="0" borderId="0" xfId="0"/>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7" fillId="2" borderId="1" xfId="0" applyFont="1" applyFill="1" applyBorder="1" applyAlignment="1">
      <alignment horizontal="center" vertical="center" wrapText="1"/>
    </xf>
    <xf numFmtId="0" fontId="5" fillId="2" borderId="0" xfId="0" applyFont="1" applyFill="1" applyAlignment="1">
      <alignment wrapText="1"/>
    </xf>
    <xf numFmtId="0" fontId="11" fillId="2" borderId="0" xfId="0" applyFont="1" applyFill="1" applyAlignment="1">
      <alignment wrapText="1"/>
    </xf>
    <xf numFmtId="0" fontId="6" fillId="2" borderId="1" xfId="0" applyFont="1" applyFill="1" applyBorder="1" applyAlignment="1">
      <alignment horizontal="center" vertical="center" wrapText="1"/>
    </xf>
    <xf numFmtId="0" fontId="11" fillId="2" borderId="0" xfId="0" applyFont="1" applyFill="1" applyAlignment="1">
      <alignment horizontal="left" vertical="center" wrapText="1"/>
    </xf>
    <xf numFmtId="0" fontId="11" fillId="2" borderId="0" xfId="0" applyNumberFormat="1" applyFont="1" applyFill="1" applyBorder="1" applyAlignment="1">
      <alignment wrapText="1"/>
    </xf>
    <xf numFmtId="0" fontId="6" fillId="0" borderId="0" xfId="0" applyFont="1" applyFill="1" applyAlignment="1">
      <alignment wrapText="1"/>
    </xf>
    <xf numFmtId="9" fontId="6" fillId="0" borderId="0" xfId="1" applyFont="1" applyFill="1" applyAlignment="1">
      <alignment wrapText="1"/>
    </xf>
    <xf numFmtId="0" fontId="3" fillId="0" borderId="0" xfId="0" applyFont="1" applyFill="1" applyBorder="1" applyAlignment="1">
      <alignment horizontal="left" vertical="center" wrapText="1"/>
    </xf>
    <xf numFmtId="0" fontId="11" fillId="2" borderId="0" xfId="0" applyFont="1" applyFill="1" applyAlignment="1">
      <alignment horizontal="center" vertical="center" wrapText="1"/>
    </xf>
    <xf numFmtId="0" fontId="11" fillId="2" borderId="0" xfId="0" applyFont="1" applyFill="1" applyAlignment="1">
      <alignment horizontal="center" wrapText="1"/>
    </xf>
    <xf numFmtId="0" fontId="3" fillId="0" borderId="0" xfId="0" applyFont="1" applyFill="1" applyBorder="1" applyAlignment="1">
      <alignment horizontal="center" vertical="center" wrapText="1"/>
    </xf>
    <xf numFmtId="0" fontId="5" fillId="2" borderId="0" xfId="0" applyFont="1" applyFill="1" applyAlignment="1">
      <alignment horizontal="center" wrapText="1"/>
    </xf>
    <xf numFmtId="0" fontId="6" fillId="0" borderId="0" xfId="0" applyFont="1" applyFill="1" applyAlignment="1">
      <alignment vertical="center" wrapText="1"/>
    </xf>
    <xf numFmtId="0" fontId="6" fillId="0" borderId="0" xfId="0" applyFont="1" applyFill="1" applyBorder="1" applyAlignment="1">
      <alignment wrapText="1"/>
    </xf>
    <xf numFmtId="0" fontId="6" fillId="0" borderId="0" xfId="0" applyFont="1" applyFill="1" applyBorder="1" applyAlignment="1">
      <alignment vertical="center" wrapText="1"/>
    </xf>
    <xf numFmtId="0" fontId="5" fillId="0" borderId="0" xfId="0" applyFont="1" applyFill="1" applyAlignment="1">
      <alignment wrapText="1"/>
    </xf>
    <xf numFmtId="0" fontId="5" fillId="0" borderId="0" xfId="0" applyFont="1" applyFill="1" applyAlignment="1">
      <alignment horizontal="center" wrapText="1"/>
    </xf>
    <xf numFmtId="0" fontId="17" fillId="2" borderId="0" xfId="0" applyFont="1" applyFill="1" applyAlignment="1">
      <alignment wrapText="1"/>
    </xf>
    <xf numFmtId="0" fontId="7" fillId="0" borderId="13" xfId="0" applyFont="1" applyFill="1" applyBorder="1" applyAlignment="1">
      <alignment horizontal="center" vertical="center" wrapText="1"/>
    </xf>
    <xf numFmtId="0" fontId="6" fillId="0" borderId="0" xfId="0" applyFont="1" applyFill="1" applyAlignment="1">
      <alignment horizontal="center" vertical="center" wrapText="1"/>
    </xf>
    <xf numFmtId="9" fontId="6" fillId="0" borderId="0" xfId="1" applyFont="1" applyFill="1" applyAlignment="1">
      <alignment horizontal="center" vertical="center" wrapText="1"/>
    </xf>
    <xf numFmtId="0" fontId="5" fillId="0" borderId="0" xfId="0" applyFont="1" applyFill="1" applyAlignment="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justify" vertical="center" wrapText="1"/>
    </xf>
    <xf numFmtId="0" fontId="16" fillId="4" borderId="10" xfId="0" applyFont="1" applyFill="1" applyBorder="1" applyAlignment="1">
      <alignment horizontal="center" vertical="center" wrapText="1"/>
    </xf>
    <xf numFmtId="164" fontId="6" fillId="0" borderId="13" xfId="1" applyNumberFormat="1" applyFont="1" applyFill="1" applyBorder="1" applyAlignment="1">
      <alignment horizontal="center" vertical="center" wrapText="1"/>
    </xf>
    <xf numFmtId="0" fontId="15" fillId="3" borderId="10"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3" xfId="0" applyFont="1" applyFill="1" applyBorder="1" applyAlignment="1">
      <alignment horizontal="justify" vertical="center" wrapText="1"/>
    </xf>
    <xf numFmtId="10" fontId="6" fillId="0" borderId="13" xfId="0" applyNumberFormat="1" applyFont="1" applyFill="1" applyBorder="1" applyAlignment="1">
      <alignment horizontal="center" vertical="center" wrapText="1"/>
    </xf>
    <xf numFmtId="9" fontId="6" fillId="0" borderId="13" xfId="0" applyNumberFormat="1" applyFont="1" applyFill="1" applyBorder="1" applyAlignment="1">
      <alignment horizontal="center" vertical="center" wrapText="1"/>
    </xf>
    <xf numFmtId="3" fontId="6" fillId="0" borderId="13" xfId="0" applyNumberFormat="1" applyFont="1" applyFill="1" applyBorder="1" applyAlignment="1">
      <alignment horizontal="center" vertical="center" wrapText="1"/>
    </xf>
    <xf numFmtId="0" fontId="6" fillId="0" borderId="13" xfId="0" applyFont="1" applyFill="1" applyBorder="1" applyAlignment="1">
      <alignment horizontal="left" vertical="center" wrapText="1"/>
    </xf>
    <xf numFmtId="9" fontId="6" fillId="0" borderId="13" xfId="1" applyFont="1" applyFill="1" applyBorder="1" applyAlignment="1">
      <alignment horizontal="center" vertical="center" wrapText="1"/>
    </xf>
    <xf numFmtId="0" fontId="6" fillId="0" borderId="13" xfId="0" applyFont="1" applyFill="1" applyBorder="1" applyAlignment="1">
      <alignment vertical="center" wrapText="1"/>
    </xf>
    <xf numFmtId="3" fontId="6" fillId="0" borderId="13" xfId="0" applyNumberFormat="1" applyFont="1" applyFill="1" applyBorder="1" applyAlignment="1">
      <alignment horizontal="center" wrapText="1"/>
    </xf>
    <xf numFmtId="0" fontId="6" fillId="0" borderId="13" xfId="0" applyFont="1" applyFill="1" applyBorder="1" applyAlignment="1">
      <alignment horizontal="center" wrapText="1"/>
    </xf>
    <xf numFmtId="164" fontId="6" fillId="0" borderId="13" xfId="0" applyNumberFormat="1" applyFont="1" applyFill="1" applyBorder="1" applyAlignment="1">
      <alignment horizontal="center" vertical="center" wrapText="1"/>
    </xf>
    <xf numFmtId="0" fontId="7" fillId="0" borderId="13" xfId="0" applyFont="1" applyFill="1" applyBorder="1" applyAlignment="1">
      <alignment vertical="center" wrapText="1"/>
    </xf>
    <xf numFmtId="0" fontId="6" fillId="5" borderId="13" xfId="0" applyFont="1" applyFill="1" applyBorder="1" applyAlignment="1">
      <alignment horizontal="center" vertical="center" wrapText="1"/>
    </xf>
    <xf numFmtId="9" fontId="6" fillId="5" borderId="13" xfId="0" applyNumberFormat="1" applyFont="1" applyFill="1" applyBorder="1" applyAlignment="1">
      <alignment horizontal="center" vertical="center" wrapText="1"/>
    </xf>
    <xf numFmtId="9" fontId="6" fillId="5" borderId="13" xfId="1" applyFont="1" applyFill="1" applyBorder="1" applyAlignment="1">
      <alignment horizontal="center" vertical="center" wrapText="1"/>
    </xf>
    <xf numFmtId="9" fontId="7" fillId="5" borderId="13" xfId="1" applyFont="1" applyFill="1" applyBorder="1" applyAlignment="1">
      <alignment horizontal="center" vertical="center" wrapText="1"/>
    </xf>
    <xf numFmtId="9" fontId="7" fillId="5" borderId="13" xfId="0" applyNumberFormat="1" applyFont="1" applyFill="1" applyBorder="1" applyAlignment="1">
      <alignment horizontal="center" vertical="center" wrapText="1"/>
    </xf>
    <xf numFmtId="3" fontId="6" fillId="5" borderId="13" xfId="0" applyNumberFormat="1" applyFont="1" applyFill="1" applyBorder="1" applyAlignment="1">
      <alignment horizontal="center" vertical="center" wrapText="1"/>
    </xf>
    <xf numFmtId="0" fontId="6" fillId="5" borderId="13" xfId="0" applyFont="1" applyFill="1" applyBorder="1" applyAlignment="1">
      <alignment vertical="center" wrapText="1"/>
    </xf>
    <xf numFmtId="0" fontId="9" fillId="2" borderId="1" xfId="0" applyFont="1" applyFill="1" applyBorder="1" applyAlignment="1">
      <alignment horizontal="center" vertical="center" wrapText="1"/>
    </xf>
    <xf numFmtId="9" fontId="7" fillId="0" borderId="13" xfId="1" applyFont="1" applyFill="1" applyBorder="1" applyAlignment="1">
      <alignment horizontal="center" vertical="center" wrapText="1"/>
    </xf>
    <xf numFmtId="9" fontId="7" fillId="0" borderId="13" xfId="0" applyNumberFormat="1" applyFont="1" applyFill="1" applyBorder="1" applyAlignment="1">
      <alignment horizontal="center" vertical="center" wrapText="1"/>
    </xf>
    <xf numFmtId="0" fontId="6" fillId="0" borderId="13" xfId="0" applyFont="1" applyFill="1" applyBorder="1" applyAlignment="1">
      <alignment horizontal="justify" vertical="center" wrapText="1"/>
    </xf>
    <xf numFmtId="0" fontId="3" fillId="0" borderId="0"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5" fillId="6" borderId="10" xfId="0" applyNumberFormat="1" applyFont="1" applyFill="1" applyBorder="1" applyAlignment="1">
      <alignment horizontal="center" vertical="center" wrapText="1"/>
    </xf>
    <xf numFmtId="0" fontId="16" fillId="7"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3" xfId="0" applyFont="1" applyFill="1" applyBorder="1" applyAlignment="1">
      <alignment vertical="center" wrapText="1"/>
    </xf>
    <xf numFmtId="0" fontId="6" fillId="0" borderId="13" xfId="0" applyFont="1" applyFill="1" applyBorder="1" applyAlignment="1">
      <alignment horizontal="center" vertical="center" wrapText="1"/>
    </xf>
    <xf numFmtId="165" fontId="6" fillId="0" borderId="13" xfId="1" applyNumberFormat="1" applyFont="1" applyFill="1" applyBorder="1" applyAlignment="1">
      <alignment horizontal="center" vertical="center" wrapText="1"/>
    </xf>
    <xf numFmtId="165" fontId="6" fillId="0" borderId="13" xfId="0" applyNumberFormat="1" applyFont="1" applyFill="1" applyBorder="1" applyAlignment="1">
      <alignment horizontal="center" vertical="center" wrapText="1"/>
    </xf>
    <xf numFmtId="166" fontId="6" fillId="0" borderId="13" xfId="1" applyNumberFormat="1" applyFont="1" applyFill="1" applyBorder="1" applyAlignment="1">
      <alignment horizontal="center" vertical="center" wrapText="1"/>
    </xf>
    <xf numFmtId="166" fontId="6" fillId="0" borderId="13"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21" fillId="0" borderId="13" xfId="0" quotePrefix="1" applyFont="1" applyFill="1" applyBorder="1" applyAlignment="1">
      <alignment horizontal="justify" vertical="center" wrapText="1"/>
    </xf>
    <xf numFmtId="0" fontId="6" fillId="0" borderId="13" xfId="0" applyNumberFormat="1" applyFont="1" applyFill="1" applyBorder="1" applyAlignment="1">
      <alignment horizontal="center" vertical="center" wrapText="1"/>
    </xf>
    <xf numFmtId="0" fontId="6" fillId="0" borderId="13" xfId="0" quotePrefix="1" applyFont="1" applyFill="1" applyBorder="1" applyAlignment="1">
      <alignment horizontal="center" vertical="center" wrapText="1"/>
    </xf>
    <xf numFmtId="3" fontId="22" fillId="0" borderId="13" xfId="0" applyNumberFormat="1" applyFont="1" applyFill="1" applyBorder="1" applyAlignment="1">
      <alignment horizontal="center" vertical="center" wrapText="1"/>
    </xf>
    <xf numFmtId="0" fontId="6" fillId="2" borderId="13" xfId="0" applyFont="1" applyFill="1" applyBorder="1" applyAlignment="1">
      <alignment horizontal="center" vertical="center" wrapText="1"/>
    </xf>
    <xf numFmtId="4" fontId="6" fillId="0" borderId="13" xfId="0" applyNumberFormat="1" applyFont="1" applyFill="1" applyBorder="1" applyAlignment="1">
      <alignment horizontal="center" vertical="center" wrapText="1"/>
    </xf>
    <xf numFmtId="9" fontId="6" fillId="0" borderId="0" xfId="0" applyNumberFormat="1" applyFont="1" applyFill="1" applyAlignment="1">
      <alignment vertical="center" wrapText="1"/>
    </xf>
    <xf numFmtId="0" fontId="3" fillId="0" borderId="0"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21" fillId="0" borderId="13" xfId="0" applyFont="1" applyFill="1" applyBorder="1" applyAlignment="1">
      <alignment horizontal="justify" vertical="center" wrapText="1"/>
    </xf>
    <xf numFmtId="0" fontId="21" fillId="0" borderId="13" xfId="0" applyFont="1" applyFill="1" applyBorder="1" applyAlignment="1">
      <alignment vertical="center" wrapText="1"/>
    </xf>
    <xf numFmtId="0" fontId="11" fillId="0" borderId="0" xfId="0" applyFont="1" applyFill="1" applyAlignment="1">
      <alignment wrapText="1"/>
    </xf>
    <xf numFmtId="0" fontId="2" fillId="0" borderId="5" xfId="0" applyFont="1" applyFill="1" applyBorder="1" applyAlignment="1">
      <alignment horizontal="right" vertical="center"/>
    </xf>
    <xf numFmtId="0" fontId="2" fillId="0" borderId="0" xfId="0" applyFont="1" applyFill="1" applyBorder="1" applyAlignment="1">
      <alignment horizontal="right" vertical="center"/>
    </xf>
    <xf numFmtId="0" fontId="2" fillId="0" borderId="6" xfId="0" applyFont="1" applyFill="1" applyBorder="1" applyAlignment="1">
      <alignment horizontal="right" vertical="center"/>
    </xf>
    <xf numFmtId="0" fontId="20" fillId="2" borderId="0" xfId="0" applyFont="1" applyFill="1" applyBorder="1" applyAlignment="1">
      <alignment horizontal="center"/>
    </xf>
    <xf numFmtId="0" fontId="6" fillId="0" borderId="0" xfId="0" applyFont="1" applyFill="1" applyBorder="1" applyAlignment="1">
      <alignment horizontal="center" vertical="center" wrapText="1"/>
    </xf>
    <xf numFmtId="0" fontId="6" fillId="5" borderId="13"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11" fillId="2" borderId="0" xfId="0" applyFont="1" applyFill="1" applyAlignment="1">
      <alignment horizontal="left" vertical="top" wrapText="1"/>
    </xf>
    <xf numFmtId="0" fontId="13" fillId="0" borderId="0"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14" fillId="3" borderId="1" xfId="0" applyNumberFormat="1" applyFont="1" applyFill="1" applyBorder="1" applyAlignment="1">
      <alignment horizontal="center" vertical="center" wrapText="1"/>
    </xf>
    <xf numFmtId="0" fontId="5" fillId="2" borderId="0" xfId="0" applyFont="1" applyFill="1" applyAlignment="1">
      <alignment horizontal="left" vertical="top" wrapText="1"/>
    </xf>
    <xf numFmtId="0" fontId="5" fillId="2" borderId="0" xfId="0" applyFont="1" applyFill="1" applyAlignment="1">
      <alignment horizontal="left" vertical="center" wrapText="1"/>
    </xf>
    <xf numFmtId="0" fontId="6" fillId="5"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0" borderId="14" xfId="0" applyFont="1" applyFill="1" applyBorder="1" applyAlignment="1">
      <alignment horizontal="justify" vertical="center" wrapText="1"/>
    </xf>
    <xf numFmtId="0" fontId="6" fillId="0" borderId="22" xfId="0" applyFont="1" applyFill="1" applyBorder="1" applyAlignment="1">
      <alignment horizontal="justify" vertical="center" wrapText="1"/>
    </xf>
    <xf numFmtId="0" fontId="5" fillId="2" borderId="15" xfId="0" applyFont="1" applyFill="1" applyBorder="1" applyAlignment="1">
      <alignment horizontal="center" wrapText="1"/>
    </xf>
    <xf numFmtId="0" fontId="5" fillId="2" borderId="17" xfId="0" applyFont="1" applyFill="1" applyBorder="1" applyAlignment="1">
      <alignment horizontal="center" wrapText="1"/>
    </xf>
    <xf numFmtId="0" fontId="5" fillId="2" borderId="12" xfId="0" applyFont="1" applyFill="1" applyBorder="1" applyAlignment="1">
      <alignment horizontal="center" wrapText="1"/>
    </xf>
    <xf numFmtId="0" fontId="5" fillId="2" borderId="18" xfId="0" applyFont="1" applyFill="1" applyBorder="1" applyAlignment="1">
      <alignment horizontal="center" wrapText="1"/>
    </xf>
    <xf numFmtId="0" fontId="5" fillId="2" borderId="19" xfId="0" applyFont="1" applyFill="1" applyBorder="1" applyAlignment="1">
      <alignment horizontal="center" wrapText="1"/>
    </xf>
    <xf numFmtId="0" fontId="5" fillId="2" borderId="21" xfId="0" applyFont="1" applyFill="1" applyBorder="1" applyAlignment="1">
      <alignment horizontal="center" wrapText="1"/>
    </xf>
    <xf numFmtId="0" fontId="14" fillId="3" borderId="10" xfId="0" applyNumberFormat="1" applyFont="1" applyFill="1" applyBorder="1" applyAlignment="1">
      <alignment horizontal="center" vertical="center" wrapText="1"/>
    </xf>
    <xf numFmtId="0" fontId="14" fillId="3" borderId="11" xfId="0" applyNumberFormat="1"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9" fillId="4" borderId="11" xfId="0" applyFont="1" applyFill="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16" fillId="4" borderId="1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6" fillId="0" borderId="13" xfId="0" applyNumberFormat="1" applyFont="1" applyFill="1" applyBorder="1" applyAlignment="1">
      <alignment horizontal="justify" vertical="center" wrapText="1"/>
    </xf>
    <xf numFmtId="0" fontId="7" fillId="0" borderId="13" xfId="0" applyFont="1" applyFill="1" applyBorder="1" applyAlignment="1">
      <alignment horizontal="justify" vertical="center" wrapText="1"/>
    </xf>
    <xf numFmtId="0" fontId="6" fillId="0" borderId="13" xfId="0" applyFont="1" applyFill="1" applyBorder="1" applyAlignment="1">
      <alignment horizontal="left" vertical="top" wrapText="1"/>
    </xf>
    <xf numFmtId="0" fontId="6" fillId="0" borderId="13" xfId="0" applyFont="1" applyFill="1" applyBorder="1" applyAlignment="1">
      <alignment horizontal="justify" vertical="top" wrapText="1"/>
    </xf>
    <xf numFmtId="0" fontId="21" fillId="0" borderId="14"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21" fillId="2" borderId="14" xfId="0" applyFont="1" applyFill="1" applyBorder="1" applyAlignment="1">
      <alignment vertical="center" wrapText="1"/>
    </xf>
    <xf numFmtId="0" fontId="21" fillId="2" borderId="23" xfId="0" applyFont="1" applyFill="1" applyBorder="1" applyAlignment="1">
      <alignment vertical="center" wrapText="1"/>
    </xf>
    <xf numFmtId="0" fontId="21" fillId="2" borderId="22" xfId="0" applyFont="1" applyFill="1" applyBorder="1" applyAlignment="1">
      <alignment vertical="center" wrapText="1"/>
    </xf>
    <xf numFmtId="0" fontId="21" fillId="2" borderId="14" xfId="0" quotePrefix="1" applyFont="1" applyFill="1" applyBorder="1" applyAlignment="1">
      <alignment horizontal="left" vertical="center" wrapText="1"/>
    </xf>
    <xf numFmtId="0" fontId="21" fillId="2" borderId="22" xfId="0" quotePrefix="1" applyFont="1" applyFill="1" applyBorder="1" applyAlignment="1">
      <alignment horizontal="left" vertical="center" wrapText="1"/>
    </xf>
    <xf numFmtId="0" fontId="21" fillId="0" borderId="23" xfId="0" applyFont="1" applyFill="1" applyBorder="1" applyAlignment="1">
      <alignment horizontal="left" vertical="center" wrapText="1"/>
    </xf>
    <xf numFmtId="0" fontId="21" fillId="0" borderId="14" xfId="0" quotePrefix="1" applyFont="1" applyFill="1" applyBorder="1" applyAlignment="1">
      <alignment horizontal="left" vertical="center" wrapText="1"/>
    </xf>
    <xf numFmtId="0" fontId="21" fillId="0" borderId="23" xfId="0" quotePrefix="1" applyFont="1" applyFill="1" applyBorder="1" applyAlignment="1">
      <alignment horizontal="left" vertical="center" wrapText="1"/>
    </xf>
    <xf numFmtId="0" fontId="21" fillId="0" borderId="22" xfId="0" quotePrefix="1" applyFont="1" applyFill="1" applyBorder="1" applyAlignment="1">
      <alignment horizontal="left" vertical="center" wrapText="1"/>
    </xf>
    <xf numFmtId="0" fontId="7" fillId="0" borderId="14"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21" fillId="0" borderId="25" xfId="0" applyFont="1" applyFill="1" applyBorder="1" applyAlignment="1">
      <alignment horizontal="left" vertical="center" wrapText="1"/>
    </xf>
    <xf numFmtId="0" fontId="26" fillId="0" borderId="14" xfId="0" applyFont="1" applyFill="1" applyBorder="1" applyAlignment="1">
      <alignment horizontal="left" vertical="center" wrapText="1"/>
    </xf>
    <xf numFmtId="0" fontId="26" fillId="0" borderId="22" xfId="0" applyFont="1" applyFill="1" applyBorder="1" applyAlignment="1">
      <alignment horizontal="left" vertical="center" wrapText="1"/>
    </xf>
    <xf numFmtId="0" fontId="26" fillId="0" borderId="23" xfId="0" applyFont="1" applyFill="1" applyBorder="1" applyAlignment="1">
      <alignment horizontal="left" vertical="center" wrapText="1"/>
    </xf>
    <xf numFmtId="0" fontId="21" fillId="0" borderId="14" xfId="0" applyFont="1" applyFill="1" applyBorder="1" applyAlignment="1">
      <alignment horizontal="left" vertical="top" wrapText="1"/>
    </xf>
    <xf numFmtId="0" fontId="21" fillId="0" borderId="22" xfId="0" applyFont="1" applyFill="1" applyBorder="1" applyAlignment="1">
      <alignment horizontal="left" vertical="top" wrapText="1"/>
    </xf>
    <xf numFmtId="0" fontId="21" fillId="0" borderId="23" xfId="0" applyFont="1" applyFill="1" applyBorder="1" applyAlignment="1">
      <alignment horizontal="left" vertical="top" wrapText="1"/>
    </xf>
    <xf numFmtId="0" fontId="21" fillId="0" borderId="26" xfId="0" applyFont="1" applyFill="1" applyBorder="1" applyAlignment="1">
      <alignment horizontal="left" vertical="top" wrapText="1"/>
    </xf>
    <xf numFmtId="0" fontId="21" fillId="0" borderId="13" xfId="0" applyFont="1" applyFill="1" applyBorder="1" applyAlignment="1">
      <alignment horizontal="justify" vertical="center" wrapText="1"/>
    </xf>
    <xf numFmtId="0" fontId="13" fillId="6" borderId="1" xfId="0" applyFont="1" applyFill="1" applyBorder="1" applyAlignment="1">
      <alignment horizontal="center" vertical="center" wrapText="1"/>
    </xf>
    <xf numFmtId="0" fontId="16" fillId="7" borderId="10" xfId="0" applyFont="1" applyFill="1" applyBorder="1" applyAlignment="1">
      <alignment horizontal="center" vertical="center" wrapText="1"/>
    </xf>
    <xf numFmtId="0" fontId="16" fillId="7" borderId="11" xfId="0" applyFont="1" applyFill="1" applyBorder="1" applyAlignment="1">
      <alignment horizontal="center" vertical="center" wrapText="1"/>
    </xf>
    <xf numFmtId="0" fontId="19" fillId="7" borderId="10" xfId="0" applyFont="1" applyFill="1" applyBorder="1" applyAlignment="1">
      <alignment horizontal="center" vertical="center" wrapText="1"/>
    </xf>
    <xf numFmtId="0" fontId="19" fillId="7" borderId="11" xfId="0" applyFont="1" applyFill="1" applyBorder="1" applyAlignment="1">
      <alignment horizontal="center" vertical="center" wrapText="1"/>
    </xf>
    <xf numFmtId="0" fontId="14" fillId="6" borderId="10" xfId="0" applyNumberFormat="1" applyFont="1" applyFill="1" applyBorder="1" applyAlignment="1">
      <alignment horizontal="center" vertical="center" wrapText="1"/>
    </xf>
    <xf numFmtId="0" fontId="14" fillId="6" borderId="11" xfId="0" applyNumberFormat="1" applyFont="1" applyFill="1" applyBorder="1" applyAlignment="1">
      <alignment horizontal="center" vertical="center" wrapText="1"/>
    </xf>
    <xf numFmtId="0" fontId="14" fillId="6" borderId="1" xfId="0" applyNumberFormat="1" applyFont="1" applyFill="1" applyBorder="1" applyAlignment="1">
      <alignment horizontal="center" vertical="center" wrapText="1"/>
    </xf>
    <xf numFmtId="0" fontId="29" fillId="2" borderId="5"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 xfId="0" applyFont="1" applyFill="1" applyBorder="1" applyAlignment="1">
      <alignment horizontal="center" vertical="center"/>
    </xf>
  </cellXfs>
  <cellStyles count="3">
    <cellStyle name="Millares [0] 2" xfId="2" xr:uid="{00000000-0005-0000-0000-000000000000}"/>
    <cellStyle name="Normal" xfId="0" builtinId="0"/>
    <cellStyle name="Porcentaje"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4</xdr:col>
      <xdr:colOff>695325</xdr:colOff>
      <xdr:row>42</xdr:row>
      <xdr:rowOff>133350</xdr:rowOff>
    </xdr:from>
    <xdr:ext cx="76200" cy="438150"/>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3743325" y="95535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0</xdr:col>
      <xdr:colOff>0</xdr:colOff>
      <xdr:row>19</xdr:row>
      <xdr:rowOff>93756</xdr:rowOff>
    </xdr:from>
    <xdr:to>
      <xdr:col>8</xdr:col>
      <xdr:colOff>609733</xdr:colOff>
      <xdr:row>31</xdr:row>
      <xdr:rowOff>39687</xdr:rowOff>
    </xdr:to>
    <xdr:sp macro="" textlink="">
      <xdr:nvSpPr>
        <xdr:cNvPr id="3" name="Rectangle 11">
          <a:extLst>
            <a:ext uri="{FF2B5EF4-FFF2-40B4-BE49-F238E27FC236}">
              <a16:creationId xmlns:a16="http://schemas.microsoft.com/office/drawing/2014/main" id="{00000000-0008-0000-0000-000003000000}"/>
            </a:ext>
          </a:extLst>
        </xdr:cNvPr>
        <xdr:cNvSpPr>
          <a:spLocks noChangeArrowheads="1"/>
        </xdr:cNvSpPr>
      </xdr:nvSpPr>
      <xdr:spPr bwMode="auto">
        <a:xfrm>
          <a:off x="0" y="4316506"/>
          <a:ext cx="6705733" cy="2581181"/>
        </a:xfrm>
        <a:prstGeom prst="rect">
          <a:avLst/>
        </a:prstGeom>
        <a:no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r>
            <a:rPr lang="en-US" sz="2200" b="1" i="0" u="none" strike="noStrike" baseline="0">
              <a:solidFill>
                <a:srgbClr val="0000FF"/>
              </a:solidFill>
              <a:latin typeface="Arial Narrow"/>
            </a:rPr>
            <a:t>SEGUIMIENTO AL PLAN DE ACCIÓN INSTITUCIONAL 2019</a:t>
          </a:r>
        </a:p>
        <a:p>
          <a:pPr algn="ctr" rtl="0">
            <a:defRPr sz="1000"/>
          </a:pPr>
          <a:r>
            <a:rPr lang="en-US" sz="2100" b="1" i="0" u="none" strike="noStrike" baseline="0">
              <a:solidFill>
                <a:srgbClr val="0000FF"/>
              </a:solidFill>
              <a:effectLst/>
              <a:latin typeface="Arial Narrow"/>
              <a:ea typeface="+mn-ea"/>
              <a:cs typeface="+mn-cs"/>
            </a:rPr>
            <a:t>Corte al 30 de septiembre de 2019</a:t>
          </a:r>
          <a:endParaRPr lang="en-US" sz="2100" b="0" i="0" u="none" strike="noStrike" baseline="0">
            <a:solidFill>
              <a:srgbClr val="0000FF"/>
            </a:solidFill>
            <a:latin typeface="Arial Narrow"/>
          </a:endParaRPr>
        </a:p>
      </xdr:txBody>
    </xdr:sp>
    <xdr:clientData/>
  </xdr:twoCellAnchor>
  <xdr:twoCellAnchor editAs="oneCell">
    <xdr:from>
      <xdr:col>0</xdr:col>
      <xdr:colOff>83343</xdr:colOff>
      <xdr:row>3</xdr:row>
      <xdr:rowOff>83343</xdr:rowOff>
    </xdr:from>
    <xdr:to>
      <xdr:col>8</xdr:col>
      <xdr:colOff>702469</xdr:colOff>
      <xdr:row>9</xdr:row>
      <xdr:rowOff>166687</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343" y="908843"/>
          <a:ext cx="6715126" cy="122634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723900</xdr:colOff>
      <xdr:row>0</xdr:row>
      <xdr:rowOff>47933</xdr:rowOff>
    </xdr:from>
    <xdr:to>
      <xdr:col>1</xdr:col>
      <xdr:colOff>1804868</xdr:colOff>
      <xdr:row>2</xdr:row>
      <xdr:rowOff>109916</xdr:rowOff>
    </xdr:to>
    <xdr:pic>
      <xdr:nvPicPr>
        <xdr:cNvPr id="2" name="Imagen 1" descr="Departamento Administrativo de Ciencia, Tecnología e Innovación. COLCIENCIAS">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47933"/>
          <a:ext cx="2778125" cy="6779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723900</xdr:colOff>
      <xdr:row>0</xdr:row>
      <xdr:rowOff>47933</xdr:rowOff>
    </xdr:from>
    <xdr:to>
      <xdr:col>1</xdr:col>
      <xdr:colOff>1804868</xdr:colOff>
      <xdr:row>2</xdr:row>
      <xdr:rowOff>109916</xdr:rowOff>
    </xdr:to>
    <xdr:pic>
      <xdr:nvPicPr>
        <xdr:cNvPr id="3" name="Imagen 2" descr="Departamento Administrativo de Ciencia, Tecnología e Innovación. COLCIENCIAS">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47933"/>
          <a:ext cx="2778125" cy="6779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723900</xdr:colOff>
      <xdr:row>0</xdr:row>
      <xdr:rowOff>47933</xdr:rowOff>
    </xdr:from>
    <xdr:to>
      <xdr:col>1</xdr:col>
      <xdr:colOff>1804868</xdr:colOff>
      <xdr:row>2</xdr:row>
      <xdr:rowOff>109916</xdr:rowOff>
    </xdr:to>
    <xdr:pic>
      <xdr:nvPicPr>
        <xdr:cNvPr id="2" name="Imagen 1" descr="Departamento Administrativo de Ciencia, Tecnología e Innovación. COLCIENCIAS">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47933"/>
          <a:ext cx="2652593" cy="681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723900</xdr:colOff>
      <xdr:row>0</xdr:row>
      <xdr:rowOff>47933</xdr:rowOff>
    </xdr:from>
    <xdr:to>
      <xdr:col>1</xdr:col>
      <xdr:colOff>1804868</xdr:colOff>
      <xdr:row>2</xdr:row>
      <xdr:rowOff>109916</xdr:rowOff>
    </xdr:to>
    <xdr:pic>
      <xdr:nvPicPr>
        <xdr:cNvPr id="3" name="Imagen 2" descr="Departamento Administrativo de Ciencia, Tecnología e Innovación. COLCIENCIAS">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47933"/>
          <a:ext cx="2652593" cy="681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711640</xdr:colOff>
      <xdr:row>0</xdr:row>
      <xdr:rowOff>87587</xdr:rowOff>
    </xdr:from>
    <xdr:to>
      <xdr:col>1</xdr:col>
      <xdr:colOff>1664140</xdr:colOff>
      <xdr:row>1</xdr:row>
      <xdr:rowOff>240864</xdr:rowOff>
    </xdr:to>
    <xdr:pic>
      <xdr:nvPicPr>
        <xdr:cNvPr id="4" name="Imagen 3">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1640" y="394139"/>
          <a:ext cx="2529052" cy="635001"/>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6"/>
  <sheetViews>
    <sheetView showGridLines="0" tabSelected="1" view="pageBreakPreview" topLeftCell="A4" zoomScale="60" zoomScaleNormal="80" workbookViewId="0">
      <selection activeCell="K30" sqref="K30"/>
    </sheetView>
  </sheetViews>
  <sheetFormatPr baseColWidth="10" defaultRowHeight="15" x14ac:dyDescent="0.25"/>
  <sheetData>
    <row r="1" spans="1:9" x14ac:dyDescent="0.25">
      <c r="A1" s="1"/>
      <c r="B1" s="2"/>
      <c r="C1" s="2"/>
      <c r="D1" s="2"/>
      <c r="E1" s="2"/>
      <c r="F1" s="2"/>
      <c r="G1" s="2"/>
      <c r="H1" s="2"/>
      <c r="I1" s="3"/>
    </row>
    <row r="2" spans="1:9" ht="35.25" customHeight="1" x14ac:dyDescent="0.25">
      <c r="A2" s="4"/>
      <c r="B2" s="5"/>
      <c r="C2" s="5"/>
      <c r="D2" s="5"/>
      <c r="E2" s="5"/>
      <c r="F2" s="5"/>
      <c r="G2" s="5"/>
      <c r="H2" s="5"/>
      <c r="I2" s="6"/>
    </row>
    <row r="3" spans="1:9" x14ac:dyDescent="0.25">
      <c r="A3" s="4"/>
      <c r="B3" s="5"/>
      <c r="C3" s="5"/>
      <c r="D3" s="5"/>
      <c r="E3" s="5"/>
      <c r="F3" s="5"/>
      <c r="G3" s="5"/>
      <c r="H3" s="5"/>
      <c r="I3" s="6"/>
    </row>
    <row r="4" spans="1:9" x14ac:dyDescent="0.25">
      <c r="A4" s="4"/>
      <c r="B4" s="5"/>
      <c r="C4" s="5"/>
      <c r="D4" s="5"/>
      <c r="E4" s="5"/>
      <c r="F4" s="5"/>
      <c r="G4" s="5"/>
      <c r="H4" s="5"/>
      <c r="I4" s="6"/>
    </row>
    <row r="5" spans="1:9" x14ac:dyDescent="0.25">
      <c r="A5" s="4"/>
      <c r="B5" s="5"/>
      <c r="C5" s="5"/>
      <c r="D5" s="5"/>
      <c r="E5" s="5"/>
      <c r="F5" s="5"/>
      <c r="G5" s="5"/>
      <c r="H5" s="5"/>
      <c r="I5" s="6"/>
    </row>
    <row r="6" spans="1:9" x14ac:dyDescent="0.25">
      <c r="A6" s="4"/>
      <c r="B6" s="5"/>
      <c r="C6" s="5"/>
      <c r="D6" s="5"/>
      <c r="E6" s="5"/>
      <c r="F6" s="5"/>
      <c r="G6" s="5"/>
      <c r="H6" s="5"/>
      <c r="I6" s="6"/>
    </row>
    <row r="7" spans="1:9" x14ac:dyDescent="0.25">
      <c r="A7" s="4"/>
      <c r="B7" s="5"/>
      <c r="C7" s="5"/>
      <c r="D7" s="5"/>
      <c r="E7" s="5"/>
      <c r="F7" s="5"/>
      <c r="G7" s="5"/>
      <c r="H7" s="5"/>
      <c r="I7" s="6"/>
    </row>
    <row r="8" spans="1:9" x14ac:dyDescent="0.25">
      <c r="A8" s="4"/>
      <c r="B8" s="5"/>
      <c r="C8" s="5"/>
      <c r="D8" s="5"/>
      <c r="E8" s="5"/>
      <c r="F8" s="5"/>
      <c r="G8" s="5"/>
      <c r="H8" s="5"/>
      <c r="I8" s="6"/>
    </row>
    <row r="9" spans="1:9" x14ac:dyDescent="0.25">
      <c r="A9" s="4"/>
      <c r="B9" s="5"/>
      <c r="C9" s="5"/>
      <c r="D9" s="5"/>
      <c r="E9" s="5"/>
      <c r="F9" s="5"/>
      <c r="G9" s="5"/>
      <c r="H9" s="5"/>
      <c r="I9" s="6"/>
    </row>
    <row r="10" spans="1:9" x14ac:dyDescent="0.25">
      <c r="A10" s="4"/>
      <c r="B10" s="5"/>
      <c r="C10" s="5"/>
      <c r="D10" s="5"/>
      <c r="E10" s="5"/>
      <c r="F10" s="5"/>
      <c r="G10" s="5"/>
      <c r="H10" s="5"/>
      <c r="I10" s="6"/>
    </row>
    <row r="11" spans="1:9" x14ac:dyDescent="0.25">
      <c r="A11" s="4"/>
      <c r="B11" s="5"/>
      <c r="C11" s="5"/>
      <c r="D11" s="5"/>
      <c r="E11" s="5"/>
      <c r="F11" s="5"/>
      <c r="G11" s="5"/>
      <c r="H11" s="5"/>
      <c r="I11" s="6"/>
    </row>
    <row r="12" spans="1:9" x14ac:dyDescent="0.25">
      <c r="A12" s="4"/>
      <c r="B12" s="5"/>
      <c r="C12" s="5"/>
      <c r="D12" s="5"/>
      <c r="E12" s="5"/>
      <c r="F12" s="5"/>
      <c r="G12" s="5"/>
      <c r="H12" s="5"/>
      <c r="I12" s="6"/>
    </row>
    <row r="13" spans="1:9" x14ac:dyDescent="0.25">
      <c r="A13" s="4"/>
      <c r="B13" s="5"/>
      <c r="C13" s="5"/>
      <c r="D13" s="5"/>
      <c r="E13" s="5"/>
      <c r="F13" s="5"/>
      <c r="G13" s="5"/>
      <c r="H13" s="5"/>
      <c r="I13" s="6"/>
    </row>
    <row r="14" spans="1:9" x14ac:dyDescent="0.25">
      <c r="A14" s="4"/>
      <c r="B14" s="5"/>
      <c r="C14" s="5"/>
      <c r="D14" s="5"/>
      <c r="E14" s="5"/>
      <c r="F14" s="5"/>
      <c r="G14" s="5"/>
      <c r="H14" s="5"/>
      <c r="I14" s="6"/>
    </row>
    <row r="15" spans="1:9" ht="42.75" customHeight="1" x14ac:dyDescent="0.25">
      <c r="A15" s="4"/>
      <c r="B15" s="5"/>
      <c r="C15" s="5"/>
      <c r="D15" s="5"/>
      <c r="E15" s="5"/>
      <c r="F15" s="5"/>
      <c r="G15" s="5"/>
      <c r="H15" s="5"/>
      <c r="I15" s="6"/>
    </row>
    <row r="16" spans="1:9" x14ac:dyDescent="0.25">
      <c r="A16" s="4"/>
      <c r="B16" s="5"/>
      <c r="C16" s="5"/>
      <c r="D16" s="5"/>
      <c r="E16" s="5"/>
      <c r="F16" s="5"/>
      <c r="G16" s="5"/>
      <c r="H16" s="5"/>
      <c r="I16" s="6"/>
    </row>
    <row r="17" spans="1:9" x14ac:dyDescent="0.25">
      <c r="A17" s="4"/>
      <c r="B17" s="5"/>
      <c r="C17" s="5"/>
      <c r="D17" s="5"/>
      <c r="E17" s="5"/>
      <c r="F17" s="5"/>
      <c r="G17" s="5"/>
      <c r="H17" s="5"/>
      <c r="I17" s="6"/>
    </row>
    <row r="18" spans="1:9" x14ac:dyDescent="0.25">
      <c r="A18" s="4"/>
      <c r="B18" s="5"/>
      <c r="C18" s="5"/>
      <c r="D18" s="5"/>
      <c r="E18" s="5"/>
      <c r="F18" s="5"/>
      <c r="G18" s="5"/>
      <c r="H18" s="5"/>
      <c r="I18" s="6"/>
    </row>
    <row r="19" spans="1:9" x14ac:dyDescent="0.25">
      <c r="A19" s="4"/>
      <c r="B19" s="5"/>
      <c r="C19" s="5"/>
      <c r="D19" s="5"/>
      <c r="E19" s="5"/>
      <c r="F19" s="5"/>
      <c r="G19" s="5"/>
      <c r="H19" s="5"/>
      <c r="I19" s="6"/>
    </row>
    <row r="20" spans="1:9" x14ac:dyDescent="0.25">
      <c r="A20" s="4"/>
      <c r="B20" s="5"/>
      <c r="C20" s="5"/>
      <c r="D20" s="5"/>
      <c r="E20" s="5"/>
      <c r="F20" s="5"/>
      <c r="G20" s="5"/>
      <c r="H20" s="5"/>
      <c r="I20" s="6"/>
    </row>
    <row r="21" spans="1:9" x14ac:dyDescent="0.25">
      <c r="A21" s="4"/>
      <c r="B21" s="5"/>
      <c r="C21" s="5"/>
      <c r="D21" s="5"/>
      <c r="E21" s="5"/>
      <c r="F21" s="5"/>
      <c r="G21" s="5"/>
      <c r="H21" s="5"/>
      <c r="I21" s="6"/>
    </row>
    <row r="22" spans="1:9" x14ac:dyDescent="0.25">
      <c r="A22" s="4"/>
      <c r="B22" s="5"/>
      <c r="C22" s="5"/>
      <c r="D22" s="5"/>
      <c r="E22" s="5"/>
      <c r="F22" s="5"/>
      <c r="G22" s="5"/>
      <c r="H22" s="5"/>
      <c r="I22" s="6"/>
    </row>
    <row r="23" spans="1:9" x14ac:dyDescent="0.25">
      <c r="A23" s="4"/>
      <c r="B23" s="5"/>
      <c r="C23" s="5"/>
      <c r="D23" s="5"/>
      <c r="E23" s="5"/>
      <c r="F23" s="5"/>
      <c r="G23" s="5"/>
      <c r="H23" s="5"/>
      <c r="I23" s="6"/>
    </row>
    <row r="24" spans="1:9" x14ac:dyDescent="0.25">
      <c r="A24" s="4"/>
      <c r="B24" s="5"/>
      <c r="C24" s="5"/>
      <c r="D24" s="5"/>
      <c r="E24" s="5"/>
      <c r="F24" s="5"/>
      <c r="G24" s="5"/>
      <c r="H24" s="5"/>
      <c r="I24" s="6"/>
    </row>
    <row r="25" spans="1:9" x14ac:dyDescent="0.25">
      <c r="A25" s="4"/>
      <c r="B25" s="5"/>
      <c r="C25" s="5"/>
      <c r="D25" s="5"/>
      <c r="E25" s="5"/>
      <c r="F25" s="5"/>
      <c r="G25" s="5"/>
      <c r="H25" s="5"/>
      <c r="I25" s="6"/>
    </row>
    <row r="26" spans="1:9" x14ac:dyDescent="0.25">
      <c r="A26" s="4"/>
      <c r="B26" s="5"/>
      <c r="C26" s="5"/>
      <c r="D26" s="5"/>
      <c r="E26" s="5"/>
      <c r="F26" s="5"/>
      <c r="G26" s="5"/>
      <c r="H26" s="5"/>
      <c r="I26" s="6"/>
    </row>
    <row r="27" spans="1:9" x14ac:dyDescent="0.25">
      <c r="A27" s="4"/>
      <c r="B27" s="5"/>
      <c r="C27" s="5"/>
      <c r="D27" s="5"/>
      <c r="E27" s="5"/>
      <c r="F27" s="5"/>
      <c r="G27" s="5"/>
      <c r="H27" s="5"/>
      <c r="I27" s="6"/>
    </row>
    <row r="28" spans="1:9" x14ac:dyDescent="0.25">
      <c r="A28" s="4"/>
      <c r="B28" s="5"/>
      <c r="C28" s="5"/>
      <c r="D28" s="5"/>
      <c r="E28" s="5"/>
      <c r="F28" s="5"/>
      <c r="G28" s="5"/>
      <c r="H28" s="5"/>
      <c r="I28" s="6"/>
    </row>
    <row r="29" spans="1:9" x14ac:dyDescent="0.25">
      <c r="A29" s="4"/>
      <c r="B29" s="5"/>
      <c r="C29" s="5"/>
      <c r="D29" s="5"/>
      <c r="E29" s="5"/>
      <c r="F29" s="5"/>
      <c r="G29" s="5"/>
      <c r="H29" s="5"/>
      <c r="I29" s="6"/>
    </row>
    <row r="30" spans="1:9" ht="42" customHeight="1" x14ac:dyDescent="0.35">
      <c r="A30" s="4"/>
      <c r="B30" s="95"/>
      <c r="C30" s="95"/>
      <c r="D30" s="95"/>
      <c r="E30" s="95"/>
      <c r="F30" s="95"/>
      <c r="G30" s="95"/>
      <c r="H30" s="95"/>
      <c r="I30" s="6"/>
    </row>
    <row r="31" spans="1:9" x14ac:dyDescent="0.25">
      <c r="A31" s="4"/>
      <c r="B31" s="5"/>
      <c r="C31" s="5"/>
      <c r="D31" s="5"/>
      <c r="E31" s="5"/>
      <c r="F31" s="5"/>
      <c r="G31" s="5"/>
      <c r="H31" s="5"/>
      <c r="I31" s="6"/>
    </row>
    <row r="32" spans="1:9" ht="20.25" customHeight="1" x14ac:dyDescent="0.25"/>
    <row r="33" spans="1:9" ht="30" customHeight="1" x14ac:dyDescent="0.25">
      <c r="A33" s="171" t="s">
        <v>267</v>
      </c>
      <c r="B33" s="172"/>
      <c r="C33" s="172"/>
      <c r="D33" s="172"/>
      <c r="E33" s="172"/>
      <c r="F33" s="172"/>
      <c r="G33" s="172"/>
      <c r="H33" s="172"/>
      <c r="I33" s="173"/>
    </row>
    <row r="34" spans="1:9" ht="20.25" customHeight="1" x14ac:dyDescent="0.25">
      <c r="A34" s="4"/>
      <c r="B34" s="5"/>
      <c r="C34" s="5"/>
      <c r="D34" s="5"/>
      <c r="E34" s="5"/>
      <c r="F34" s="5"/>
      <c r="G34" s="5"/>
      <c r="H34" s="5"/>
      <c r="I34" s="6"/>
    </row>
    <row r="35" spans="1:9" ht="20.25" customHeight="1" x14ac:dyDescent="0.25">
      <c r="A35" s="4"/>
      <c r="B35" s="5"/>
      <c r="C35" s="5"/>
      <c r="D35" s="5"/>
      <c r="E35" s="5"/>
      <c r="F35" s="5"/>
      <c r="G35" s="5"/>
      <c r="H35" s="5"/>
      <c r="I35" s="6"/>
    </row>
    <row r="36" spans="1:9" ht="20.25" customHeight="1" x14ac:dyDescent="0.25">
      <c r="A36" s="92"/>
      <c r="B36" s="93"/>
      <c r="C36" s="93"/>
      <c r="D36" s="93"/>
      <c r="E36" s="93"/>
      <c r="F36" s="93"/>
      <c r="G36" s="93"/>
      <c r="H36" s="93"/>
      <c r="I36" s="94"/>
    </row>
    <row r="37" spans="1:9" ht="20.25" customHeight="1" x14ac:dyDescent="0.25">
      <c r="A37" s="4"/>
      <c r="B37" s="5"/>
      <c r="C37" s="5"/>
      <c r="D37" s="5"/>
      <c r="E37" s="5"/>
      <c r="F37" s="5"/>
      <c r="G37" s="5"/>
      <c r="H37" s="5"/>
      <c r="I37" s="6"/>
    </row>
    <row r="38" spans="1:9" ht="20.25" customHeight="1" x14ac:dyDescent="0.25">
      <c r="A38" s="4"/>
      <c r="B38" s="5"/>
      <c r="C38" s="5"/>
      <c r="D38" s="5"/>
      <c r="E38" s="5"/>
      <c r="F38" s="5"/>
      <c r="G38" s="5"/>
      <c r="H38" s="5"/>
      <c r="I38" s="6"/>
    </row>
    <row r="39" spans="1:9" x14ac:dyDescent="0.25">
      <c r="A39" s="4"/>
      <c r="B39" s="5"/>
      <c r="C39" s="5"/>
      <c r="D39" s="5"/>
      <c r="E39" s="5"/>
      <c r="F39" s="5"/>
      <c r="G39" s="5"/>
      <c r="H39" s="5"/>
      <c r="I39" s="6"/>
    </row>
    <row r="40" spans="1:9" x14ac:dyDescent="0.25">
      <c r="A40" s="4"/>
      <c r="B40" s="5"/>
      <c r="C40" s="5"/>
      <c r="D40" s="5"/>
      <c r="E40" s="5"/>
      <c r="F40" s="5"/>
      <c r="G40" s="5"/>
      <c r="H40" s="5"/>
      <c r="I40" s="6"/>
    </row>
    <row r="41" spans="1:9" x14ac:dyDescent="0.25">
      <c r="A41" s="4"/>
      <c r="B41" s="5"/>
      <c r="C41" s="5"/>
      <c r="D41" s="5"/>
      <c r="E41" s="5"/>
      <c r="F41" s="5"/>
      <c r="G41" s="5"/>
      <c r="H41" s="5"/>
      <c r="I41" s="6"/>
    </row>
    <row r="42" spans="1:9" x14ac:dyDescent="0.25">
      <c r="A42" s="4"/>
      <c r="B42" s="5"/>
      <c r="C42" s="5"/>
      <c r="D42" s="5"/>
      <c r="E42" s="5"/>
      <c r="F42" s="5"/>
      <c r="G42" s="5"/>
      <c r="H42" s="5"/>
      <c r="I42" s="6"/>
    </row>
    <row r="43" spans="1:9" x14ac:dyDescent="0.25">
      <c r="A43" s="4"/>
      <c r="B43" s="5"/>
      <c r="C43" s="5"/>
      <c r="D43" s="5"/>
      <c r="E43" s="5"/>
      <c r="F43" s="5"/>
      <c r="G43" s="5"/>
      <c r="H43" s="5"/>
      <c r="I43" s="6"/>
    </row>
    <row r="44" spans="1:9" x14ac:dyDescent="0.25">
      <c r="A44" s="4"/>
      <c r="B44" s="5"/>
      <c r="C44" s="5"/>
      <c r="D44" s="5"/>
      <c r="E44" s="5"/>
      <c r="F44" s="5"/>
      <c r="G44" s="5"/>
      <c r="H44" s="5"/>
      <c r="I44" s="6"/>
    </row>
    <row r="45" spans="1:9" x14ac:dyDescent="0.25">
      <c r="A45" s="4"/>
      <c r="B45" s="5"/>
      <c r="C45" s="5"/>
      <c r="D45" s="5"/>
      <c r="E45" s="5"/>
      <c r="F45" s="5"/>
      <c r="G45" s="5"/>
      <c r="H45" s="5"/>
      <c r="I45" s="6"/>
    </row>
    <row r="46" spans="1:9" ht="15.75" thickBot="1" x14ac:dyDescent="0.3">
      <c r="A46" s="7"/>
      <c r="B46" s="8"/>
      <c r="C46" s="8"/>
      <c r="D46" s="8"/>
      <c r="E46" s="8"/>
      <c r="F46" s="8"/>
      <c r="G46" s="8"/>
      <c r="H46" s="8"/>
      <c r="I46" s="9"/>
    </row>
  </sheetData>
  <mergeCells count="3">
    <mergeCell ref="A36:I36"/>
    <mergeCell ref="B30:H30"/>
    <mergeCell ref="A33:I33"/>
  </mergeCells>
  <printOptions horizontalCentered="1" verticalCentered="1"/>
  <pageMargins left="0.70866141732283472" right="0.70866141732283472" top="0.74803149606299213" bottom="0.74803149606299213" header="0.31496062992125984" footer="0.31496062992125984"/>
  <pageSetup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I76"/>
  <sheetViews>
    <sheetView showGridLines="0" topLeftCell="G1" zoomScale="75" zoomScaleNormal="75" zoomScaleSheetLayoutView="75" workbookViewId="0">
      <pane ySplit="10" topLeftCell="A63" activePane="bottomLeft" state="frozen"/>
      <selection activeCell="B1" sqref="B1"/>
      <selection pane="bottomLeft" activeCell="O63" sqref="O63:O64"/>
    </sheetView>
  </sheetViews>
  <sheetFormatPr baseColWidth="10" defaultColWidth="11.5703125" defaultRowHeight="17.25" x14ac:dyDescent="0.3"/>
  <cols>
    <col min="1" max="1" width="23.5703125" style="11" customWidth="1"/>
    <col min="2" max="2" width="30" style="22" customWidth="1"/>
    <col min="3" max="3" width="21.85546875" style="22" customWidth="1"/>
    <col min="4" max="4" width="28.85546875" style="33" customWidth="1"/>
    <col min="5" max="6" width="15.140625" style="22" customWidth="1"/>
    <col min="7" max="7" width="16.28515625" style="22" customWidth="1"/>
    <col min="8" max="8" width="13.7109375" style="22" customWidth="1"/>
    <col min="9" max="9" width="13" style="22" customWidth="1"/>
    <col min="10" max="10" width="12.7109375" style="22" customWidth="1"/>
    <col min="11" max="11" width="12.5703125" style="22" customWidth="1"/>
    <col min="12" max="12" width="15.42578125" style="22" customWidth="1"/>
    <col min="13" max="13" width="21.140625" style="22" customWidth="1"/>
    <col min="14" max="14" width="25.140625" style="22" customWidth="1"/>
    <col min="15" max="15" width="158.7109375" style="11" customWidth="1"/>
    <col min="16" max="16" width="57.42578125" style="11" customWidth="1"/>
    <col min="17" max="17" width="46" style="11" customWidth="1"/>
    <col min="18" max="18" width="11.5703125" style="11"/>
    <col min="19" max="19" width="13.140625" style="11" bestFit="1" customWidth="1"/>
    <col min="20" max="16384" width="11.5703125" style="11"/>
  </cols>
  <sheetData>
    <row r="1" spans="1:23" ht="24" customHeight="1" x14ac:dyDescent="0.3">
      <c r="A1" s="111"/>
      <c r="B1" s="112"/>
      <c r="C1" s="121" t="s">
        <v>130</v>
      </c>
      <c r="D1" s="122"/>
      <c r="E1" s="122"/>
      <c r="F1" s="122"/>
      <c r="G1" s="122"/>
      <c r="H1" s="122"/>
      <c r="I1" s="122"/>
      <c r="J1" s="122"/>
      <c r="K1" s="122"/>
      <c r="L1" s="122"/>
      <c r="M1" s="122"/>
      <c r="N1" s="123"/>
      <c r="O1" s="10" t="s">
        <v>26</v>
      </c>
    </row>
    <row r="2" spans="1:23" s="12" customFormat="1" ht="24.75" customHeight="1" x14ac:dyDescent="0.3">
      <c r="A2" s="113"/>
      <c r="B2" s="114"/>
      <c r="C2" s="124"/>
      <c r="D2" s="125"/>
      <c r="E2" s="125"/>
      <c r="F2" s="125"/>
      <c r="G2" s="125"/>
      <c r="H2" s="125"/>
      <c r="I2" s="125"/>
      <c r="J2" s="125"/>
      <c r="K2" s="125"/>
      <c r="L2" s="125"/>
      <c r="M2" s="125"/>
      <c r="N2" s="126"/>
      <c r="O2" s="10" t="s">
        <v>41</v>
      </c>
    </row>
    <row r="3" spans="1:23" s="12" customFormat="1" ht="22.5" customHeight="1" x14ac:dyDescent="0.3">
      <c r="A3" s="115"/>
      <c r="B3" s="116"/>
      <c r="C3" s="127"/>
      <c r="D3" s="128"/>
      <c r="E3" s="128"/>
      <c r="F3" s="128"/>
      <c r="G3" s="128"/>
      <c r="H3" s="128"/>
      <c r="I3" s="128"/>
      <c r="J3" s="128"/>
      <c r="K3" s="128"/>
      <c r="L3" s="128"/>
      <c r="M3" s="128"/>
      <c r="N3" s="129"/>
      <c r="O3" s="13" t="s">
        <v>40</v>
      </c>
    </row>
    <row r="4" spans="1:23" s="12" customFormat="1" ht="15.75" customHeight="1" x14ac:dyDescent="0.3">
      <c r="B4" s="100"/>
      <c r="C4" s="100"/>
      <c r="D4" s="100"/>
      <c r="E4" s="100"/>
      <c r="F4" s="100"/>
      <c r="G4" s="100"/>
      <c r="H4" s="100"/>
      <c r="I4" s="100"/>
      <c r="J4" s="100"/>
      <c r="K4" s="100"/>
      <c r="L4" s="100"/>
      <c r="M4" s="100"/>
      <c r="N4" s="100"/>
      <c r="O4" s="100"/>
    </row>
    <row r="5" spans="1:23" s="12" customFormat="1" ht="29.45" customHeight="1" x14ac:dyDescent="0.3">
      <c r="A5" s="101" t="s">
        <v>159</v>
      </c>
      <c r="B5" s="101"/>
      <c r="C5" s="101"/>
      <c r="D5" s="101"/>
      <c r="E5" s="101"/>
      <c r="F5" s="101"/>
      <c r="G5" s="101"/>
      <c r="H5" s="101"/>
      <c r="I5" s="101"/>
      <c r="J5" s="101"/>
      <c r="K5" s="101"/>
      <c r="L5" s="101"/>
      <c r="M5" s="101"/>
      <c r="N5" s="101"/>
      <c r="O5" s="101"/>
    </row>
    <row r="6" spans="1:23" s="12" customFormat="1" ht="29.45" customHeight="1" x14ac:dyDescent="0.3">
      <c r="B6" s="20"/>
      <c r="C6" s="20"/>
      <c r="D6" s="19"/>
      <c r="E6" s="19"/>
      <c r="F6" s="19"/>
      <c r="G6" s="19"/>
      <c r="H6" s="19"/>
      <c r="I6" s="19"/>
      <c r="J6" s="19"/>
      <c r="K6" s="19"/>
      <c r="L6" s="19"/>
      <c r="M6" s="20"/>
      <c r="N6" s="20"/>
      <c r="O6" s="14"/>
    </row>
    <row r="7" spans="1:23" s="12" customFormat="1" ht="15" customHeight="1" x14ac:dyDescent="0.3">
      <c r="A7" s="102" t="s">
        <v>39</v>
      </c>
      <c r="B7" s="102"/>
      <c r="C7" s="102"/>
      <c r="D7" s="102"/>
      <c r="E7" s="102"/>
      <c r="F7" s="102"/>
      <c r="G7" s="102"/>
      <c r="H7" s="102"/>
      <c r="I7" s="102"/>
      <c r="J7" s="102"/>
      <c r="K7" s="102"/>
      <c r="L7" s="102"/>
      <c r="M7" s="102"/>
      <c r="N7" s="102"/>
      <c r="O7" s="102"/>
      <c r="P7" s="102"/>
      <c r="Q7" s="102"/>
      <c r="R7" s="102"/>
      <c r="S7" s="102"/>
      <c r="T7" s="102"/>
      <c r="U7" s="102"/>
      <c r="V7" s="102"/>
      <c r="W7" s="102"/>
    </row>
    <row r="8" spans="1:23" s="12" customFormat="1" ht="25.5" x14ac:dyDescent="0.3">
      <c r="A8" s="18"/>
      <c r="B8" s="21"/>
      <c r="C8" s="21"/>
      <c r="D8" s="21"/>
      <c r="E8" s="20"/>
      <c r="F8" s="20"/>
      <c r="G8" s="20"/>
      <c r="H8" s="20"/>
      <c r="I8" s="20"/>
      <c r="J8" s="20"/>
      <c r="K8" s="20"/>
      <c r="L8" s="20"/>
      <c r="M8" s="21"/>
      <c r="N8" s="21"/>
      <c r="O8" s="18"/>
      <c r="P8" s="18"/>
      <c r="Q8" s="18"/>
      <c r="R8" s="18"/>
      <c r="S8" s="18"/>
      <c r="T8" s="18"/>
      <c r="U8" s="18"/>
      <c r="V8" s="18"/>
      <c r="W8" s="18"/>
    </row>
    <row r="9" spans="1:23" s="15" customFormat="1" ht="28.5" customHeight="1" x14ac:dyDescent="0.3">
      <c r="A9" s="117" t="s">
        <v>0</v>
      </c>
      <c r="B9" s="117" t="s">
        <v>1</v>
      </c>
      <c r="C9" s="117" t="s">
        <v>2</v>
      </c>
      <c r="D9" s="117" t="s">
        <v>27</v>
      </c>
      <c r="E9" s="103" t="s">
        <v>28</v>
      </c>
      <c r="F9" s="103"/>
      <c r="G9" s="103"/>
      <c r="H9" s="103"/>
      <c r="I9" s="103"/>
      <c r="J9" s="103"/>
      <c r="K9" s="103"/>
      <c r="L9" s="103"/>
      <c r="M9" s="130" t="s">
        <v>10</v>
      </c>
      <c r="N9" s="130" t="s">
        <v>160</v>
      </c>
      <c r="O9" s="119" t="s">
        <v>131</v>
      </c>
    </row>
    <row r="10" spans="1:23" ht="36.75" customHeight="1" x14ac:dyDescent="0.3">
      <c r="A10" s="118"/>
      <c r="B10" s="118"/>
      <c r="C10" s="118"/>
      <c r="D10" s="118"/>
      <c r="E10" s="37" t="s">
        <v>29</v>
      </c>
      <c r="F10" s="35" t="s">
        <v>30</v>
      </c>
      <c r="G10" s="37" t="s">
        <v>31</v>
      </c>
      <c r="H10" s="35" t="s">
        <v>32</v>
      </c>
      <c r="I10" s="37" t="s">
        <v>33</v>
      </c>
      <c r="J10" s="35" t="s">
        <v>34</v>
      </c>
      <c r="K10" s="37" t="s">
        <v>35</v>
      </c>
      <c r="L10" s="35" t="s">
        <v>36</v>
      </c>
      <c r="M10" s="131"/>
      <c r="N10" s="131"/>
      <c r="O10" s="120"/>
    </row>
    <row r="11" spans="1:23" s="30" customFormat="1" ht="252.75" customHeight="1" x14ac:dyDescent="0.25">
      <c r="A11" s="107" t="s">
        <v>3</v>
      </c>
      <c r="B11" s="38" t="s">
        <v>4</v>
      </c>
      <c r="C11" s="38" t="s">
        <v>5</v>
      </c>
      <c r="D11" s="38" t="s">
        <v>45</v>
      </c>
      <c r="E11" s="38" t="s">
        <v>62</v>
      </c>
      <c r="F11" s="38" t="s">
        <v>62</v>
      </c>
      <c r="G11" s="38">
        <v>1000</v>
      </c>
      <c r="H11" s="38"/>
      <c r="I11" s="38">
        <v>1020</v>
      </c>
      <c r="J11" s="38"/>
      <c r="K11" s="38">
        <v>1300</v>
      </c>
      <c r="L11" s="38"/>
      <c r="M11" s="38" t="str">
        <f>+F11</f>
        <v>No aplica</v>
      </c>
      <c r="N11" s="38" t="s">
        <v>62</v>
      </c>
      <c r="O11" s="39" t="s">
        <v>132</v>
      </c>
    </row>
    <row r="12" spans="1:23" s="30" customFormat="1" ht="66.75" customHeight="1" x14ac:dyDescent="0.25">
      <c r="A12" s="107"/>
      <c r="B12" s="38" t="s">
        <v>25</v>
      </c>
      <c r="C12" s="38" t="s">
        <v>5</v>
      </c>
      <c r="D12" s="29" t="s">
        <v>44</v>
      </c>
      <c r="E12" s="38" t="s">
        <v>62</v>
      </c>
      <c r="F12" s="38" t="s">
        <v>62</v>
      </c>
      <c r="G12" s="38" t="s">
        <v>62</v>
      </c>
      <c r="H12" s="38"/>
      <c r="I12" s="38" t="s">
        <v>62</v>
      </c>
      <c r="J12" s="38"/>
      <c r="K12" s="38">
        <v>200</v>
      </c>
      <c r="L12" s="38"/>
      <c r="M12" s="38" t="str">
        <f t="shared" ref="M12:M71" si="0">+F12</f>
        <v>No aplica</v>
      </c>
      <c r="N12" s="38" t="s">
        <v>62</v>
      </c>
      <c r="O12" s="39" t="s">
        <v>133</v>
      </c>
    </row>
    <row r="13" spans="1:23" s="30" customFormat="1" ht="99.75" customHeight="1" x14ac:dyDescent="0.25">
      <c r="A13" s="107"/>
      <c r="B13" s="29" t="s">
        <v>6</v>
      </c>
      <c r="C13" s="38" t="s">
        <v>5</v>
      </c>
      <c r="D13" s="29" t="s">
        <v>46</v>
      </c>
      <c r="E13" s="38" t="s">
        <v>62</v>
      </c>
      <c r="F13" s="38" t="s">
        <v>62</v>
      </c>
      <c r="G13" s="40">
        <v>0.125</v>
      </c>
      <c r="H13" s="38"/>
      <c r="I13" s="40">
        <v>0.125</v>
      </c>
      <c r="J13" s="38"/>
      <c r="K13" s="41">
        <v>0.25</v>
      </c>
      <c r="L13" s="38"/>
      <c r="M13" s="38" t="str">
        <f t="shared" si="0"/>
        <v>No aplica</v>
      </c>
      <c r="N13" s="38" t="s">
        <v>62</v>
      </c>
      <c r="O13" s="39" t="s">
        <v>134</v>
      </c>
    </row>
    <row r="14" spans="1:23" s="30" customFormat="1" ht="409.6" customHeight="1" x14ac:dyDescent="0.25">
      <c r="A14" s="107"/>
      <c r="B14" s="108" t="s">
        <v>7</v>
      </c>
      <c r="C14" s="107" t="s">
        <v>5</v>
      </c>
      <c r="D14" s="38" t="s">
        <v>47</v>
      </c>
      <c r="E14" s="42">
        <v>2780</v>
      </c>
      <c r="F14" s="42">
        <v>1959</v>
      </c>
      <c r="G14" s="42">
        <v>4400</v>
      </c>
      <c r="H14" s="42"/>
      <c r="I14" s="42">
        <v>7700</v>
      </c>
      <c r="J14" s="42"/>
      <c r="K14" s="42">
        <v>13400</v>
      </c>
      <c r="L14" s="42"/>
      <c r="M14" s="38">
        <f t="shared" si="0"/>
        <v>1959</v>
      </c>
      <c r="N14" s="36">
        <f>IF(M14/E14&gt;100%,100%,M14/E14)</f>
        <v>0.70467625899280573</v>
      </c>
      <c r="O14" s="98" t="s">
        <v>135</v>
      </c>
    </row>
    <row r="15" spans="1:23" s="30" customFormat="1" ht="80.25" customHeight="1" x14ac:dyDescent="0.25">
      <c r="A15" s="107"/>
      <c r="B15" s="108"/>
      <c r="C15" s="107"/>
      <c r="D15" s="38" t="s">
        <v>48</v>
      </c>
      <c r="E15" s="38" t="s">
        <v>62</v>
      </c>
      <c r="F15" s="38" t="s">
        <v>62</v>
      </c>
      <c r="G15" s="38" t="s">
        <v>62</v>
      </c>
      <c r="H15" s="38" t="s">
        <v>62</v>
      </c>
      <c r="I15" s="38">
        <v>1</v>
      </c>
      <c r="J15" s="38"/>
      <c r="K15" s="38">
        <v>1</v>
      </c>
      <c r="L15" s="38"/>
      <c r="M15" s="38" t="str">
        <f t="shared" si="0"/>
        <v>No aplica</v>
      </c>
      <c r="N15" s="38" t="s">
        <v>62</v>
      </c>
      <c r="O15" s="98"/>
    </row>
    <row r="16" spans="1:23" s="30" customFormat="1" ht="409.5" customHeight="1" x14ac:dyDescent="0.25">
      <c r="A16" s="107"/>
      <c r="B16" s="108" t="s">
        <v>11</v>
      </c>
      <c r="C16" s="108" t="s">
        <v>5</v>
      </c>
      <c r="D16" s="108" t="s">
        <v>49</v>
      </c>
      <c r="E16" s="108" t="s">
        <v>62</v>
      </c>
      <c r="F16" s="108" t="s">
        <v>62</v>
      </c>
      <c r="G16" s="108" t="s">
        <v>62</v>
      </c>
      <c r="H16" s="108"/>
      <c r="I16" s="108">
        <v>134</v>
      </c>
      <c r="J16" s="108"/>
      <c r="K16" s="108">
        <v>262</v>
      </c>
      <c r="L16" s="108"/>
      <c r="M16" s="108" t="str">
        <f t="shared" si="0"/>
        <v>No aplica</v>
      </c>
      <c r="N16" s="108" t="s">
        <v>62</v>
      </c>
      <c r="O16" s="132" t="s">
        <v>136</v>
      </c>
    </row>
    <row r="17" spans="1:19" s="30" customFormat="1" ht="409.6" customHeight="1" x14ac:dyDescent="0.25">
      <c r="A17" s="38"/>
      <c r="B17" s="108"/>
      <c r="C17" s="108"/>
      <c r="D17" s="108"/>
      <c r="E17" s="108"/>
      <c r="F17" s="108"/>
      <c r="G17" s="108"/>
      <c r="H17" s="108"/>
      <c r="I17" s="108"/>
      <c r="J17" s="108"/>
      <c r="K17" s="108"/>
      <c r="L17" s="108"/>
      <c r="M17" s="108"/>
      <c r="N17" s="108"/>
      <c r="O17" s="132"/>
    </row>
    <row r="18" spans="1:19" s="30" customFormat="1" ht="320.25" customHeight="1" x14ac:dyDescent="0.25">
      <c r="A18" s="107" t="s">
        <v>12</v>
      </c>
      <c r="B18" s="29" t="s">
        <v>13</v>
      </c>
      <c r="C18" s="38" t="s">
        <v>16</v>
      </c>
      <c r="D18" s="38" t="s">
        <v>50</v>
      </c>
      <c r="E18" s="38" t="s">
        <v>62</v>
      </c>
      <c r="F18" s="38" t="s">
        <v>62</v>
      </c>
      <c r="G18" s="38">
        <v>60</v>
      </c>
      <c r="H18" s="38"/>
      <c r="I18" s="38">
        <v>170</v>
      </c>
      <c r="J18" s="38"/>
      <c r="K18" s="38">
        <v>880</v>
      </c>
      <c r="L18" s="38"/>
      <c r="M18" s="38" t="str">
        <f t="shared" si="0"/>
        <v>No aplica</v>
      </c>
      <c r="N18" s="38" t="s">
        <v>62</v>
      </c>
      <c r="O18" s="43" t="s">
        <v>137</v>
      </c>
    </row>
    <row r="19" spans="1:19" s="30" customFormat="1" ht="185.25" customHeight="1" x14ac:dyDescent="0.25">
      <c r="A19" s="107"/>
      <c r="B19" s="29" t="s">
        <v>42</v>
      </c>
      <c r="C19" s="38" t="s">
        <v>16</v>
      </c>
      <c r="D19" s="38" t="s">
        <v>51</v>
      </c>
      <c r="E19" s="38" t="s">
        <v>62</v>
      </c>
      <c r="F19" s="38" t="s">
        <v>62</v>
      </c>
      <c r="G19" s="38">
        <v>80</v>
      </c>
      <c r="H19" s="38"/>
      <c r="I19" s="38">
        <v>117</v>
      </c>
      <c r="J19" s="38"/>
      <c r="K19" s="38">
        <v>261</v>
      </c>
      <c r="L19" s="38"/>
      <c r="M19" s="38" t="str">
        <f t="shared" si="0"/>
        <v>No aplica</v>
      </c>
      <c r="N19" s="38" t="s">
        <v>62</v>
      </c>
      <c r="O19" s="39" t="s">
        <v>138</v>
      </c>
    </row>
    <row r="20" spans="1:19" s="30" customFormat="1" ht="398.25" customHeight="1" x14ac:dyDescent="0.25">
      <c r="A20" s="107"/>
      <c r="B20" s="29" t="s">
        <v>14</v>
      </c>
      <c r="C20" s="38" t="s">
        <v>16</v>
      </c>
      <c r="D20" s="38" t="s">
        <v>52</v>
      </c>
      <c r="E20" s="38" t="s">
        <v>62</v>
      </c>
      <c r="F20" s="38" t="s">
        <v>62</v>
      </c>
      <c r="G20" s="38" t="s">
        <v>62</v>
      </c>
      <c r="H20" s="38" t="s">
        <v>62</v>
      </c>
      <c r="I20" s="38" t="s">
        <v>62</v>
      </c>
      <c r="J20" s="38" t="s">
        <v>62</v>
      </c>
      <c r="K20" s="38">
        <v>68</v>
      </c>
      <c r="L20" s="38"/>
      <c r="M20" s="38" t="str">
        <f t="shared" si="0"/>
        <v>No aplica</v>
      </c>
      <c r="N20" s="38" t="s">
        <v>62</v>
      </c>
      <c r="O20" s="39" t="s">
        <v>139</v>
      </c>
    </row>
    <row r="21" spans="1:19" s="30" customFormat="1" ht="123.75" customHeight="1" x14ac:dyDescent="0.25">
      <c r="A21" s="107"/>
      <c r="B21" s="108" t="s">
        <v>15</v>
      </c>
      <c r="C21" s="107" t="s">
        <v>16</v>
      </c>
      <c r="D21" s="38" t="s">
        <v>53</v>
      </c>
      <c r="E21" s="38">
        <v>2</v>
      </c>
      <c r="F21" s="38">
        <v>2</v>
      </c>
      <c r="G21" s="38">
        <v>2</v>
      </c>
      <c r="H21" s="38"/>
      <c r="I21" s="38">
        <v>24</v>
      </c>
      <c r="J21" s="38"/>
      <c r="K21" s="38">
        <v>104</v>
      </c>
      <c r="L21" s="38"/>
      <c r="M21" s="38">
        <f>+F21</f>
        <v>2</v>
      </c>
      <c r="N21" s="44">
        <f>IF(M21/E21&gt;100%,100%,M21/E21)</f>
        <v>1</v>
      </c>
      <c r="O21" s="98" t="s">
        <v>141</v>
      </c>
    </row>
    <row r="22" spans="1:19" s="30" customFormat="1" ht="166.5" customHeight="1" x14ac:dyDescent="0.25">
      <c r="A22" s="107"/>
      <c r="B22" s="108"/>
      <c r="C22" s="107"/>
      <c r="D22" s="38" t="s">
        <v>57</v>
      </c>
      <c r="E22" s="38" t="s">
        <v>62</v>
      </c>
      <c r="F22" s="38" t="s">
        <v>62</v>
      </c>
      <c r="G22" s="38" t="s">
        <v>62</v>
      </c>
      <c r="H22" s="38"/>
      <c r="I22" s="38">
        <v>600</v>
      </c>
      <c r="J22" s="38"/>
      <c r="K22" s="38">
        <v>3140</v>
      </c>
      <c r="L22" s="38"/>
      <c r="M22" s="38" t="str">
        <f t="shared" si="0"/>
        <v>No aplica</v>
      </c>
      <c r="N22" s="38" t="s">
        <v>62</v>
      </c>
      <c r="O22" s="98"/>
    </row>
    <row r="23" spans="1:19" s="30" customFormat="1" ht="351" customHeight="1" x14ac:dyDescent="0.25">
      <c r="A23" s="107"/>
      <c r="B23" s="29" t="s">
        <v>17</v>
      </c>
      <c r="C23" s="38" t="s">
        <v>16</v>
      </c>
      <c r="D23" s="38" t="s">
        <v>54</v>
      </c>
      <c r="E23" s="38">
        <v>3</v>
      </c>
      <c r="F23" s="38">
        <v>3</v>
      </c>
      <c r="G23" s="38">
        <v>5</v>
      </c>
      <c r="H23" s="38"/>
      <c r="I23" s="38">
        <v>5</v>
      </c>
      <c r="J23" s="38"/>
      <c r="K23" s="38">
        <v>17</v>
      </c>
      <c r="L23" s="38"/>
      <c r="M23" s="38">
        <f t="shared" si="0"/>
        <v>3</v>
      </c>
      <c r="N23" s="44">
        <f>IF(M23/E23&gt;100%,100%,M23/E23)</f>
        <v>1</v>
      </c>
      <c r="O23" s="39" t="s">
        <v>140</v>
      </c>
      <c r="P23" s="96"/>
    </row>
    <row r="24" spans="1:19" s="30" customFormat="1" ht="293.25" customHeight="1" x14ac:dyDescent="0.25">
      <c r="A24" s="107"/>
      <c r="B24" s="29" t="s">
        <v>18</v>
      </c>
      <c r="C24" s="38" t="s">
        <v>16</v>
      </c>
      <c r="D24" s="38" t="s">
        <v>55</v>
      </c>
      <c r="E24" s="38">
        <v>71</v>
      </c>
      <c r="F24" s="38">
        <v>52</v>
      </c>
      <c r="G24" s="38">
        <v>140</v>
      </c>
      <c r="H24" s="38"/>
      <c r="I24" s="38">
        <v>190</v>
      </c>
      <c r="J24" s="38"/>
      <c r="K24" s="38">
        <v>600</v>
      </c>
      <c r="L24" s="38"/>
      <c r="M24" s="38">
        <f t="shared" si="0"/>
        <v>52</v>
      </c>
      <c r="N24" s="44">
        <f>IF(M24/E24&gt;100%,100%,M24/E24)</f>
        <v>0.73239436619718312</v>
      </c>
      <c r="O24" s="39" t="s">
        <v>142</v>
      </c>
      <c r="P24" s="96"/>
    </row>
    <row r="25" spans="1:19" s="30" customFormat="1" ht="301.5" customHeight="1" x14ac:dyDescent="0.25">
      <c r="A25" s="107" t="s">
        <v>19</v>
      </c>
      <c r="B25" s="38" t="s">
        <v>20</v>
      </c>
      <c r="C25" s="38" t="s">
        <v>23</v>
      </c>
      <c r="D25" s="38" t="s">
        <v>56</v>
      </c>
      <c r="E25" s="38" t="s">
        <v>62</v>
      </c>
      <c r="F25" s="38" t="s">
        <v>62</v>
      </c>
      <c r="G25" s="38" t="s">
        <v>62</v>
      </c>
      <c r="H25" s="38"/>
      <c r="I25" s="38" t="s">
        <v>62</v>
      </c>
      <c r="J25" s="38"/>
      <c r="K25" s="42">
        <v>30000</v>
      </c>
      <c r="L25" s="38"/>
      <c r="M25" s="38" t="str">
        <f t="shared" si="0"/>
        <v>No aplica</v>
      </c>
      <c r="N25" s="38"/>
      <c r="O25" s="39" t="s">
        <v>143</v>
      </c>
    </row>
    <row r="26" spans="1:19" s="30" customFormat="1" ht="409.5" customHeight="1" x14ac:dyDescent="0.25">
      <c r="A26" s="107"/>
      <c r="B26" s="107" t="s">
        <v>21</v>
      </c>
      <c r="C26" s="38" t="s">
        <v>23</v>
      </c>
      <c r="D26" s="38" t="s">
        <v>56</v>
      </c>
      <c r="E26" s="42">
        <v>1350</v>
      </c>
      <c r="F26" s="42">
        <v>2714</v>
      </c>
      <c r="G26" s="42">
        <f>+E26+1500</f>
        <v>2850</v>
      </c>
      <c r="H26" s="42"/>
      <c r="I26" s="42">
        <v>28100</v>
      </c>
      <c r="J26" s="42"/>
      <c r="K26" s="42">
        <v>30000</v>
      </c>
      <c r="L26" s="38"/>
      <c r="M26" s="38">
        <f t="shared" si="0"/>
        <v>2714</v>
      </c>
      <c r="N26" s="44">
        <f>IF(M26/E26&gt;100%,100%,M26/E26)</f>
        <v>1</v>
      </c>
      <c r="O26" s="109" t="s">
        <v>144</v>
      </c>
      <c r="S26" s="31"/>
    </row>
    <row r="27" spans="1:19" s="16" customFormat="1" ht="147.75" customHeight="1" x14ac:dyDescent="0.3">
      <c r="A27" s="107"/>
      <c r="B27" s="107"/>
      <c r="C27" s="38" t="s">
        <v>23</v>
      </c>
      <c r="D27" s="38" t="s">
        <v>58</v>
      </c>
      <c r="E27" s="41">
        <v>1</v>
      </c>
      <c r="F27" s="41">
        <v>1</v>
      </c>
      <c r="G27" s="41">
        <v>1</v>
      </c>
      <c r="H27" s="38"/>
      <c r="I27" s="41">
        <v>1</v>
      </c>
      <c r="J27" s="38"/>
      <c r="K27" s="41">
        <v>1</v>
      </c>
      <c r="L27" s="38"/>
      <c r="M27" s="38">
        <f t="shared" si="0"/>
        <v>1</v>
      </c>
      <c r="N27" s="44">
        <f>IF(M27/E27&gt;100%,100%,M27/E27)</f>
        <v>1</v>
      </c>
      <c r="O27" s="110"/>
      <c r="S27" s="17"/>
    </row>
    <row r="28" spans="1:19" s="16" customFormat="1" ht="297" customHeight="1" x14ac:dyDescent="0.3">
      <c r="A28" s="107"/>
      <c r="B28" s="38" t="s">
        <v>22</v>
      </c>
      <c r="C28" s="38" t="s">
        <v>23</v>
      </c>
      <c r="D28" s="38" t="s">
        <v>59</v>
      </c>
      <c r="E28" s="42">
        <v>204000</v>
      </c>
      <c r="F28" s="42">
        <f>580372+10544+12335</f>
        <v>603251</v>
      </c>
      <c r="G28" s="42">
        <v>611000</v>
      </c>
      <c r="H28" s="38"/>
      <c r="I28" s="42">
        <v>1118000</v>
      </c>
      <c r="J28" s="38"/>
      <c r="K28" s="42">
        <v>1627870</v>
      </c>
      <c r="L28" s="38"/>
      <c r="M28" s="42">
        <f t="shared" si="0"/>
        <v>603251</v>
      </c>
      <c r="N28" s="44">
        <f>IF(M28/E28&gt;100%,100%,M28/E28)</f>
        <v>1</v>
      </c>
      <c r="O28" s="45" t="s">
        <v>145</v>
      </c>
      <c r="S28" s="17"/>
    </row>
    <row r="29" spans="1:19" s="16" customFormat="1" ht="409.6" customHeight="1" x14ac:dyDescent="0.3">
      <c r="A29" s="107"/>
      <c r="B29" s="38" t="s">
        <v>24</v>
      </c>
      <c r="C29" s="38" t="s">
        <v>23</v>
      </c>
      <c r="D29" s="38" t="s">
        <v>60</v>
      </c>
      <c r="E29" s="42">
        <v>3000</v>
      </c>
      <c r="F29" s="42">
        <v>3000</v>
      </c>
      <c r="G29" s="42">
        <v>20000</v>
      </c>
      <c r="H29" s="46"/>
      <c r="I29" s="42">
        <f>55000+48500</f>
        <v>103500</v>
      </c>
      <c r="J29" s="46"/>
      <c r="K29" s="42">
        <f>62000+131000</f>
        <v>193000</v>
      </c>
      <c r="L29" s="47"/>
      <c r="M29" s="38">
        <f t="shared" si="0"/>
        <v>3000</v>
      </c>
      <c r="N29" s="44">
        <f>IF(M29/E29&gt;100%,100%,M29/E29)</f>
        <v>1</v>
      </c>
      <c r="O29" s="45" t="s">
        <v>146</v>
      </c>
      <c r="S29" s="17"/>
    </row>
    <row r="30" spans="1:19" s="16" customFormat="1" ht="393.75" customHeight="1" x14ac:dyDescent="0.3">
      <c r="A30" s="107"/>
      <c r="B30" s="38" t="s">
        <v>43</v>
      </c>
      <c r="C30" s="38" t="s">
        <v>23</v>
      </c>
      <c r="D30" s="38" t="s">
        <v>61</v>
      </c>
      <c r="E30" s="38" t="s">
        <v>62</v>
      </c>
      <c r="F30" s="38" t="s">
        <v>62</v>
      </c>
      <c r="G30" s="38">
        <v>75</v>
      </c>
      <c r="H30" s="38"/>
      <c r="I30" s="38">
        <v>80</v>
      </c>
      <c r="J30" s="38"/>
      <c r="K30" s="38">
        <f>+I30+5673</f>
        <v>5753</v>
      </c>
      <c r="L30" s="38"/>
      <c r="M30" s="38" t="str">
        <f t="shared" si="0"/>
        <v>No aplica</v>
      </c>
      <c r="N30" s="38" t="s">
        <v>62</v>
      </c>
      <c r="O30" s="39" t="s">
        <v>147</v>
      </c>
      <c r="S30" s="17"/>
    </row>
    <row r="31" spans="1:19" s="16" customFormat="1" ht="80.25" customHeight="1" x14ac:dyDescent="0.3">
      <c r="A31" s="107" t="s">
        <v>85</v>
      </c>
      <c r="B31" s="107" t="s">
        <v>63</v>
      </c>
      <c r="C31" s="38" t="s">
        <v>16</v>
      </c>
      <c r="D31" s="38" t="s">
        <v>64</v>
      </c>
      <c r="E31" s="38" t="s">
        <v>62</v>
      </c>
      <c r="F31" s="38" t="s">
        <v>62</v>
      </c>
      <c r="G31" s="41">
        <v>0.2</v>
      </c>
      <c r="H31" s="38"/>
      <c r="I31" s="41">
        <v>0.2</v>
      </c>
      <c r="J31" s="38"/>
      <c r="K31" s="41">
        <v>1</v>
      </c>
      <c r="L31" s="38"/>
      <c r="M31" s="38" t="str">
        <f t="shared" si="0"/>
        <v>No aplica</v>
      </c>
      <c r="N31" s="38" t="s">
        <v>62</v>
      </c>
      <c r="O31" s="98" t="s">
        <v>148</v>
      </c>
      <c r="S31" s="17"/>
    </row>
    <row r="32" spans="1:19" s="16" customFormat="1" ht="98.25" customHeight="1" x14ac:dyDescent="0.3">
      <c r="A32" s="107"/>
      <c r="B32" s="107"/>
      <c r="C32" s="38" t="s">
        <v>16</v>
      </c>
      <c r="D32" s="38" t="s">
        <v>65</v>
      </c>
      <c r="E32" s="38" t="s">
        <v>62</v>
      </c>
      <c r="F32" s="38" t="s">
        <v>62</v>
      </c>
      <c r="G32" s="38">
        <v>50</v>
      </c>
      <c r="H32" s="38"/>
      <c r="I32" s="38">
        <v>50</v>
      </c>
      <c r="J32" s="38"/>
      <c r="K32" s="38">
        <v>150</v>
      </c>
      <c r="L32" s="38"/>
      <c r="M32" s="38" t="str">
        <f t="shared" si="0"/>
        <v>No aplica</v>
      </c>
      <c r="N32" s="38" t="s">
        <v>62</v>
      </c>
      <c r="O32" s="98"/>
      <c r="S32" s="17"/>
    </row>
    <row r="33" spans="1:16" s="23" customFormat="1" ht="80.25" customHeight="1" x14ac:dyDescent="0.25">
      <c r="A33" s="107"/>
      <c r="B33" s="38" t="s">
        <v>66</v>
      </c>
      <c r="C33" s="38" t="s">
        <v>16</v>
      </c>
      <c r="D33" s="38" t="s">
        <v>70</v>
      </c>
      <c r="E33" s="38" t="s">
        <v>62</v>
      </c>
      <c r="F33" s="38" t="s">
        <v>62</v>
      </c>
      <c r="G33" s="38" t="s">
        <v>62</v>
      </c>
      <c r="H33" s="38"/>
      <c r="I33" s="38" t="s">
        <v>62</v>
      </c>
      <c r="J33" s="38"/>
      <c r="K33" s="38">
        <v>80</v>
      </c>
      <c r="L33" s="38"/>
      <c r="M33" s="38" t="str">
        <f t="shared" si="0"/>
        <v>No aplica</v>
      </c>
      <c r="N33" s="38" t="s">
        <v>62</v>
      </c>
      <c r="O33" s="39" t="s">
        <v>149</v>
      </c>
    </row>
    <row r="34" spans="1:16" s="16" customFormat="1" ht="409.6" customHeight="1" x14ac:dyDescent="0.3">
      <c r="A34" s="107"/>
      <c r="B34" s="38" t="s">
        <v>67</v>
      </c>
      <c r="C34" s="38" t="s">
        <v>69</v>
      </c>
      <c r="D34" s="38" t="s">
        <v>71</v>
      </c>
      <c r="E34" s="38" t="s">
        <v>62</v>
      </c>
      <c r="F34" s="38" t="s">
        <v>62</v>
      </c>
      <c r="G34" s="38" t="s">
        <v>62</v>
      </c>
      <c r="H34" s="38"/>
      <c r="I34" s="38">
        <v>2</v>
      </c>
      <c r="J34" s="38"/>
      <c r="K34" s="38">
        <v>2</v>
      </c>
      <c r="L34" s="38"/>
      <c r="M34" s="38" t="str">
        <f t="shared" si="0"/>
        <v>No aplica</v>
      </c>
      <c r="N34" s="38" t="s">
        <v>62</v>
      </c>
      <c r="O34" s="39" t="s">
        <v>150</v>
      </c>
    </row>
    <row r="35" spans="1:16" s="16" customFormat="1" ht="105.75" customHeight="1" x14ac:dyDescent="0.3">
      <c r="A35" s="107"/>
      <c r="B35" s="38" t="s">
        <v>68</v>
      </c>
      <c r="C35" s="38" t="s">
        <v>69</v>
      </c>
      <c r="D35" s="38" t="s">
        <v>72</v>
      </c>
      <c r="E35" s="38" t="s">
        <v>62</v>
      </c>
      <c r="F35" s="38" t="s">
        <v>62</v>
      </c>
      <c r="G35" s="38" t="s">
        <v>62</v>
      </c>
      <c r="H35" s="38"/>
      <c r="I35" s="38">
        <v>2</v>
      </c>
      <c r="J35" s="38"/>
      <c r="K35" s="38">
        <v>2</v>
      </c>
      <c r="L35" s="38"/>
      <c r="M35" s="38" t="str">
        <f t="shared" si="0"/>
        <v>No aplica</v>
      </c>
      <c r="N35" s="38" t="s">
        <v>62</v>
      </c>
      <c r="O35" s="45" t="s">
        <v>151</v>
      </c>
    </row>
    <row r="36" spans="1:16" s="16" customFormat="1" ht="133.5" customHeight="1" x14ac:dyDescent="0.3">
      <c r="A36" s="107" t="s">
        <v>86</v>
      </c>
      <c r="B36" s="38" t="s">
        <v>73</v>
      </c>
      <c r="C36" s="38" t="s">
        <v>82</v>
      </c>
      <c r="D36" s="38" t="s">
        <v>75</v>
      </c>
      <c r="E36" s="38">
        <v>33</v>
      </c>
      <c r="F36" s="38">
        <v>33</v>
      </c>
      <c r="G36" s="38">
        <v>33</v>
      </c>
      <c r="H36" s="38"/>
      <c r="I36" s="38">
        <v>33</v>
      </c>
      <c r="J36" s="38"/>
      <c r="K36" s="38">
        <v>33</v>
      </c>
      <c r="L36" s="38"/>
      <c r="M36" s="38">
        <f t="shared" si="0"/>
        <v>33</v>
      </c>
      <c r="N36" s="44">
        <f>IF(M36/E36&gt;100%,100%,M36/E36)</f>
        <v>1</v>
      </c>
      <c r="O36" s="39" t="s">
        <v>152</v>
      </c>
    </row>
    <row r="37" spans="1:16" s="23" customFormat="1" ht="41.25" customHeight="1" x14ac:dyDescent="0.25">
      <c r="A37" s="107"/>
      <c r="B37" s="107" t="s">
        <v>74</v>
      </c>
      <c r="C37" s="38" t="s">
        <v>82</v>
      </c>
      <c r="D37" s="38" t="s">
        <v>76</v>
      </c>
      <c r="E37" s="38" t="s">
        <v>62</v>
      </c>
      <c r="F37" s="38" t="s">
        <v>62</v>
      </c>
      <c r="G37" s="38">
        <v>8</v>
      </c>
      <c r="H37" s="38"/>
      <c r="I37" s="38">
        <v>8</v>
      </c>
      <c r="J37" s="38"/>
      <c r="K37" s="38">
        <v>33</v>
      </c>
      <c r="L37" s="38"/>
      <c r="M37" s="38" t="str">
        <f t="shared" si="0"/>
        <v>No aplica</v>
      </c>
      <c r="N37" s="38" t="s">
        <v>62</v>
      </c>
      <c r="O37" s="98" t="s">
        <v>153</v>
      </c>
      <c r="P37" s="34"/>
    </row>
    <row r="38" spans="1:16" s="23" customFormat="1" ht="47.25" customHeight="1" x14ac:dyDescent="0.25">
      <c r="A38" s="107"/>
      <c r="B38" s="107"/>
      <c r="C38" s="38" t="s">
        <v>82</v>
      </c>
      <c r="D38" s="38" t="s">
        <v>77</v>
      </c>
      <c r="E38" s="44">
        <v>7.0000000000000007E-2</v>
      </c>
      <c r="F38" s="41">
        <v>0</v>
      </c>
      <c r="G38" s="48">
        <v>0.245</v>
      </c>
      <c r="H38" s="38"/>
      <c r="I38" s="48">
        <v>0.45500000000000002</v>
      </c>
      <c r="J38" s="38"/>
      <c r="K38" s="41">
        <v>0.7</v>
      </c>
      <c r="L38" s="38"/>
      <c r="M38" s="38">
        <f t="shared" si="0"/>
        <v>0</v>
      </c>
      <c r="N38" s="38">
        <f>IF(M38/E38&gt;100%,100%,M38/E38)</f>
        <v>0</v>
      </c>
      <c r="O38" s="98"/>
    </row>
    <row r="39" spans="1:16" s="16" customFormat="1" ht="312.75" customHeight="1" x14ac:dyDescent="0.3">
      <c r="A39" s="107" t="s">
        <v>87</v>
      </c>
      <c r="B39" s="38" t="s">
        <v>78</v>
      </c>
      <c r="C39" s="38" t="s">
        <v>88</v>
      </c>
      <c r="D39" s="38" t="s">
        <v>79</v>
      </c>
      <c r="E39" s="38">
        <v>1</v>
      </c>
      <c r="F39" s="38">
        <v>1</v>
      </c>
      <c r="G39" s="38">
        <v>3</v>
      </c>
      <c r="H39" s="38"/>
      <c r="I39" s="38">
        <v>5</v>
      </c>
      <c r="J39" s="38"/>
      <c r="K39" s="38">
        <v>7</v>
      </c>
      <c r="L39" s="38"/>
      <c r="M39" s="38">
        <f t="shared" si="0"/>
        <v>1</v>
      </c>
      <c r="N39" s="44">
        <f>IF(M39/E39&gt;100%,100%,M39/E39)</f>
        <v>1</v>
      </c>
      <c r="O39" s="49" t="s">
        <v>154</v>
      </c>
    </row>
    <row r="40" spans="1:16" s="16" customFormat="1" ht="131.25" customHeight="1" x14ac:dyDescent="0.3">
      <c r="A40" s="107"/>
      <c r="B40" s="38" t="s">
        <v>80</v>
      </c>
      <c r="C40" s="38" t="s">
        <v>88</v>
      </c>
      <c r="D40" s="38" t="s">
        <v>81</v>
      </c>
      <c r="E40" s="38" t="s">
        <v>62</v>
      </c>
      <c r="F40" s="38" t="s">
        <v>62</v>
      </c>
      <c r="G40" s="38" t="s">
        <v>62</v>
      </c>
      <c r="H40" s="38"/>
      <c r="I40" s="38" t="s">
        <v>62</v>
      </c>
      <c r="J40" s="38"/>
      <c r="K40" s="38">
        <v>18</v>
      </c>
      <c r="L40" s="38"/>
      <c r="M40" s="38" t="str">
        <f t="shared" si="0"/>
        <v>No aplica</v>
      </c>
      <c r="N40" s="38" t="s">
        <v>62</v>
      </c>
      <c r="O40" s="45" t="s">
        <v>155</v>
      </c>
    </row>
    <row r="41" spans="1:16" s="16" customFormat="1" ht="180.75" customHeight="1" x14ac:dyDescent="0.3">
      <c r="A41" s="107"/>
      <c r="B41" s="38" t="s">
        <v>83</v>
      </c>
      <c r="C41" s="38" t="s">
        <v>88</v>
      </c>
      <c r="D41" s="38" t="s">
        <v>84</v>
      </c>
      <c r="E41" s="38" t="s">
        <v>62</v>
      </c>
      <c r="F41" s="38" t="s">
        <v>62</v>
      </c>
      <c r="G41" s="38" t="s">
        <v>62</v>
      </c>
      <c r="H41" s="38"/>
      <c r="I41" s="38" t="s">
        <v>62</v>
      </c>
      <c r="J41" s="38"/>
      <c r="K41" s="38">
        <v>2</v>
      </c>
      <c r="L41" s="38"/>
      <c r="M41" s="38" t="str">
        <f t="shared" si="0"/>
        <v>No aplica</v>
      </c>
      <c r="N41" s="38" t="s">
        <v>62</v>
      </c>
      <c r="O41" s="45" t="s">
        <v>156</v>
      </c>
    </row>
    <row r="42" spans="1:16" s="16" customFormat="1" ht="223.5" customHeight="1" x14ac:dyDescent="0.3">
      <c r="A42" s="106" t="s">
        <v>119</v>
      </c>
      <c r="B42" s="106" t="s">
        <v>89</v>
      </c>
      <c r="C42" s="106" t="s">
        <v>121</v>
      </c>
      <c r="D42" s="50" t="s">
        <v>90</v>
      </c>
      <c r="E42" s="50" t="s">
        <v>62</v>
      </c>
      <c r="F42" s="50" t="s">
        <v>62</v>
      </c>
      <c r="G42" s="51">
        <v>0.8</v>
      </c>
      <c r="H42" s="50"/>
      <c r="I42" s="51">
        <v>0.8</v>
      </c>
      <c r="J42" s="50"/>
      <c r="K42" s="51">
        <v>0.85</v>
      </c>
      <c r="L42" s="50"/>
      <c r="M42" s="50" t="str">
        <f t="shared" si="0"/>
        <v>No aplica</v>
      </c>
      <c r="N42" s="50" t="s">
        <v>62</v>
      </c>
      <c r="O42" s="97" t="s">
        <v>167</v>
      </c>
    </row>
    <row r="43" spans="1:16" s="16" customFormat="1" ht="95.25" customHeight="1" x14ac:dyDescent="0.3">
      <c r="A43" s="106"/>
      <c r="B43" s="106"/>
      <c r="C43" s="106"/>
      <c r="D43" s="50" t="s">
        <v>91</v>
      </c>
      <c r="E43" s="51">
        <v>1</v>
      </c>
      <c r="F43" s="51">
        <v>1</v>
      </c>
      <c r="G43" s="51">
        <v>1</v>
      </c>
      <c r="H43" s="50"/>
      <c r="I43" s="51">
        <v>1</v>
      </c>
      <c r="J43" s="50"/>
      <c r="K43" s="51">
        <v>1</v>
      </c>
      <c r="L43" s="50"/>
      <c r="M43" s="52">
        <f t="shared" si="0"/>
        <v>1</v>
      </c>
      <c r="N43" s="53">
        <f t="shared" ref="N43:N54" si="1">IF(M43/E43&gt;100%,100%,M43/E43)</f>
        <v>1</v>
      </c>
      <c r="O43" s="97"/>
    </row>
    <row r="44" spans="1:16" s="23" customFormat="1" ht="117.75" customHeight="1" x14ac:dyDescent="0.25">
      <c r="A44" s="106"/>
      <c r="B44" s="106"/>
      <c r="C44" s="106"/>
      <c r="D44" s="50" t="s">
        <v>92</v>
      </c>
      <c r="E44" s="51">
        <v>1</v>
      </c>
      <c r="F44" s="54">
        <v>1</v>
      </c>
      <c r="G44" s="51">
        <v>1</v>
      </c>
      <c r="H44" s="50"/>
      <c r="I44" s="51">
        <v>1</v>
      </c>
      <c r="J44" s="50"/>
      <c r="K44" s="51">
        <v>1</v>
      </c>
      <c r="L44" s="50"/>
      <c r="M44" s="52">
        <f t="shared" si="0"/>
        <v>1</v>
      </c>
      <c r="N44" s="53">
        <f t="shared" si="1"/>
        <v>1</v>
      </c>
      <c r="O44" s="97"/>
    </row>
    <row r="45" spans="1:16" s="23" customFormat="1" ht="147.75" customHeight="1" x14ac:dyDescent="0.25">
      <c r="A45" s="106"/>
      <c r="B45" s="106" t="s">
        <v>93</v>
      </c>
      <c r="C45" s="106" t="s">
        <v>122</v>
      </c>
      <c r="D45" s="50" t="s">
        <v>94</v>
      </c>
      <c r="E45" s="51">
        <v>0.2</v>
      </c>
      <c r="F45" s="51">
        <v>0.2</v>
      </c>
      <c r="G45" s="51">
        <v>0.5</v>
      </c>
      <c r="H45" s="50"/>
      <c r="I45" s="51">
        <v>0.75</v>
      </c>
      <c r="J45" s="50"/>
      <c r="K45" s="51">
        <v>1</v>
      </c>
      <c r="L45" s="50"/>
      <c r="M45" s="52">
        <f t="shared" si="0"/>
        <v>0.2</v>
      </c>
      <c r="N45" s="53">
        <f t="shared" si="1"/>
        <v>1</v>
      </c>
      <c r="O45" s="97" t="s">
        <v>157</v>
      </c>
    </row>
    <row r="46" spans="1:16" s="16" customFormat="1" ht="157.5" customHeight="1" x14ac:dyDescent="0.3">
      <c r="A46" s="106"/>
      <c r="B46" s="106"/>
      <c r="C46" s="106"/>
      <c r="D46" s="50" t="s">
        <v>97</v>
      </c>
      <c r="E46" s="50" t="s">
        <v>62</v>
      </c>
      <c r="F46" s="50" t="s">
        <v>62</v>
      </c>
      <c r="G46" s="55">
        <v>1104200</v>
      </c>
      <c r="H46" s="55"/>
      <c r="I46" s="55">
        <v>1104200</v>
      </c>
      <c r="J46" s="55"/>
      <c r="K46" s="55">
        <v>2208400</v>
      </c>
      <c r="L46" s="50"/>
      <c r="M46" s="50" t="str">
        <f t="shared" si="0"/>
        <v>No aplica</v>
      </c>
      <c r="N46" s="50" t="s">
        <v>62</v>
      </c>
      <c r="O46" s="97"/>
    </row>
    <row r="47" spans="1:16" s="23" customFormat="1" ht="157.5" customHeight="1" x14ac:dyDescent="0.25">
      <c r="A47" s="106"/>
      <c r="B47" s="106"/>
      <c r="C47" s="106"/>
      <c r="D47" s="50" t="s">
        <v>95</v>
      </c>
      <c r="E47" s="51">
        <v>1</v>
      </c>
      <c r="F47" s="51">
        <v>1</v>
      </c>
      <c r="G47" s="51">
        <v>1</v>
      </c>
      <c r="H47" s="50"/>
      <c r="I47" s="51">
        <v>1</v>
      </c>
      <c r="J47" s="50"/>
      <c r="K47" s="51">
        <v>1</v>
      </c>
      <c r="L47" s="50"/>
      <c r="M47" s="52">
        <f t="shared" si="0"/>
        <v>1</v>
      </c>
      <c r="N47" s="52">
        <f>IF(M47/E47&gt;100%,100%,M47/E47)</f>
        <v>1</v>
      </c>
      <c r="O47" s="97"/>
    </row>
    <row r="48" spans="1:16" s="16" customFormat="1" ht="150.75" customHeight="1" x14ac:dyDescent="0.3">
      <c r="A48" s="106"/>
      <c r="B48" s="106"/>
      <c r="C48" s="106"/>
      <c r="D48" s="50" t="s">
        <v>96</v>
      </c>
      <c r="E48" s="51">
        <v>0.89</v>
      </c>
      <c r="F48" s="51">
        <v>0.89</v>
      </c>
      <c r="G48" s="51">
        <v>0.89</v>
      </c>
      <c r="H48" s="50"/>
      <c r="I48" s="51">
        <v>0.89</v>
      </c>
      <c r="J48" s="50"/>
      <c r="K48" s="51">
        <v>1</v>
      </c>
      <c r="L48" s="50"/>
      <c r="M48" s="52">
        <f t="shared" si="0"/>
        <v>0.89</v>
      </c>
      <c r="N48" s="52">
        <f t="shared" si="1"/>
        <v>1</v>
      </c>
      <c r="O48" s="97"/>
    </row>
    <row r="49" spans="1:87" s="23" customFormat="1" ht="202.5" customHeight="1" x14ac:dyDescent="0.25">
      <c r="A49" s="106"/>
      <c r="B49" s="106" t="s">
        <v>98</v>
      </c>
      <c r="C49" s="106" t="s">
        <v>121</v>
      </c>
      <c r="D49" s="50" t="s">
        <v>99</v>
      </c>
      <c r="E49" s="50">
        <v>0.75</v>
      </c>
      <c r="F49" s="50">
        <v>0</v>
      </c>
      <c r="G49" s="50">
        <v>1.5</v>
      </c>
      <c r="H49" s="50"/>
      <c r="I49" s="50">
        <v>2.25</v>
      </c>
      <c r="J49" s="50"/>
      <c r="K49" s="50">
        <v>3</v>
      </c>
      <c r="L49" s="50"/>
      <c r="M49" s="50">
        <f t="shared" si="0"/>
        <v>0</v>
      </c>
      <c r="N49" s="52">
        <f t="shared" si="1"/>
        <v>0</v>
      </c>
      <c r="O49" s="97" t="s">
        <v>168</v>
      </c>
    </row>
    <row r="50" spans="1:87" s="25" customFormat="1" ht="220.5" customHeight="1" x14ac:dyDescent="0.25">
      <c r="A50" s="106"/>
      <c r="B50" s="106"/>
      <c r="C50" s="106"/>
      <c r="D50" s="50" t="s">
        <v>91</v>
      </c>
      <c r="E50" s="51">
        <v>1</v>
      </c>
      <c r="F50" s="51">
        <v>0.99</v>
      </c>
      <c r="G50" s="51">
        <v>1</v>
      </c>
      <c r="H50" s="50"/>
      <c r="I50" s="51">
        <v>1</v>
      </c>
      <c r="J50" s="50"/>
      <c r="K50" s="51">
        <v>1</v>
      </c>
      <c r="L50" s="50"/>
      <c r="M50" s="52">
        <f t="shared" si="0"/>
        <v>0.99</v>
      </c>
      <c r="N50" s="52">
        <f t="shared" si="1"/>
        <v>0.99</v>
      </c>
      <c r="O50" s="97"/>
    </row>
    <row r="51" spans="1:87" s="23" customFormat="1" ht="289.5" customHeight="1" x14ac:dyDescent="0.25">
      <c r="A51" s="106"/>
      <c r="B51" s="106" t="s">
        <v>100</v>
      </c>
      <c r="C51" s="106" t="s">
        <v>123</v>
      </c>
      <c r="D51" s="50" t="s">
        <v>101</v>
      </c>
      <c r="E51" s="51">
        <v>1</v>
      </c>
      <c r="F51" s="51">
        <v>1</v>
      </c>
      <c r="G51" s="51">
        <v>1</v>
      </c>
      <c r="H51" s="50"/>
      <c r="I51" s="51">
        <v>1</v>
      </c>
      <c r="J51" s="50"/>
      <c r="K51" s="51">
        <v>1</v>
      </c>
      <c r="L51" s="50"/>
      <c r="M51" s="52">
        <f t="shared" si="0"/>
        <v>1</v>
      </c>
      <c r="N51" s="52">
        <f t="shared" si="1"/>
        <v>1</v>
      </c>
      <c r="O51" s="97" t="s">
        <v>161</v>
      </c>
    </row>
    <row r="52" spans="1:87" s="23" customFormat="1" ht="235.5" customHeight="1" x14ac:dyDescent="0.25">
      <c r="A52" s="106"/>
      <c r="B52" s="106"/>
      <c r="C52" s="106"/>
      <c r="D52" s="50" t="s">
        <v>102</v>
      </c>
      <c r="E52" s="51">
        <v>1</v>
      </c>
      <c r="F52" s="51">
        <v>1</v>
      </c>
      <c r="G52" s="51">
        <v>1</v>
      </c>
      <c r="H52" s="50"/>
      <c r="I52" s="51">
        <v>1</v>
      </c>
      <c r="J52" s="50"/>
      <c r="K52" s="51">
        <v>1</v>
      </c>
      <c r="L52" s="50"/>
      <c r="M52" s="52">
        <f t="shared" si="0"/>
        <v>1</v>
      </c>
      <c r="N52" s="52">
        <f t="shared" si="1"/>
        <v>1</v>
      </c>
      <c r="O52" s="97"/>
    </row>
    <row r="53" spans="1:87" s="23" customFormat="1" ht="183.75" customHeight="1" x14ac:dyDescent="0.25">
      <c r="A53" s="106"/>
      <c r="B53" s="106"/>
      <c r="C53" s="106"/>
      <c r="D53" s="50" t="s">
        <v>103</v>
      </c>
      <c r="E53" s="51">
        <v>1</v>
      </c>
      <c r="F53" s="51">
        <v>1</v>
      </c>
      <c r="G53" s="51">
        <v>1</v>
      </c>
      <c r="H53" s="50"/>
      <c r="I53" s="51">
        <v>1</v>
      </c>
      <c r="J53" s="50"/>
      <c r="K53" s="51">
        <v>1</v>
      </c>
      <c r="L53" s="50"/>
      <c r="M53" s="52">
        <f t="shared" si="0"/>
        <v>1</v>
      </c>
      <c r="N53" s="52">
        <f t="shared" si="1"/>
        <v>1</v>
      </c>
      <c r="O53" s="97"/>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row>
    <row r="54" spans="1:87" s="23" customFormat="1" ht="162.75" customHeight="1" x14ac:dyDescent="0.25">
      <c r="A54" s="106"/>
      <c r="B54" s="106"/>
      <c r="C54" s="50" t="s">
        <v>124</v>
      </c>
      <c r="D54" s="50" t="s">
        <v>104</v>
      </c>
      <c r="E54" s="51">
        <v>1</v>
      </c>
      <c r="F54" s="51">
        <v>1</v>
      </c>
      <c r="G54" s="51">
        <v>1</v>
      </c>
      <c r="H54" s="50"/>
      <c r="I54" s="51">
        <v>1</v>
      </c>
      <c r="J54" s="50"/>
      <c r="K54" s="51">
        <v>1</v>
      </c>
      <c r="L54" s="50"/>
      <c r="M54" s="52">
        <f t="shared" si="0"/>
        <v>1</v>
      </c>
      <c r="N54" s="52">
        <f t="shared" si="1"/>
        <v>1</v>
      </c>
      <c r="O54" s="97"/>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row>
    <row r="55" spans="1:87" s="16" customFormat="1" ht="143.25" customHeight="1" x14ac:dyDescent="0.3">
      <c r="A55" s="106"/>
      <c r="B55" s="106"/>
      <c r="C55" s="50" t="s">
        <v>121</v>
      </c>
      <c r="D55" s="50" t="s">
        <v>105</v>
      </c>
      <c r="E55" s="51">
        <v>0.98</v>
      </c>
      <c r="F55" s="51">
        <v>0.99</v>
      </c>
      <c r="G55" s="51">
        <v>1</v>
      </c>
      <c r="H55" s="50"/>
      <c r="I55" s="51">
        <v>1</v>
      </c>
      <c r="J55" s="50"/>
      <c r="K55" s="51">
        <v>1</v>
      </c>
      <c r="L55" s="50"/>
      <c r="M55" s="52">
        <f t="shared" si="0"/>
        <v>0.99</v>
      </c>
      <c r="N55" s="52">
        <f>IF(M55/E55&gt;100%,100%,M55/E55)</f>
        <v>1</v>
      </c>
      <c r="O55" s="97"/>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row>
    <row r="56" spans="1:87" s="16" customFormat="1" ht="118.5" customHeight="1" x14ac:dyDescent="0.3">
      <c r="A56" s="106"/>
      <c r="B56" s="106" t="s">
        <v>106</v>
      </c>
      <c r="C56" s="106" t="s">
        <v>123</v>
      </c>
      <c r="D56" s="50" t="s">
        <v>107</v>
      </c>
      <c r="E56" s="50" t="s">
        <v>62</v>
      </c>
      <c r="F56" s="50" t="s">
        <v>62</v>
      </c>
      <c r="G56" s="50" t="s">
        <v>62</v>
      </c>
      <c r="H56" s="50"/>
      <c r="I56" s="50" t="s">
        <v>62</v>
      </c>
      <c r="J56" s="50"/>
      <c r="K56" s="51">
        <v>0.65</v>
      </c>
      <c r="L56" s="50"/>
      <c r="M56" s="50" t="str">
        <f t="shared" si="0"/>
        <v>No aplica</v>
      </c>
      <c r="N56" s="50" t="s">
        <v>62</v>
      </c>
      <c r="O56" s="97" t="s">
        <v>158</v>
      </c>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row>
    <row r="57" spans="1:87" s="16" customFormat="1" ht="126.75" customHeight="1" x14ac:dyDescent="0.3">
      <c r="A57" s="106"/>
      <c r="B57" s="106"/>
      <c r="C57" s="106"/>
      <c r="D57" s="50" t="s">
        <v>128</v>
      </c>
      <c r="E57" s="51">
        <v>0.25</v>
      </c>
      <c r="F57" s="51">
        <v>0</v>
      </c>
      <c r="G57" s="51">
        <v>0.5</v>
      </c>
      <c r="H57" s="50"/>
      <c r="I57" s="51">
        <v>0.75</v>
      </c>
      <c r="J57" s="50"/>
      <c r="K57" s="51">
        <v>1</v>
      </c>
      <c r="L57" s="50"/>
      <c r="M57" s="52">
        <f t="shared" si="0"/>
        <v>0</v>
      </c>
      <c r="N57" s="52">
        <f>IF(M57/E57&gt;100%,100%,M57/E57)</f>
        <v>0</v>
      </c>
      <c r="O57" s="97"/>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row>
    <row r="58" spans="1:87" s="16" customFormat="1" ht="75.75" customHeight="1" x14ac:dyDescent="0.3">
      <c r="A58" s="106"/>
      <c r="B58" s="106"/>
      <c r="C58" s="106"/>
      <c r="D58" s="50" t="s">
        <v>129</v>
      </c>
      <c r="E58" s="50" t="s">
        <v>62</v>
      </c>
      <c r="F58" s="50" t="s">
        <v>62</v>
      </c>
      <c r="G58" s="51">
        <v>0.5</v>
      </c>
      <c r="H58" s="50"/>
      <c r="I58" s="51">
        <v>0.5</v>
      </c>
      <c r="J58" s="50"/>
      <c r="K58" s="51">
        <v>1</v>
      </c>
      <c r="L58" s="50"/>
      <c r="M58" s="50" t="str">
        <f t="shared" si="0"/>
        <v>No aplica</v>
      </c>
      <c r="N58" s="50" t="s">
        <v>62</v>
      </c>
      <c r="O58" s="97"/>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row>
    <row r="59" spans="1:87" s="16" customFormat="1" ht="105" customHeight="1" x14ac:dyDescent="0.3">
      <c r="A59" s="106"/>
      <c r="B59" s="106"/>
      <c r="C59" s="106"/>
      <c r="D59" s="50" t="s">
        <v>95</v>
      </c>
      <c r="E59" s="51">
        <v>1</v>
      </c>
      <c r="F59" s="51">
        <v>1</v>
      </c>
      <c r="G59" s="51">
        <v>1</v>
      </c>
      <c r="H59" s="50"/>
      <c r="I59" s="51">
        <v>1</v>
      </c>
      <c r="J59" s="50"/>
      <c r="K59" s="51">
        <v>1</v>
      </c>
      <c r="L59" s="50"/>
      <c r="M59" s="52">
        <f t="shared" si="0"/>
        <v>1</v>
      </c>
      <c r="N59" s="52">
        <f>IF(M59/E59&gt;100%,100%,M59/E59)</f>
        <v>1</v>
      </c>
      <c r="O59" s="97"/>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row>
    <row r="60" spans="1:87" s="16" customFormat="1" ht="114.75" customHeight="1" x14ac:dyDescent="0.3">
      <c r="A60" s="106"/>
      <c r="B60" s="106"/>
      <c r="C60" s="106"/>
      <c r="D60" s="50" t="s">
        <v>92</v>
      </c>
      <c r="E60" s="51">
        <v>0.78</v>
      </c>
      <c r="F60" s="51">
        <v>0.78</v>
      </c>
      <c r="G60" s="51">
        <v>0.89</v>
      </c>
      <c r="H60" s="50"/>
      <c r="I60" s="51">
        <v>0.89</v>
      </c>
      <c r="J60" s="50"/>
      <c r="K60" s="51">
        <v>0.98</v>
      </c>
      <c r="L60" s="50"/>
      <c r="M60" s="52">
        <f t="shared" si="0"/>
        <v>0.78</v>
      </c>
      <c r="N60" s="52">
        <f t="shared" ref="N60:N70" si="2">IF(M60/E60&gt;100%,100%,M60/E60)</f>
        <v>1</v>
      </c>
      <c r="O60" s="97"/>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row>
    <row r="61" spans="1:87" s="23" customFormat="1" ht="84.75" customHeight="1" x14ac:dyDescent="0.25">
      <c r="A61" s="106"/>
      <c r="B61" s="106" t="s">
        <v>108</v>
      </c>
      <c r="C61" s="106" t="s">
        <v>125</v>
      </c>
      <c r="D61" s="50" t="s">
        <v>109</v>
      </c>
      <c r="E61" s="51">
        <v>0.84</v>
      </c>
      <c r="F61" s="51">
        <v>0.84</v>
      </c>
      <c r="G61" s="51">
        <v>0.9</v>
      </c>
      <c r="H61" s="50"/>
      <c r="I61" s="51">
        <v>0.96</v>
      </c>
      <c r="J61" s="50"/>
      <c r="K61" s="51">
        <v>1</v>
      </c>
      <c r="L61" s="50"/>
      <c r="M61" s="52">
        <f t="shared" si="0"/>
        <v>0.84</v>
      </c>
      <c r="N61" s="52">
        <f t="shared" si="2"/>
        <v>1</v>
      </c>
      <c r="O61" s="97" t="s">
        <v>162</v>
      </c>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row>
    <row r="62" spans="1:87" s="23" customFormat="1" ht="75" customHeight="1" x14ac:dyDescent="0.25">
      <c r="A62" s="106"/>
      <c r="B62" s="106"/>
      <c r="C62" s="106"/>
      <c r="D62" s="50" t="s">
        <v>91</v>
      </c>
      <c r="E62" s="51">
        <v>1</v>
      </c>
      <c r="F62" s="51">
        <v>1</v>
      </c>
      <c r="G62" s="51">
        <v>1</v>
      </c>
      <c r="H62" s="50"/>
      <c r="I62" s="51">
        <v>1</v>
      </c>
      <c r="J62" s="50"/>
      <c r="K62" s="51">
        <v>1</v>
      </c>
      <c r="L62" s="50"/>
      <c r="M62" s="52">
        <f t="shared" si="0"/>
        <v>1</v>
      </c>
      <c r="N62" s="52">
        <f t="shared" si="2"/>
        <v>1</v>
      </c>
      <c r="O62" s="97"/>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row>
    <row r="63" spans="1:87" s="23" customFormat="1" ht="105.75" customHeight="1" x14ac:dyDescent="0.25">
      <c r="A63" s="106"/>
      <c r="B63" s="106" t="s">
        <v>110</v>
      </c>
      <c r="C63" s="106" t="s">
        <v>125</v>
      </c>
      <c r="D63" s="50" t="s">
        <v>91</v>
      </c>
      <c r="E63" s="51">
        <v>1</v>
      </c>
      <c r="F63" s="51">
        <v>1</v>
      </c>
      <c r="G63" s="51">
        <v>1</v>
      </c>
      <c r="H63" s="50"/>
      <c r="I63" s="51">
        <v>1</v>
      </c>
      <c r="J63" s="50"/>
      <c r="K63" s="51">
        <v>1</v>
      </c>
      <c r="L63" s="50"/>
      <c r="M63" s="52">
        <f t="shared" si="0"/>
        <v>1</v>
      </c>
      <c r="N63" s="52">
        <f t="shared" si="2"/>
        <v>1</v>
      </c>
      <c r="O63" s="97" t="s">
        <v>163</v>
      </c>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row>
    <row r="64" spans="1:87" s="23" customFormat="1" ht="117" customHeight="1" x14ac:dyDescent="0.25">
      <c r="A64" s="106"/>
      <c r="B64" s="106"/>
      <c r="C64" s="106"/>
      <c r="D64" s="50" t="s">
        <v>92</v>
      </c>
      <c r="E64" s="51">
        <v>1</v>
      </c>
      <c r="F64" s="51">
        <v>1</v>
      </c>
      <c r="G64" s="51">
        <v>1</v>
      </c>
      <c r="H64" s="50"/>
      <c r="I64" s="51">
        <v>1</v>
      </c>
      <c r="J64" s="50"/>
      <c r="K64" s="51">
        <v>1</v>
      </c>
      <c r="L64" s="50"/>
      <c r="M64" s="52">
        <f t="shared" si="0"/>
        <v>1</v>
      </c>
      <c r="N64" s="52">
        <f t="shared" si="2"/>
        <v>1</v>
      </c>
      <c r="O64" s="97"/>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row>
    <row r="65" spans="1:87" s="23" customFormat="1" ht="104.25" customHeight="1" x14ac:dyDescent="0.25">
      <c r="A65" s="106"/>
      <c r="B65" s="50" t="s">
        <v>111</v>
      </c>
      <c r="C65" s="50" t="s">
        <v>125</v>
      </c>
      <c r="D65" s="50" t="s">
        <v>112</v>
      </c>
      <c r="E65" s="51">
        <v>0.25</v>
      </c>
      <c r="F65" s="51">
        <v>0.05</v>
      </c>
      <c r="G65" s="51">
        <v>0.45</v>
      </c>
      <c r="H65" s="50"/>
      <c r="I65" s="51">
        <v>0.8</v>
      </c>
      <c r="J65" s="50"/>
      <c r="K65" s="51">
        <v>1</v>
      </c>
      <c r="L65" s="50"/>
      <c r="M65" s="52">
        <f t="shared" si="0"/>
        <v>0.05</v>
      </c>
      <c r="N65" s="52">
        <f t="shared" si="2"/>
        <v>0.2</v>
      </c>
      <c r="O65" s="56" t="s">
        <v>164</v>
      </c>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row>
    <row r="66" spans="1:87" s="23" customFormat="1" ht="195.75" customHeight="1" x14ac:dyDescent="0.25">
      <c r="A66" s="106"/>
      <c r="B66" s="106" t="s">
        <v>113</v>
      </c>
      <c r="C66" s="106" t="s">
        <v>126</v>
      </c>
      <c r="D66" s="50" t="s">
        <v>114</v>
      </c>
      <c r="E66" s="51">
        <v>0.85</v>
      </c>
      <c r="F66" s="51">
        <v>0.83</v>
      </c>
      <c r="G66" s="51">
        <v>1</v>
      </c>
      <c r="H66" s="50"/>
      <c r="I66" s="51">
        <v>1</v>
      </c>
      <c r="J66" s="50"/>
      <c r="K66" s="51">
        <v>1</v>
      </c>
      <c r="L66" s="50"/>
      <c r="M66" s="52">
        <f t="shared" si="0"/>
        <v>0.83</v>
      </c>
      <c r="N66" s="52">
        <f t="shared" si="2"/>
        <v>0.97647058823529409</v>
      </c>
      <c r="O66" s="97" t="s">
        <v>165</v>
      </c>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row>
    <row r="67" spans="1:87" s="23" customFormat="1" ht="115.5" customHeight="1" x14ac:dyDescent="0.25">
      <c r="A67" s="106"/>
      <c r="B67" s="106"/>
      <c r="C67" s="106"/>
      <c r="D67" s="50" t="s">
        <v>91</v>
      </c>
      <c r="E67" s="51">
        <v>1</v>
      </c>
      <c r="F67" s="51">
        <v>1</v>
      </c>
      <c r="G67" s="51">
        <v>1</v>
      </c>
      <c r="H67" s="50"/>
      <c r="I67" s="51">
        <v>1</v>
      </c>
      <c r="J67" s="50"/>
      <c r="K67" s="51">
        <v>1</v>
      </c>
      <c r="L67" s="50"/>
      <c r="M67" s="52">
        <f t="shared" si="0"/>
        <v>1</v>
      </c>
      <c r="N67" s="52">
        <f t="shared" si="2"/>
        <v>1</v>
      </c>
      <c r="O67" s="97"/>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row>
    <row r="68" spans="1:87" s="23" customFormat="1" ht="153" customHeight="1" x14ac:dyDescent="0.25">
      <c r="A68" s="106"/>
      <c r="B68" s="106"/>
      <c r="C68" s="106"/>
      <c r="D68" s="50" t="s">
        <v>92</v>
      </c>
      <c r="E68" s="51">
        <v>0.84</v>
      </c>
      <c r="F68" s="51">
        <v>0.84</v>
      </c>
      <c r="G68" s="51">
        <v>0.9</v>
      </c>
      <c r="H68" s="50"/>
      <c r="I68" s="51">
        <v>0.96</v>
      </c>
      <c r="J68" s="50"/>
      <c r="K68" s="51">
        <v>1</v>
      </c>
      <c r="L68" s="50"/>
      <c r="M68" s="52">
        <f t="shared" si="0"/>
        <v>0.84</v>
      </c>
      <c r="N68" s="52">
        <f t="shared" si="2"/>
        <v>1</v>
      </c>
      <c r="O68" s="97"/>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row>
    <row r="69" spans="1:87" s="23" customFormat="1" ht="132" customHeight="1" x14ac:dyDescent="0.25">
      <c r="A69" s="107" t="s">
        <v>120</v>
      </c>
      <c r="B69" s="107" t="s">
        <v>115</v>
      </c>
      <c r="C69" s="107" t="s">
        <v>127</v>
      </c>
      <c r="D69" s="38" t="s">
        <v>116</v>
      </c>
      <c r="E69" s="42">
        <v>4000</v>
      </c>
      <c r="F69" s="42">
        <v>12870</v>
      </c>
      <c r="G69" s="42">
        <v>124000</v>
      </c>
      <c r="H69" s="42"/>
      <c r="I69" s="42">
        <v>129000</v>
      </c>
      <c r="J69" s="42"/>
      <c r="K69" s="42">
        <v>2500000</v>
      </c>
      <c r="L69" s="38"/>
      <c r="M69" s="38">
        <f t="shared" si="0"/>
        <v>12870</v>
      </c>
      <c r="N69" s="44">
        <f t="shared" si="2"/>
        <v>1</v>
      </c>
      <c r="O69" s="98" t="s">
        <v>166</v>
      </c>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row>
    <row r="70" spans="1:87" s="23" customFormat="1" ht="168" customHeight="1" x14ac:dyDescent="0.25">
      <c r="A70" s="107"/>
      <c r="B70" s="107"/>
      <c r="C70" s="107"/>
      <c r="D70" s="38" t="s">
        <v>117</v>
      </c>
      <c r="E70" s="38">
        <v>5</v>
      </c>
      <c r="F70" s="38">
        <v>3</v>
      </c>
      <c r="G70" s="38">
        <v>8</v>
      </c>
      <c r="H70" s="38"/>
      <c r="I70" s="38">
        <v>9</v>
      </c>
      <c r="J70" s="38"/>
      <c r="K70" s="38"/>
      <c r="L70" s="38"/>
      <c r="M70" s="38">
        <f t="shared" si="0"/>
        <v>3</v>
      </c>
      <c r="N70" s="44">
        <f t="shared" si="2"/>
        <v>0.6</v>
      </c>
      <c r="O70" s="98"/>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row>
    <row r="71" spans="1:87" s="23" customFormat="1" ht="232.5" customHeight="1" x14ac:dyDescent="0.25">
      <c r="A71" s="107"/>
      <c r="B71" s="107"/>
      <c r="C71" s="107"/>
      <c r="D71" s="38" t="s">
        <v>118</v>
      </c>
      <c r="E71" s="38" t="s">
        <v>62</v>
      </c>
      <c r="F71" s="38" t="s">
        <v>62</v>
      </c>
      <c r="G71" s="38" t="s">
        <v>62</v>
      </c>
      <c r="H71" s="38"/>
      <c r="I71" s="38">
        <v>56</v>
      </c>
      <c r="J71" s="38"/>
      <c r="K71" s="38">
        <v>56</v>
      </c>
      <c r="L71" s="38"/>
      <c r="M71" s="38" t="str">
        <f t="shared" si="0"/>
        <v>No aplica</v>
      </c>
      <c r="N71" s="38" t="s">
        <v>62</v>
      </c>
      <c r="O71" s="98"/>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row>
    <row r="72" spans="1:87" s="26" customFormat="1" x14ac:dyDescent="0.3">
      <c r="B72" s="27"/>
      <c r="C72" s="27"/>
      <c r="D72" s="32"/>
      <c r="E72" s="27"/>
      <c r="F72" s="27"/>
      <c r="G72" s="27"/>
      <c r="H72" s="27"/>
      <c r="I72" s="27"/>
      <c r="J72" s="27"/>
      <c r="K72" s="27"/>
      <c r="L72" s="27"/>
      <c r="M72" s="27"/>
      <c r="N72" s="27"/>
    </row>
    <row r="73" spans="1:87" ht="15" customHeight="1" x14ac:dyDescent="0.3">
      <c r="A73" s="105" t="s">
        <v>8</v>
      </c>
      <c r="B73" s="105"/>
      <c r="C73" s="105"/>
      <c r="D73" s="105"/>
      <c r="E73" s="105"/>
      <c r="F73" s="105"/>
      <c r="G73" s="105"/>
      <c r="H73" s="105"/>
      <c r="I73" s="105"/>
      <c r="J73" s="105"/>
      <c r="K73" s="105"/>
      <c r="L73" s="105"/>
      <c r="M73" s="105"/>
      <c r="N73" s="105"/>
      <c r="O73" s="105"/>
    </row>
    <row r="74" spans="1:87" ht="15" customHeight="1" x14ac:dyDescent="0.3">
      <c r="A74" s="105" t="s">
        <v>9</v>
      </c>
      <c r="B74" s="105"/>
      <c r="C74" s="105"/>
      <c r="D74" s="105"/>
      <c r="E74" s="105"/>
      <c r="F74" s="105"/>
      <c r="G74" s="105"/>
      <c r="H74" s="105"/>
      <c r="I74" s="105"/>
      <c r="J74" s="105"/>
      <c r="K74" s="105"/>
      <c r="L74" s="105"/>
      <c r="M74" s="105"/>
      <c r="N74" s="105"/>
      <c r="O74" s="105"/>
    </row>
    <row r="75" spans="1:87" x14ac:dyDescent="0.3">
      <c r="A75" s="104" t="s">
        <v>37</v>
      </c>
      <c r="B75" s="104"/>
      <c r="C75" s="104"/>
      <c r="D75" s="104"/>
      <c r="E75" s="104"/>
      <c r="F75" s="104"/>
      <c r="G75" s="104"/>
      <c r="H75" s="104"/>
      <c r="I75" s="104"/>
      <c r="J75" s="104"/>
      <c r="K75" s="104"/>
      <c r="L75" s="104"/>
      <c r="M75" s="104"/>
      <c r="N75" s="104"/>
      <c r="O75" s="104"/>
    </row>
    <row r="76" spans="1:87" s="28" customFormat="1" x14ac:dyDescent="0.3">
      <c r="A76" s="99" t="s">
        <v>38</v>
      </c>
      <c r="B76" s="99"/>
      <c r="C76" s="99"/>
      <c r="D76" s="99"/>
      <c r="E76" s="99"/>
      <c r="F76" s="99"/>
      <c r="G76" s="99"/>
      <c r="H76" s="99"/>
      <c r="I76" s="99"/>
      <c r="J76" s="99"/>
      <c r="K76" s="99"/>
      <c r="L76" s="99"/>
      <c r="M76" s="99"/>
      <c r="N76" s="99"/>
      <c r="O76" s="99"/>
    </row>
  </sheetData>
  <mergeCells count="79">
    <mergeCell ref="K16:K17"/>
    <mergeCell ref="L16:L17"/>
    <mergeCell ref="M16:M17"/>
    <mergeCell ref="B16:B17"/>
    <mergeCell ref="C16:C17"/>
    <mergeCell ref="D16:D17"/>
    <mergeCell ref="E16:E17"/>
    <mergeCell ref="F16:F17"/>
    <mergeCell ref="N16:N17"/>
    <mergeCell ref="O9:O10"/>
    <mergeCell ref="C42:C44"/>
    <mergeCell ref="C45:C48"/>
    <mergeCell ref="C1:N3"/>
    <mergeCell ref="M9:M10"/>
    <mergeCell ref="N9:N10"/>
    <mergeCell ref="O37:O38"/>
    <mergeCell ref="O42:O44"/>
    <mergeCell ref="O14:O15"/>
    <mergeCell ref="O45:O48"/>
    <mergeCell ref="O16:O17"/>
    <mergeCell ref="G16:G17"/>
    <mergeCell ref="H16:H17"/>
    <mergeCell ref="I16:I17"/>
    <mergeCell ref="J16:J17"/>
    <mergeCell ref="A1:B3"/>
    <mergeCell ref="D9:D10"/>
    <mergeCell ref="C9:C10"/>
    <mergeCell ref="B9:B10"/>
    <mergeCell ref="A9:A10"/>
    <mergeCell ref="A31:A35"/>
    <mergeCell ref="A36:A38"/>
    <mergeCell ref="A39:A41"/>
    <mergeCell ref="B42:B44"/>
    <mergeCell ref="A25:A30"/>
    <mergeCell ref="B31:B32"/>
    <mergeCell ref="B37:B38"/>
    <mergeCell ref="A42:A68"/>
    <mergeCell ref="B45:B48"/>
    <mergeCell ref="B49:B50"/>
    <mergeCell ref="A69:A71"/>
    <mergeCell ref="C51:C53"/>
    <mergeCell ref="C63:C64"/>
    <mergeCell ref="C66:C68"/>
    <mergeCell ref="C69:C71"/>
    <mergeCell ref="B56:B60"/>
    <mergeCell ref="B61:B62"/>
    <mergeCell ref="C56:C60"/>
    <mergeCell ref="C61:C62"/>
    <mergeCell ref="B66:B68"/>
    <mergeCell ref="B63:B64"/>
    <mergeCell ref="B69:B71"/>
    <mergeCell ref="C21:C22"/>
    <mergeCell ref="B21:B22"/>
    <mergeCell ref="O21:O22"/>
    <mergeCell ref="O31:O32"/>
    <mergeCell ref="O49:O50"/>
    <mergeCell ref="O26:O27"/>
    <mergeCell ref="A76:O76"/>
    <mergeCell ref="B4:O4"/>
    <mergeCell ref="A5:O5"/>
    <mergeCell ref="A7:W7"/>
    <mergeCell ref="E9:L9"/>
    <mergeCell ref="A75:O75"/>
    <mergeCell ref="A74:O74"/>
    <mergeCell ref="B51:B55"/>
    <mergeCell ref="A73:O73"/>
    <mergeCell ref="B26:B27"/>
    <mergeCell ref="B14:B15"/>
    <mergeCell ref="C14:C15"/>
    <mergeCell ref="A11:A16"/>
    <mergeCell ref="A18:A24"/>
    <mergeCell ref="O51:O55"/>
    <mergeCell ref="C49:C50"/>
    <mergeCell ref="P23:P24"/>
    <mergeCell ref="O61:O62"/>
    <mergeCell ref="O63:O64"/>
    <mergeCell ref="O66:O68"/>
    <mergeCell ref="O69:O71"/>
    <mergeCell ref="O56:O60"/>
  </mergeCells>
  <printOptions horizontalCentered="1" verticalCentered="1"/>
  <pageMargins left="0.70866141732283472" right="0.70866141732283472" top="0.74803149606299213" bottom="0.74803149606299213" header="0.31496062992125984" footer="0.31496062992125984"/>
  <pageSetup scale="32" orientation="landscape" r:id="rId1"/>
  <rowBreaks count="5" manualBreakCount="5">
    <brk id="13" max="12" man="1"/>
    <brk id="22" max="12" man="1"/>
    <brk id="28" max="12" man="1"/>
    <brk id="42" max="12" man="1"/>
    <brk id="48" max="14" man="1"/>
  </rowBreaks>
  <colBreaks count="1" manualBreakCount="1">
    <brk id="1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I76"/>
  <sheetViews>
    <sheetView showGridLines="0" topLeftCell="B1" zoomScale="55" zoomScaleNormal="55" zoomScaleSheetLayoutView="75" workbookViewId="0">
      <pane ySplit="10" topLeftCell="A65" activePane="bottomLeft" state="frozen"/>
      <selection activeCell="B1" sqref="B1"/>
      <selection pane="bottomLeft" activeCell="O51" sqref="O51:O55"/>
    </sheetView>
  </sheetViews>
  <sheetFormatPr baseColWidth="10" defaultColWidth="11.5703125" defaultRowHeight="17.25" x14ac:dyDescent="0.3"/>
  <cols>
    <col min="1" max="1" width="23.5703125" style="11" customWidth="1"/>
    <col min="2" max="2" width="30" style="22" customWidth="1"/>
    <col min="3" max="3" width="21.85546875" style="22" customWidth="1"/>
    <col min="4" max="4" width="28.85546875" style="33" customWidth="1"/>
    <col min="5" max="6" width="15.140625" style="22" customWidth="1"/>
    <col min="7" max="7" width="16.28515625" style="22" customWidth="1"/>
    <col min="8" max="8" width="13.7109375" style="22" customWidth="1"/>
    <col min="9" max="9" width="13" style="22" customWidth="1"/>
    <col min="10" max="10" width="12.7109375" style="22" customWidth="1"/>
    <col min="11" max="11" width="12.5703125" style="22" customWidth="1"/>
    <col min="12" max="12" width="15.42578125" style="22" customWidth="1"/>
    <col min="13" max="13" width="21.140625" style="22" customWidth="1"/>
    <col min="14" max="14" width="25.140625" style="22" customWidth="1"/>
    <col min="15" max="15" width="158.7109375" style="11" customWidth="1"/>
    <col min="16" max="16" width="57.42578125" style="11" customWidth="1"/>
    <col min="17" max="17" width="46" style="11" customWidth="1"/>
    <col min="18" max="18" width="11.5703125" style="11"/>
    <col min="19" max="19" width="13.140625" style="11" bestFit="1" customWidth="1"/>
    <col min="20" max="16384" width="11.5703125" style="11"/>
  </cols>
  <sheetData>
    <row r="1" spans="1:23" ht="24" customHeight="1" x14ac:dyDescent="0.3">
      <c r="A1" s="111"/>
      <c r="B1" s="112"/>
      <c r="C1" s="121" t="s">
        <v>130</v>
      </c>
      <c r="D1" s="122"/>
      <c r="E1" s="122"/>
      <c r="F1" s="122"/>
      <c r="G1" s="122"/>
      <c r="H1" s="122"/>
      <c r="I1" s="122"/>
      <c r="J1" s="122"/>
      <c r="K1" s="122"/>
      <c r="L1" s="122"/>
      <c r="M1" s="122"/>
      <c r="N1" s="123"/>
      <c r="O1" s="57" t="s">
        <v>26</v>
      </c>
    </row>
    <row r="2" spans="1:23" s="12" customFormat="1" ht="24.75" customHeight="1" x14ac:dyDescent="0.3">
      <c r="A2" s="113"/>
      <c r="B2" s="114"/>
      <c r="C2" s="124"/>
      <c r="D2" s="125"/>
      <c r="E2" s="125"/>
      <c r="F2" s="125"/>
      <c r="G2" s="125"/>
      <c r="H2" s="125"/>
      <c r="I2" s="125"/>
      <c r="J2" s="125"/>
      <c r="K2" s="125"/>
      <c r="L2" s="125"/>
      <c r="M2" s="125"/>
      <c r="N2" s="126"/>
      <c r="O2" s="10" t="s">
        <v>41</v>
      </c>
    </row>
    <row r="3" spans="1:23" s="12" customFormat="1" ht="22.5" customHeight="1" x14ac:dyDescent="0.3">
      <c r="A3" s="115"/>
      <c r="B3" s="116"/>
      <c r="C3" s="127"/>
      <c r="D3" s="128"/>
      <c r="E3" s="128"/>
      <c r="F3" s="128"/>
      <c r="G3" s="128"/>
      <c r="H3" s="128"/>
      <c r="I3" s="128"/>
      <c r="J3" s="128"/>
      <c r="K3" s="128"/>
      <c r="L3" s="128"/>
      <c r="M3" s="128"/>
      <c r="N3" s="129"/>
      <c r="O3" s="13" t="s">
        <v>40</v>
      </c>
    </row>
    <row r="4" spans="1:23" s="12" customFormat="1" ht="15.75" customHeight="1" x14ac:dyDescent="0.3">
      <c r="B4" s="100"/>
      <c r="C4" s="100"/>
      <c r="D4" s="100"/>
      <c r="E4" s="100"/>
      <c r="F4" s="100"/>
      <c r="G4" s="100"/>
      <c r="H4" s="100"/>
      <c r="I4" s="100"/>
      <c r="J4" s="100"/>
      <c r="K4" s="100"/>
      <c r="L4" s="100"/>
      <c r="M4" s="100"/>
      <c r="N4" s="100"/>
      <c r="O4" s="100"/>
    </row>
    <row r="5" spans="1:23" s="12" customFormat="1" ht="29.45" customHeight="1" x14ac:dyDescent="0.3">
      <c r="A5" s="101" t="s">
        <v>159</v>
      </c>
      <c r="B5" s="101"/>
      <c r="C5" s="101"/>
      <c r="D5" s="101"/>
      <c r="E5" s="101"/>
      <c r="F5" s="101"/>
      <c r="G5" s="101"/>
      <c r="H5" s="101"/>
      <c r="I5" s="101"/>
      <c r="J5" s="101"/>
      <c r="K5" s="101"/>
      <c r="L5" s="101"/>
      <c r="M5" s="101"/>
      <c r="N5" s="101"/>
      <c r="O5" s="101"/>
    </row>
    <row r="6" spans="1:23" s="12" customFormat="1" ht="29.45" customHeight="1" x14ac:dyDescent="0.3">
      <c r="B6" s="20"/>
      <c r="C6" s="20"/>
      <c r="D6" s="19"/>
      <c r="E6" s="19"/>
      <c r="F6" s="19"/>
      <c r="G6" s="19"/>
      <c r="H6" s="19"/>
      <c r="I6" s="19"/>
      <c r="J6" s="19"/>
      <c r="K6" s="19"/>
      <c r="L6" s="19"/>
      <c r="M6" s="20"/>
      <c r="N6" s="20"/>
      <c r="O6" s="14"/>
    </row>
    <row r="7" spans="1:23" s="12" customFormat="1" ht="15" customHeight="1" x14ac:dyDescent="0.3">
      <c r="A7" s="102" t="s">
        <v>39</v>
      </c>
      <c r="B7" s="102"/>
      <c r="C7" s="102"/>
      <c r="D7" s="102"/>
      <c r="E7" s="102"/>
      <c r="F7" s="102"/>
      <c r="G7" s="102"/>
      <c r="H7" s="102"/>
      <c r="I7" s="102"/>
      <c r="J7" s="102"/>
      <c r="K7" s="102"/>
      <c r="L7" s="102"/>
      <c r="M7" s="102"/>
      <c r="N7" s="102"/>
      <c r="O7" s="102"/>
      <c r="P7" s="102"/>
      <c r="Q7" s="102"/>
      <c r="R7" s="102"/>
      <c r="S7" s="102"/>
      <c r="T7" s="102"/>
      <c r="U7" s="102"/>
      <c r="V7" s="102"/>
      <c r="W7" s="102"/>
    </row>
    <row r="8" spans="1:23" s="12" customFormat="1" ht="25.5" x14ac:dyDescent="0.3">
      <c r="A8" s="61"/>
      <c r="B8" s="21"/>
      <c r="C8" s="21"/>
      <c r="D8" s="21"/>
      <c r="E8" s="20"/>
      <c r="F8" s="20"/>
      <c r="G8" s="20"/>
      <c r="H8" s="20"/>
      <c r="I8" s="20"/>
      <c r="J8" s="20"/>
      <c r="K8" s="20"/>
      <c r="L8" s="20"/>
      <c r="M8" s="21"/>
      <c r="N8" s="21"/>
      <c r="O8" s="61"/>
      <c r="P8" s="61"/>
      <c r="Q8" s="61"/>
      <c r="R8" s="61"/>
      <c r="S8" s="61"/>
      <c r="T8" s="61"/>
      <c r="U8" s="61"/>
      <c r="V8" s="61"/>
      <c r="W8" s="61"/>
    </row>
    <row r="9" spans="1:23" s="15" customFormat="1" ht="28.5" customHeight="1" x14ac:dyDescent="0.3">
      <c r="A9" s="117" t="s">
        <v>0</v>
      </c>
      <c r="B9" s="117" t="s">
        <v>1</v>
      </c>
      <c r="C9" s="117" t="s">
        <v>2</v>
      </c>
      <c r="D9" s="117" t="s">
        <v>27</v>
      </c>
      <c r="E9" s="103" t="s">
        <v>28</v>
      </c>
      <c r="F9" s="103"/>
      <c r="G9" s="103"/>
      <c r="H9" s="103"/>
      <c r="I9" s="103"/>
      <c r="J9" s="103"/>
      <c r="K9" s="103"/>
      <c r="L9" s="103"/>
      <c r="M9" s="130" t="s">
        <v>10</v>
      </c>
      <c r="N9" s="130" t="s">
        <v>160</v>
      </c>
      <c r="O9" s="119" t="s">
        <v>169</v>
      </c>
    </row>
    <row r="10" spans="1:23" ht="36.75" customHeight="1" x14ac:dyDescent="0.3">
      <c r="A10" s="118"/>
      <c r="B10" s="118"/>
      <c r="C10" s="118"/>
      <c r="D10" s="118"/>
      <c r="E10" s="37" t="s">
        <v>29</v>
      </c>
      <c r="F10" s="64" t="s">
        <v>30</v>
      </c>
      <c r="G10" s="37" t="s">
        <v>31</v>
      </c>
      <c r="H10" s="64" t="s">
        <v>32</v>
      </c>
      <c r="I10" s="37" t="s">
        <v>33</v>
      </c>
      <c r="J10" s="64" t="s">
        <v>34</v>
      </c>
      <c r="K10" s="37" t="s">
        <v>35</v>
      </c>
      <c r="L10" s="64" t="s">
        <v>36</v>
      </c>
      <c r="M10" s="131"/>
      <c r="N10" s="131"/>
      <c r="O10" s="120"/>
    </row>
    <row r="11" spans="1:23" s="30" customFormat="1" ht="28.5" customHeight="1" x14ac:dyDescent="0.25">
      <c r="A11" s="107" t="s">
        <v>3</v>
      </c>
      <c r="B11" s="62" t="s">
        <v>4</v>
      </c>
      <c r="C11" s="62" t="s">
        <v>5</v>
      </c>
      <c r="D11" s="62" t="s">
        <v>45</v>
      </c>
      <c r="E11" s="62" t="s">
        <v>62</v>
      </c>
      <c r="F11" s="62" t="s">
        <v>62</v>
      </c>
      <c r="G11" s="62">
        <v>1000</v>
      </c>
      <c r="H11" s="62"/>
      <c r="I11" s="62">
        <v>1020</v>
      </c>
      <c r="J11" s="62"/>
      <c r="K11" s="62">
        <v>1300</v>
      </c>
      <c r="L11" s="62"/>
      <c r="M11" s="62" t="str">
        <f>+F11</f>
        <v>No aplica</v>
      </c>
      <c r="N11" s="62" t="s">
        <v>62</v>
      </c>
      <c r="O11" s="60"/>
    </row>
    <row r="12" spans="1:23" s="30" customFormat="1" ht="30" customHeight="1" x14ac:dyDescent="0.25">
      <c r="A12" s="107"/>
      <c r="B12" s="62" t="s">
        <v>25</v>
      </c>
      <c r="C12" s="62" t="s">
        <v>5</v>
      </c>
      <c r="D12" s="63" t="s">
        <v>44</v>
      </c>
      <c r="E12" s="62" t="s">
        <v>62</v>
      </c>
      <c r="F12" s="62" t="s">
        <v>62</v>
      </c>
      <c r="G12" s="62" t="s">
        <v>62</v>
      </c>
      <c r="H12" s="62"/>
      <c r="I12" s="62" t="s">
        <v>62</v>
      </c>
      <c r="J12" s="62"/>
      <c r="K12" s="62">
        <v>200</v>
      </c>
      <c r="L12" s="62"/>
      <c r="M12" s="62" t="str">
        <f t="shared" ref="M12:M71" si="0">+F12</f>
        <v>No aplica</v>
      </c>
      <c r="N12" s="62" t="s">
        <v>62</v>
      </c>
      <c r="O12" s="60"/>
    </row>
    <row r="13" spans="1:23" s="30" customFormat="1" ht="40.5" customHeight="1" x14ac:dyDescent="0.25">
      <c r="A13" s="107"/>
      <c r="B13" s="63" t="s">
        <v>6</v>
      </c>
      <c r="C13" s="62" t="s">
        <v>5</v>
      </c>
      <c r="D13" s="63" t="s">
        <v>46</v>
      </c>
      <c r="E13" s="62" t="s">
        <v>62</v>
      </c>
      <c r="F13" s="62" t="s">
        <v>62</v>
      </c>
      <c r="G13" s="40">
        <v>0.125</v>
      </c>
      <c r="H13" s="62"/>
      <c r="I13" s="40">
        <v>0.125</v>
      </c>
      <c r="J13" s="62"/>
      <c r="K13" s="41">
        <v>0.25</v>
      </c>
      <c r="L13" s="62"/>
      <c r="M13" s="62" t="str">
        <f t="shared" si="0"/>
        <v>No aplica</v>
      </c>
      <c r="N13" s="62" t="s">
        <v>62</v>
      </c>
      <c r="O13" s="60"/>
    </row>
    <row r="14" spans="1:23" s="30" customFormat="1" ht="57" customHeight="1" x14ac:dyDescent="0.25">
      <c r="A14" s="107"/>
      <c r="B14" s="108" t="s">
        <v>7</v>
      </c>
      <c r="C14" s="107" t="s">
        <v>5</v>
      </c>
      <c r="D14" s="62" t="s">
        <v>47</v>
      </c>
      <c r="E14" s="42">
        <v>2780</v>
      </c>
      <c r="F14" s="42">
        <v>1959</v>
      </c>
      <c r="G14" s="42">
        <v>4400</v>
      </c>
      <c r="H14" s="42"/>
      <c r="I14" s="42">
        <v>7700</v>
      </c>
      <c r="J14" s="42"/>
      <c r="K14" s="42">
        <v>13400</v>
      </c>
      <c r="L14" s="42"/>
      <c r="M14" s="62">
        <f t="shared" si="0"/>
        <v>1959</v>
      </c>
      <c r="N14" s="36">
        <f>IF(M14/E14&gt;100%,100%,M14/E14)</f>
        <v>0.70467625899280573</v>
      </c>
      <c r="O14" s="98"/>
    </row>
    <row r="15" spans="1:23" s="30" customFormat="1" ht="78.75" customHeight="1" x14ac:dyDescent="0.25">
      <c r="A15" s="107"/>
      <c r="B15" s="108"/>
      <c r="C15" s="107"/>
      <c r="D15" s="62" t="s">
        <v>48</v>
      </c>
      <c r="E15" s="62" t="s">
        <v>62</v>
      </c>
      <c r="F15" s="62" t="s">
        <v>62</v>
      </c>
      <c r="G15" s="62" t="s">
        <v>62</v>
      </c>
      <c r="H15" s="62" t="s">
        <v>62</v>
      </c>
      <c r="I15" s="62">
        <v>1</v>
      </c>
      <c r="J15" s="62"/>
      <c r="K15" s="62">
        <v>1</v>
      </c>
      <c r="L15" s="62"/>
      <c r="M15" s="62" t="str">
        <f t="shared" si="0"/>
        <v>No aplica</v>
      </c>
      <c r="N15" s="62" t="s">
        <v>62</v>
      </c>
      <c r="O15" s="98"/>
    </row>
    <row r="16" spans="1:23" s="30" customFormat="1" ht="69.75" customHeight="1" x14ac:dyDescent="0.25">
      <c r="A16" s="107"/>
      <c r="B16" s="108" t="s">
        <v>11</v>
      </c>
      <c r="C16" s="108" t="s">
        <v>5</v>
      </c>
      <c r="D16" s="108" t="s">
        <v>49</v>
      </c>
      <c r="E16" s="108" t="s">
        <v>62</v>
      </c>
      <c r="F16" s="108" t="s">
        <v>62</v>
      </c>
      <c r="G16" s="108" t="s">
        <v>62</v>
      </c>
      <c r="H16" s="108"/>
      <c r="I16" s="108">
        <v>134</v>
      </c>
      <c r="J16" s="108"/>
      <c r="K16" s="108">
        <v>262</v>
      </c>
      <c r="L16" s="108"/>
      <c r="M16" s="108" t="str">
        <f t="shared" si="0"/>
        <v>No aplica</v>
      </c>
      <c r="N16" s="108" t="s">
        <v>62</v>
      </c>
      <c r="O16" s="132"/>
    </row>
    <row r="17" spans="1:19" s="30" customFormat="1" ht="50.25" hidden="1" customHeight="1" x14ac:dyDescent="0.25">
      <c r="A17" s="62"/>
      <c r="B17" s="108"/>
      <c r="C17" s="108"/>
      <c r="D17" s="108"/>
      <c r="E17" s="108"/>
      <c r="F17" s="108"/>
      <c r="G17" s="108"/>
      <c r="H17" s="108"/>
      <c r="I17" s="108"/>
      <c r="J17" s="108"/>
      <c r="K17" s="108"/>
      <c r="L17" s="108"/>
      <c r="M17" s="108"/>
      <c r="N17" s="108"/>
      <c r="O17" s="132"/>
    </row>
    <row r="18" spans="1:19" s="30" customFormat="1" ht="63" customHeight="1" x14ac:dyDescent="0.25">
      <c r="A18" s="107" t="s">
        <v>12</v>
      </c>
      <c r="B18" s="63" t="s">
        <v>13</v>
      </c>
      <c r="C18" s="62" t="s">
        <v>16</v>
      </c>
      <c r="D18" s="62" t="s">
        <v>50</v>
      </c>
      <c r="E18" s="62" t="s">
        <v>62</v>
      </c>
      <c r="F18" s="62" t="s">
        <v>62</v>
      </c>
      <c r="G18" s="62">
        <v>60</v>
      </c>
      <c r="H18" s="62"/>
      <c r="I18" s="62">
        <v>170</v>
      </c>
      <c r="J18" s="62"/>
      <c r="K18" s="62">
        <v>880</v>
      </c>
      <c r="L18" s="62"/>
      <c r="M18" s="62" t="str">
        <f t="shared" si="0"/>
        <v>No aplica</v>
      </c>
      <c r="N18" s="62" t="s">
        <v>62</v>
      </c>
      <c r="O18" s="43"/>
    </row>
    <row r="19" spans="1:19" s="30" customFormat="1" ht="51" customHeight="1" x14ac:dyDescent="0.25">
      <c r="A19" s="107"/>
      <c r="B19" s="63" t="s">
        <v>42</v>
      </c>
      <c r="C19" s="62" t="s">
        <v>16</v>
      </c>
      <c r="D19" s="62" t="s">
        <v>51</v>
      </c>
      <c r="E19" s="62" t="s">
        <v>62</v>
      </c>
      <c r="F19" s="62" t="s">
        <v>62</v>
      </c>
      <c r="G19" s="62">
        <v>80</v>
      </c>
      <c r="H19" s="62"/>
      <c r="I19" s="62">
        <v>117</v>
      </c>
      <c r="J19" s="62"/>
      <c r="K19" s="62">
        <v>261</v>
      </c>
      <c r="L19" s="62"/>
      <c r="M19" s="62" t="str">
        <f t="shared" si="0"/>
        <v>No aplica</v>
      </c>
      <c r="N19" s="62" t="s">
        <v>62</v>
      </c>
      <c r="O19" s="60"/>
    </row>
    <row r="20" spans="1:19" s="30" customFormat="1" ht="66" customHeight="1" x14ac:dyDescent="0.25">
      <c r="A20" s="107"/>
      <c r="B20" s="63" t="s">
        <v>14</v>
      </c>
      <c r="C20" s="62" t="s">
        <v>16</v>
      </c>
      <c r="D20" s="62" t="s">
        <v>52</v>
      </c>
      <c r="E20" s="62" t="s">
        <v>62</v>
      </c>
      <c r="F20" s="62" t="s">
        <v>62</v>
      </c>
      <c r="G20" s="62" t="s">
        <v>62</v>
      </c>
      <c r="H20" s="62" t="s">
        <v>62</v>
      </c>
      <c r="I20" s="62" t="s">
        <v>62</v>
      </c>
      <c r="J20" s="62" t="s">
        <v>62</v>
      </c>
      <c r="K20" s="62">
        <v>68</v>
      </c>
      <c r="L20" s="62"/>
      <c r="M20" s="62" t="str">
        <f t="shared" si="0"/>
        <v>No aplica</v>
      </c>
      <c r="N20" s="62" t="s">
        <v>62</v>
      </c>
      <c r="O20" s="60"/>
    </row>
    <row r="21" spans="1:19" s="30" customFormat="1" ht="50.25" customHeight="1" x14ac:dyDescent="0.25">
      <c r="A21" s="107"/>
      <c r="B21" s="108" t="s">
        <v>15</v>
      </c>
      <c r="C21" s="107" t="s">
        <v>16</v>
      </c>
      <c r="D21" s="62" t="s">
        <v>53</v>
      </c>
      <c r="E21" s="62">
        <v>2</v>
      </c>
      <c r="F21" s="62">
        <v>2</v>
      </c>
      <c r="G21" s="62">
        <v>2</v>
      </c>
      <c r="H21" s="62"/>
      <c r="I21" s="62">
        <v>24</v>
      </c>
      <c r="J21" s="62"/>
      <c r="K21" s="62">
        <v>104</v>
      </c>
      <c r="L21" s="62"/>
      <c r="M21" s="62">
        <f>+F21</f>
        <v>2</v>
      </c>
      <c r="N21" s="44">
        <f>IF(M21/E21&gt;100%,100%,M21/E21)</f>
        <v>1</v>
      </c>
      <c r="O21" s="98"/>
    </row>
    <row r="22" spans="1:19" s="30" customFormat="1" ht="40.5" customHeight="1" x14ac:dyDescent="0.25">
      <c r="A22" s="107"/>
      <c r="B22" s="108"/>
      <c r="C22" s="107"/>
      <c r="D22" s="62" t="s">
        <v>57</v>
      </c>
      <c r="E22" s="62" t="s">
        <v>62</v>
      </c>
      <c r="F22" s="62" t="s">
        <v>62</v>
      </c>
      <c r="G22" s="62" t="s">
        <v>62</v>
      </c>
      <c r="H22" s="62"/>
      <c r="I22" s="62">
        <v>600</v>
      </c>
      <c r="J22" s="62"/>
      <c r="K22" s="62">
        <v>3140</v>
      </c>
      <c r="L22" s="62"/>
      <c r="M22" s="62" t="str">
        <f t="shared" si="0"/>
        <v>No aplica</v>
      </c>
      <c r="N22" s="62" t="s">
        <v>62</v>
      </c>
      <c r="O22" s="98"/>
    </row>
    <row r="23" spans="1:19" s="30" customFormat="1" ht="72" customHeight="1" x14ac:dyDescent="0.25">
      <c r="A23" s="107"/>
      <c r="B23" s="63" t="s">
        <v>17</v>
      </c>
      <c r="C23" s="62" t="s">
        <v>16</v>
      </c>
      <c r="D23" s="62" t="s">
        <v>54</v>
      </c>
      <c r="E23" s="62">
        <v>3</v>
      </c>
      <c r="F23" s="62">
        <v>3</v>
      </c>
      <c r="G23" s="62">
        <v>5</v>
      </c>
      <c r="H23" s="62"/>
      <c r="I23" s="62">
        <v>5</v>
      </c>
      <c r="J23" s="62"/>
      <c r="K23" s="62">
        <v>17</v>
      </c>
      <c r="L23" s="62"/>
      <c r="M23" s="62">
        <f t="shared" si="0"/>
        <v>3</v>
      </c>
      <c r="N23" s="44">
        <f>IF(M23/E23&gt;100%,100%,M23/E23)</f>
        <v>1</v>
      </c>
      <c r="O23" s="60"/>
      <c r="P23" s="96"/>
    </row>
    <row r="24" spans="1:19" s="30" customFormat="1" ht="60" customHeight="1" x14ac:dyDescent="0.25">
      <c r="A24" s="107"/>
      <c r="B24" s="63" t="s">
        <v>18</v>
      </c>
      <c r="C24" s="62" t="s">
        <v>16</v>
      </c>
      <c r="D24" s="62" t="s">
        <v>55</v>
      </c>
      <c r="E24" s="62">
        <v>71</v>
      </c>
      <c r="F24" s="62">
        <v>52</v>
      </c>
      <c r="G24" s="62">
        <v>140</v>
      </c>
      <c r="H24" s="62"/>
      <c r="I24" s="62">
        <v>190</v>
      </c>
      <c r="J24" s="62"/>
      <c r="K24" s="62">
        <v>600</v>
      </c>
      <c r="L24" s="62"/>
      <c r="M24" s="62">
        <f t="shared" si="0"/>
        <v>52</v>
      </c>
      <c r="N24" s="44">
        <f>IF(M24/E24&gt;100%,100%,M24/E24)</f>
        <v>0.73239436619718312</v>
      </c>
      <c r="O24" s="60"/>
      <c r="P24" s="96"/>
    </row>
    <row r="25" spans="1:19" s="30" customFormat="1" ht="55.5" customHeight="1" x14ac:dyDescent="0.25">
      <c r="A25" s="107" t="s">
        <v>19</v>
      </c>
      <c r="B25" s="62" t="s">
        <v>20</v>
      </c>
      <c r="C25" s="62" t="s">
        <v>23</v>
      </c>
      <c r="D25" s="62" t="s">
        <v>56</v>
      </c>
      <c r="E25" s="62" t="s">
        <v>62</v>
      </c>
      <c r="F25" s="62" t="s">
        <v>62</v>
      </c>
      <c r="G25" s="62" t="s">
        <v>62</v>
      </c>
      <c r="H25" s="62"/>
      <c r="I25" s="62" t="s">
        <v>62</v>
      </c>
      <c r="J25" s="62"/>
      <c r="K25" s="42">
        <v>30000</v>
      </c>
      <c r="L25" s="62"/>
      <c r="M25" s="62" t="str">
        <f t="shared" si="0"/>
        <v>No aplica</v>
      </c>
      <c r="N25" s="62"/>
      <c r="O25" s="60"/>
    </row>
    <row r="26" spans="1:19" s="30" customFormat="1" ht="50.25" customHeight="1" x14ac:dyDescent="0.25">
      <c r="A26" s="107"/>
      <c r="B26" s="107" t="s">
        <v>21</v>
      </c>
      <c r="C26" s="62" t="s">
        <v>23</v>
      </c>
      <c r="D26" s="62" t="s">
        <v>56</v>
      </c>
      <c r="E26" s="42">
        <v>1350</v>
      </c>
      <c r="F26" s="42">
        <v>2714</v>
      </c>
      <c r="G26" s="42">
        <f>+E26+1500</f>
        <v>2850</v>
      </c>
      <c r="H26" s="42"/>
      <c r="I26" s="42">
        <v>28100</v>
      </c>
      <c r="J26" s="42"/>
      <c r="K26" s="42">
        <v>30000</v>
      </c>
      <c r="L26" s="62"/>
      <c r="M26" s="62">
        <f t="shared" si="0"/>
        <v>2714</v>
      </c>
      <c r="N26" s="44">
        <f>IF(M26/E26&gt;100%,100%,M26/E26)</f>
        <v>1</v>
      </c>
      <c r="O26" s="109"/>
      <c r="S26" s="31"/>
    </row>
    <row r="27" spans="1:19" s="16" customFormat="1" ht="44.25" customHeight="1" x14ac:dyDescent="0.3">
      <c r="A27" s="107"/>
      <c r="B27" s="107"/>
      <c r="C27" s="62" t="s">
        <v>23</v>
      </c>
      <c r="D27" s="62" t="s">
        <v>58</v>
      </c>
      <c r="E27" s="41">
        <v>1</v>
      </c>
      <c r="F27" s="41">
        <v>1</v>
      </c>
      <c r="G27" s="41">
        <v>1</v>
      </c>
      <c r="H27" s="62"/>
      <c r="I27" s="41">
        <v>1</v>
      </c>
      <c r="J27" s="62"/>
      <c r="K27" s="41">
        <v>1</v>
      </c>
      <c r="L27" s="62"/>
      <c r="M27" s="62">
        <f t="shared" si="0"/>
        <v>1</v>
      </c>
      <c r="N27" s="44">
        <f>IF(M27/E27&gt;100%,100%,M27/E27)</f>
        <v>1</v>
      </c>
      <c r="O27" s="110"/>
      <c r="S27" s="17"/>
    </row>
    <row r="28" spans="1:19" s="16" customFormat="1" ht="33.75" customHeight="1" x14ac:dyDescent="0.3">
      <c r="A28" s="107"/>
      <c r="B28" s="62" t="s">
        <v>22</v>
      </c>
      <c r="C28" s="62" t="s">
        <v>23</v>
      </c>
      <c r="D28" s="62" t="s">
        <v>59</v>
      </c>
      <c r="E28" s="42">
        <v>204000</v>
      </c>
      <c r="F28" s="42">
        <f>580372+10544+12335</f>
        <v>603251</v>
      </c>
      <c r="G28" s="42">
        <v>611000</v>
      </c>
      <c r="H28" s="62"/>
      <c r="I28" s="42">
        <v>1118000</v>
      </c>
      <c r="J28" s="62"/>
      <c r="K28" s="42">
        <v>1627870</v>
      </c>
      <c r="L28" s="62"/>
      <c r="M28" s="42">
        <f t="shared" si="0"/>
        <v>603251</v>
      </c>
      <c r="N28" s="44">
        <f>IF(M28/E28&gt;100%,100%,M28/E28)</f>
        <v>1</v>
      </c>
      <c r="O28" s="45"/>
      <c r="S28" s="17"/>
    </row>
    <row r="29" spans="1:19" s="16" customFormat="1" ht="64.5" customHeight="1" x14ac:dyDescent="0.3">
      <c r="A29" s="107"/>
      <c r="B29" s="62" t="s">
        <v>24</v>
      </c>
      <c r="C29" s="62" t="s">
        <v>23</v>
      </c>
      <c r="D29" s="62" t="s">
        <v>60</v>
      </c>
      <c r="E29" s="42">
        <v>3000</v>
      </c>
      <c r="F29" s="42">
        <v>3000</v>
      </c>
      <c r="G29" s="42">
        <v>20000</v>
      </c>
      <c r="H29" s="46"/>
      <c r="I29" s="42">
        <f>55000+48500</f>
        <v>103500</v>
      </c>
      <c r="J29" s="46"/>
      <c r="K29" s="42">
        <f>62000+131000</f>
        <v>193000</v>
      </c>
      <c r="L29" s="47"/>
      <c r="M29" s="62">
        <f t="shared" si="0"/>
        <v>3000</v>
      </c>
      <c r="N29" s="44">
        <f>IF(M29/E29&gt;100%,100%,M29/E29)</f>
        <v>1</v>
      </c>
      <c r="O29" s="45"/>
      <c r="S29" s="17"/>
    </row>
    <row r="30" spans="1:19" s="16" customFormat="1" ht="27.75" customHeight="1" x14ac:dyDescent="0.3">
      <c r="A30" s="107"/>
      <c r="B30" s="62" t="s">
        <v>43</v>
      </c>
      <c r="C30" s="62" t="s">
        <v>23</v>
      </c>
      <c r="D30" s="62" t="s">
        <v>61</v>
      </c>
      <c r="E30" s="62" t="s">
        <v>62</v>
      </c>
      <c r="F30" s="62" t="s">
        <v>62</v>
      </c>
      <c r="G30" s="62">
        <v>75</v>
      </c>
      <c r="H30" s="62"/>
      <c r="I30" s="62">
        <v>80</v>
      </c>
      <c r="J30" s="62"/>
      <c r="K30" s="62">
        <f>+I30+5673</f>
        <v>5753</v>
      </c>
      <c r="L30" s="62"/>
      <c r="M30" s="62" t="str">
        <f t="shared" si="0"/>
        <v>No aplica</v>
      </c>
      <c r="N30" s="62" t="s">
        <v>62</v>
      </c>
      <c r="O30" s="60"/>
      <c r="S30" s="17"/>
    </row>
    <row r="31" spans="1:19" s="16" customFormat="1" ht="40.5" customHeight="1" x14ac:dyDescent="0.3">
      <c r="A31" s="107" t="s">
        <v>85</v>
      </c>
      <c r="B31" s="107" t="s">
        <v>63</v>
      </c>
      <c r="C31" s="62" t="s">
        <v>16</v>
      </c>
      <c r="D31" s="62" t="s">
        <v>64</v>
      </c>
      <c r="E31" s="62" t="s">
        <v>62</v>
      </c>
      <c r="F31" s="62" t="s">
        <v>62</v>
      </c>
      <c r="G31" s="41">
        <v>0.2</v>
      </c>
      <c r="H31" s="62"/>
      <c r="I31" s="41">
        <v>0.2</v>
      </c>
      <c r="J31" s="62"/>
      <c r="K31" s="41">
        <v>1</v>
      </c>
      <c r="L31" s="62"/>
      <c r="M31" s="62" t="str">
        <f t="shared" si="0"/>
        <v>No aplica</v>
      </c>
      <c r="N31" s="62" t="s">
        <v>62</v>
      </c>
      <c r="O31" s="98"/>
      <c r="S31" s="17"/>
    </row>
    <row r="32" spans="1:19" s="16" customFormat="1" ht="33" customHeight="1" x14ac:dyDescent="0.3">
      <c r="A32" s="107"/>
      <c r="B32" s="107"/>
      <c r="C32" s="62" t="s">
        <v>16</v>
      </c>
      <c r="D32" s="62" t="s">
        <v>65</v>
      </c>
      <c r="E32" s="62" t="s">
        <v>62</v>
      </c>
      <c r="F32" s="62" t="s">
        <v>62</v>
      </c>
      <c r="G32" s="62">
        <v>50</v>
      </c>
      <c r="H32" s="62"/>
      <c r="I32" s="62">
        <v>50</v>
      </c>
      <c r="J32" s="62"/>
      <c r="K32" s="62">
        <v>150</v>
      </c>
      <c r="L32" s="62"/>
      <c r="M32" s="62" t="str">
        <f t="shared" si="0"/>
        <v>No aplica</v>
      </c>
      <c r="N32" s="62" t="s">
        <v>62</v>
      </c>
      <c r="O32" s="98"/>
      <c r="S32" s="17"/>
    </row>
    <row r="33" spans="1:16" s="23" customFormat="1" ht="80.25" customHeight="1" x14ac:dyDescent="0.25">
      <c r="A33" s="107"/>
      <c r="B33" s="62" t="s">
        <v>66</v>
      </c>
      <c r="C33" s="62" t="s">
        <v>16</v>
      </c>
      <c r="D33" s="62" t="s">
        <v>70</v>
      </c>
      <c r="E33" s="62" t="s">
        <v>62</v>
      </c>
      <c r="F33" s="62" t="s">
        <v>62</v>
      </c>
      <c r="G33" s="62" t="s">
        <v>62</v>
      </c>
      <c r="H33" s="62"/>
      <c r="I33" s="62" t="s">
        <v>62</v>
      </c>
      <c r="J33" s="62"/>
      <c r="K33" s="62">
        <v>80</v>
      </c>
      <c r="L33" s="62"/>
      <c r="M33" s="62" t="str">
        <f t="shared" si="0"/>
        <v>No aplica</v>
      </c>
      <c r="N33" s="62" t="s">
        <v>62</v>
      </c>
      <c r="O33" s="60"/>
    </row>
    <row r="34" spans="1:16" s="16" customFormat="1" ht="101.25" customHeight="1" x14ac:dyDescent="0.3">
      <c r="A34" s="107"/>
      <c r="B34" s="62" t="s">
        <v>67</v>
      </c>
      <c r="C34" s="62" t="s">
        <v>69</v>
      </c>
      <c r="D34" s="62" t="s">
        <v>71</v>
      </c>
      <c r="E34" s="62" t="s">
        <v>62</v>
      </c>
      <c r="F34" s="62" t="s">
        <v>62</v>
      </c>
      <c r="G34" s="62" t="s">
        <v>62</v>
      </c>
      <c r="H34" s="62"/>
      <c r="I34" s="62">
        <v>2</v>
      </c>
      <c r="J34" s="62"/>
      <c r="K34" s="62">
        <v>2</v>
      </c>
      <c r="L34" s="62"/>
      <c r="M34" s="62" t="str">
        <f t="shared" si="0"/>
        <v>No aplica</v>
      </c>
      <c r="N34" s="62" t="s">
        <v>62</v>
      </c>
      <c r="O34" s="60"/>
    </row>
    <row r="35" spans="1:16" s="16" customFormat="1" ht="105.75" customHeight="1" x14ac:dyDescent="0.3">
      <c r="A35" s="107"/>
      <c r="B35" s="62" t="s">
        <v>68</v>
      </c>
      <c r="C35" s="62" t="s">
        <v>69</v>
      </c>
      <c r="D35" s="62" t="s">
        <v>72</v>
      </c>
      <c r="E35" s="62" t="s">
        <v>62</v>
      </c>
      <c r="F35" s="62" t="s">
        <v>62</v>
      </c>
      <c r="G35" s="62" t="s">
        <v>62</v>
      </c>
      <c r="H35" s="62"/>
      <c r="I35" s="62">
        <v>2</v>
      </c>
      <c r="J35" s="62"/>
      <c r="K35" s="62">
        <v>2</v>
      </c>
      <c r="L35" s="62"/>
      <c r="M35" s="62" t="str">
        <f t="shared" si="0"/>
        <v>No aplica</v>
      </c>
      <c r="N35" s="62" t="s">
        <v>62</v>
      </c>
      <c r="O35" s="45"/>
    </row>
    <row r="36" spans="1:16" s="16" customFormat="1" ht="133.5" customHeight="1" x14ac:dyDescent="0.3">
      <c r="A36" s="107" t="s">
        <v>86</v>
      </c>
      <c r="B36" s="62" t="s">
        <v>73</v>
      </c>
      <c r="C36" s="62" t="s">
        <v>82</v>
      </c>
      <c r="D36" s="62" t="s">
        <v>75</v>
      </c>
      <c r="E36" s="62">
        <v>33</v>
      </c>
      <c r="F36" s="62">
        <v>33</v>
      </c>
      <c r="G36" s="62">
        <v>33</v>
      </c>
      <c r="H36" s="62"/>
      <c r="I36" s="62">
        <v>33</v>
      </c>
      <c r="J36" s="62"/>
      <c r="K36" s="62">
        <v>33</v>
      </c>
      <c r="L36" s="62"/>
      <c r="M36" s="62">
        <f t="shared" si="0"/>
        <v>33</v>
      </c>
      <c r="N36" s="44">
        <f>IF(M36/E36&gt;100%,100%,M36/E36)</f>
        <v>1</v>
      </c>
      <c r="O36" s="60"/>
    </row>
    <row r="37" spans="1:16" s="23" customFormat="1" ht="41.25" customHeight="1" x14ac:dyDescent="0.25">
      <c r="A37" s="107"/>
      <c r="B37" s="107" t="s">
        <v>74</v>
      </c>
      <c r="C37" s="62" t="s">
        <v>82</v>
      </c>
      <c r="D37" s="62" t="s">
        <v>76</v>
      </c>
      <c r="E37" s="62" t="s">
        <v>62</v>
      </c>
      <c r="F37" s="62" t="s">
        <v>62</v>
      </c>
      <c r="G37" s="62">
        <v>8</v>
      </c>
      <c r="H37" s="62"/>
      <c r="I37" s="62">
        <v>8</v>
      </c>
      <c r="J37" s="62"/>
      <c r="K37" s="62">
        <v>33</v>
      </c>
      <c r="L37" s="62"/>
      <c r="M37" s="62" t="str">
        <f t="shared" si="0"/>
        <v>No aplica</v>
      </c>
      <c r="N37" s="62" t="s">
        <v>62</v>
      </c>
      <c r="O37" s="98"/>
      <c r="P37" s="34"/>
    </row>
    <row r="38" spans="1:16" s="23" customFormat="1" ht="47.25" customHeight="1" x14ac:dyDescent="0.25">
      <c r="A38" s="107"/>
      <c r="B38" s="107"/>
      <c r="C38" s="62" t="s">
        <v>82</v>
      </c>
      <c r="D38" s="62" t="s">
        <v>77</v>
      </c>
      <c r="E38" s="44">
        <v>7.0000000000000007E-2</v>
      </c>
      <c r="F38" s="41">
        <v>0</v>
      </c>
      <c r="G38" s="48">
        <v>0.245</v>
      </c>
      <c r="H38" s="62"/>
      <c r="I38" s="48">
        <v>0.45500000000000002</v>
      </c>
      <c r="J38" s="62"/>
      <c r="K38" s="41">
        <v>0.7</v>
      </c>
      <c r="L38" s="62"/>
      <c r="M38" s="62">
        <f t="shared" si="0"/>
        <v>0</v>
      </c>
      <c r="N38" s="62">
        <f>IF(M38/E38&gt;100%,100%,M38/E38)</f>
        <v>0</v>
      </c>
      <c r="O38" s="98"/>
    </row>
    <row r="39" spans="1:16" s="16" customFormat="1" ht="36.75" customHeight="1" x14ac:dyDescent="0.3">
      <c r="A39" s="107" t="s">
        <v>87</v>
      </c>
      <c r="B39" s="62" t="s">
        <v>78</v>
      </c>
      <c r="C39" s="62" t="s">
        <v>88</v>
      </c>
      <c r="D39" s="62" t="s">
        <v>79</v>
      </c>
      <c r="E39" s="62">
        <v>1</v>
      </c>
      <c r="F39" s="62">
        <v>1</v>
      </c>
      <c r="G39" s="62">
        <v>3</v>
      </c>
      <c r="H39" s="62"/>
      <c r="I39" s="62">
        <v>5</v>
      </c>
      <c r="J39" s="62"/>
      <c r="K39" s="62">
        <v>7</v>
      </c>
      <c r="L39" s="62"/>
      <c r="M39" s="62">
        <f t="shared" si="0"/>
        <v>1</v>
      </c>
      <c r="N39" s="44">
        <f>IF(M39/E39&gt;100%,100%,M39/E39)</f>
        <v>1</v>
      </c>
      <c r="O39" s="49"/>
    </row>
    <row r="40" spans="1:16" s="16" customFormat="1" ht="43.5" customHeight="1" x14ac:dyDescent="0.3">
      <c r="A40" s="107"/>
      <c r="B40" s="62" t="s">
        <v>80</v>
      </c>
      <c r="C40" s="62" t="s">
        <v>88</v>
      </c>
      <c r="D40" s="62" t="s">
        <v>81</v>
      </c>
      <c r="E40" s="62" t="s">
        <v>62</v>
      </c>
      <c r="F40" s="62" t="s">
        <v>62</v>
      </c>
      <c r="G40" s="62" t="s">
        <v>62</v>
      </c>
      <c r="H40" s="62"/>
      <c r="I40" s="62" t="s">
        <v>62</v>
      </c>
      <c r="J40" s="62"/>
      <c r="K40" s="62">
        <v>18</v>
      </c>
      <c r="L40" s="62"/>
      <c r="M40" s="62" t="str">
        <f t="shared" si="0"/>
        <v>No aplica</v>
      </c>
      <c r="N40" s="62" t="s">
        <v>62</v>
      </c>
      <c r="O40" s="45"/>
    </row>
    <row r="41" spans="1:16" s="16" customFormat="1" ht="39" customHeight="1" x14ac:dyDescent="0.3">
      <c r="A41" s="107"/>
      <c r="B41" s="62" t="s">
        <v>83</v>
      </c>
      <c r="C41" s="62" t="s">
        <v>88</v>
      </c>
      <c r="D41" s="62" t="s">
        <v>84</v>
      </c>
      <c r="E41" s="62" t="s">
        <v>62</v>
      </c>
      <c r="F41" s="62" t="s">
        <v>62</v>
      </c>
      <c r="G41" s="62" t="s">
        <v>62</v>
      </c>
      <c r="H41" s="62"/>
      <c r="I41" s="62" t="s">
        <v>62</v>
      </c>
      <c r="J41" s="62"/>
      <c r="K41" s="62">
        <v>2</v>
      </c>
      <c r="L41" s="62"/>
      <c r="M41" s="62" t="str">
        <f t="shared" si="0"/>
        <v>No aplica</v>
      </c>
      <c r="N41" s="62" t="s">
        <v>62</v>
      </c>
      <c r="O41" s="45"/>
    </row>
    <row r="42" spans="1:16" s="16" customFormat="1" ht="223.5" customHeight="1" x14ac:dyDescent="0.3">
      <c r="A42" s="107" t="s">
        <v>119</v>
      </c>
      <c r="B42" s="107" t="s">
        <v>89</v>
      </c>
      <c r="C42" s="107" t="s">
        <v>121</v>
      </c>
      <c r="D42" s="62" t="s">
        <v>90</v>
      </c>
      <c r="E42" s="62" t="s">
        <v>62</v>
      </c>
      <c r="F42" s="62" t="s">
        <v>62</v>
      </c>
      <c r="G42" s="41">
        <v>0.8</v>
      </c>
      <c r="H42" s="41">
        <v>0.84</v>
      </c>
      <c r="I42" s="41">
        <v>0.8</v>
      </c>
      <c r="J42" s="62"/>
      <c r="K42" s="41">
        <v>0.85</v>
      </c>
      <c r="L42" s="62"/>
      <c r="M42" s="62" t="str">
        <f t="shared" si="0"/>
        <v>No aplica</v>
      </c>
      <c r="N42" s="62" t="s">
        <v>62</v>
      </c>
      <c r="O42" s="98" t="s">
        <v>170</v>
      </c>
    </row>
    <row r="43" spans="1:16" s="16" customFormat="1" ht="95.25" customHeight="1" x14ac:dyDescent="0.3">
      <c r="A43" s="107"/>
      <c r="B43" s="107"/>
      <c r="C43" s="107"/>
      <c r="D43" s="62" t="s">
        <v>91</v>
      </c>
      <c r="E43" s="41">
        <v>1</v>
      </c>
      <c r="F43" s="41">
        <v>1</v>
      </c>
      <c r="G43" s="41">
        <v>1</v>
      </c>
      <c r="H43" s="41">
        <v>1</v>
      </c>
      <c r="I43" s="41">
        <v>1</v>
      </c>
      <c r="J43" s="62"/>
      <c r="K43" s="41">
        <v>1</v>
      </c>
      <c r="L43" s="62"/>
      <c r="M43" s="44">
        <f t="shared" si="0"/>
        <v>1</v>
      </c>
      <c r="N43" s="58">
        <f t="shared" ref="N43:N54" si="1">IF(M43/E43&gt;100%,100%,M43/E43)</f>
        <v>1</v>
      </c>
      <c r="O43" s="98"/>
    </row>
    <row r="44" spans="1:16" s="23" customFormat="1" ht="117.75" customHeight="1" x14ac:dyDescent="0.25">
      <c r="A44" s="107"/>
      <c r="B44" s="107"/>
      <c r="C44" s="107"/>
      <c r="D44" s="62" t="s">
        <v>92</v>
      </c>
      <c r="E44" s="41">
        <v>1</v>
      </c>
      <c r="F44" s="59">
        <v>1</v>
      </c>
      <c r="G44" s="41">
        <v>1</v>
      </c>
      <c r="H44" s="41">
        <v>1</v>
      </c>
      <c r="I44" s="41">
        <v>1</v>
      </c>
      <c r="J44" s="62"/>
      <c r="K44" s="41">
        <v>1</v>
      </c>
      <c r="L44" s="62"/>
      <c r="M44" s="44">
        <f t="shared" si="0"/>
        <v>1</v>
      </c>
      <c r="N44" s="58">
        <f t="shared" si="1"/>
        <v>1</v>
      </c>
      <c r="O44" s="98"/>
    </row>
    <row r="45" spans="1:16" s="23" customFormat="1" ht="147.75" customHeight="1" x14ac:dyDescent="0.25">
      <c r="A45" s="107"/>
      <c r="B45" s="107" t="s">
        <v>93</v>
      </c>
      <c r="C45" s="107" t="s">
        <v>122</v>
      </c>
      <c r="D45" s="62" t="s">
        <v>94</v>
      </c>
      <c r="E45" s="41">
        <v>0.2</v>
      </c>
      <c r="F45" s="41">
        <v>0.2</v>
      </c>
      <c r="G45" s="59">
        <v>0.5</v>
      </c>
      <c r="H45" s="41">
        <v>0.5</v>
      </c>
      <c r="I45" s="41">
        <v>0.75</v>
      </c>
      <c r="J45" s="62"/>
      <c r="K45" s="41">
        <v>1</v>
      </c>
      <c r="L45" s="62"/>
      <c r="M45" s="44">
        <f t="shared" si="0"/>
        <v>0.2</v>
      </c>
      <c r="N45" s="58">
        <f t="shared" si="1"/>
        <v>1</v>
      </c>
      <c r="O45" s="135" t="s">
        <v>171</v>
      </c>
    </row>
    <row r="46" spans="1:16" s="16" customFormat="1" ht="157.5" customHeight="1" x14ac:dyDescent="0.3">
      <c r="A46" s="107"/>
      <c r="B46" s="107"/>
      <c r="C46" s="107"/>
      <c r="D46" s="62" t="s">
        <v>97</v>
      </c>
      <c r="E46" s="62" t="s">
        <v>62</v>
      </c>
      <c r="F46" s="62" t="s">
        <v>62</v>
      </c>
      <c r="G46" s="42">
        <v>1104200</v>
      </c>
      <c r="H46" s="42">
        <v>992194</v>
      </c>
      <c r="I46" s="42">
        <v>1104200</v>
      </c>
      <c r="J46" s="42"/>
      <c r="K46" s="42">
        <v>2208400</v>
      </c>
      <c r="L46" s="62"/>
      <c r="M46" s="62" t="str">
        <f t="shared" si="0"/>
        <v>No aplica</v>
      </c>
      <c r="N46" s="62" t="s">
        <v>62</v>
      </c>
      <c r="O46" s="135"/>
    </row>
    <row r="47" spans="1:16" s="23" customFormat="1" ht="157.5" customHeight="1" x14ac:dyDescent="0.25">
      <c r="A47" s="107"/>
      <c r="B47" s="107"/>
      <c r="C47" s="107"/>
      <c r="D47" s="62" t="s">
        <v>95</v>
      </c>
      <c r="E47" s="41">
        <v>1</v>
      </c>
      <c r="F47" s="41">
        <v>1</v>
      </c>
      <c r="G47" s="41">
        <v>1</v>
      </c>
      <c r="H47" s="62">
        <v>100</v>
      </c>
      <c r="I47" s="41">
        <v>1</v>
      </c>
      <c r="J47" s="62"/>
      <c r="K47" s="41">
        <v>1</v>
      </c>
      <c r="L47" s="62"/>
      <c r="M47" s="44">
        <f t="shared" si="0"/>
        <v>1</v>
      </c>
      <c r="N47" s="44">
        <f>IF(M47/E47&gt;100%,100%,M47/E47)</f>
        <v>1</v>
      </c>
      <c r="O47" s="135"/>
    </row>
    <row r="48" spans="1:16" s="16" customFormat="1" ht="150.75" customHeight="1" x14ac:dyDescent="0.3">
      <c r="A48" s="107"/>
      <c r="B48" s="107"/>
      <c r="C48" s="107"/>
      <c r="D48" s="62" t="s">
        <v>96</v>
      </c>
      <c r="E48" s="41">
        <v>0.89</v>
      </c>
      <c r="F48" s="41">
        <v>0.89</v>
      </c>
      <c r="G48" s="41">
        <v>0.89</v>
      </c>
      <c r="H48" s="41">
        <v>0.89</v>
      </c>
      <c r="I48" s="41">
        <v>0.89</v>
      </c>
      <c r="J48" s="62"/>
      <c r="K48" s="41">
        <v>1</v>
      </c>
      <c r="L48" s="62"/>
      <c r="M48" s="44">
        <f t="shared" si="0"/>
        <v>0.89</v>
      </c>
      <c r="N48" s="44">
        <f t="shared" si="1"/>
        <v>1</v>
      </c>
      <c r="O48" s="135"/>
    </row>
    <row r="49" spans="1:87" s="23" customFormat="1" ht="202.5" customHeight="1" x14ac:dyDescent="0.25">
      <c r="A49" s="107"/>
      <c r="B49" s="107" t="s">
        <v>98</v>
      </c>
      <c r="C49" s="107" t="s">
        <v>121</v>
      </c>
      <c r="D49" s="62" t="s">
        <v>99</v>
      </c>
      <c r="E49" s="62">
        <v>0.75</v>
      </c>
      <c r="F49" s="62">
        <v>0.75</v>
      </c>
      <c r="G49" s="62">
        <v>1.5</v>
      </c>
      <c r="H49" s="62">
        <v>1.5</v>
      </c>
      <c r="I49" s="62">
        <v>2.25</v>
      </c>
      <c r="J49" s="62"/>
      <c r="K49" s="62">
        <v>3</v>
      </c>
      <c r="L49" s="62"/>
      <c r="M49" s="62">
        <f t="shared" si="0"/>
        <v>0.75</v>
      </c>
      <c r="N49" s="44">
        <f t="shared" si="1"/>
        <v>1</v>
      </c>
      <c r="O49" s="98" t="s">
        <v>172</v>
      </c>
    </row>
    <row r="50" spans="1:87" s="25" customFormat="1" ht="220.5" customHeight="1" x14ac:dyDescent="0.25">
      <c r="A50" s="107"/>
      <c r="B50" s="107"/>
      <c r="C50" s="107"/>
      <c r="D50" s="62" t="s">
        <v>91</v>
      </c>
      <c r="E50" s="41">
        <v>1</v>
      </c>
      <c r="F50" s="41">
        <v>0.99</v>
      </c>
      <c r="G50" s="41">
        <v>1</v>
      </c>
      <c r="H50" s="41">
        <v>0.99</v>
      </c>
      <c r="I50" s="41">
        <v>1</v>
      </c>
      <c r="J50" s="62"/>
      <c r="K50" s="41">
        <v>1</v>
      </c>
      <c r="L50" s="62"/>
      <c r="M50" s="44">
        <f t="shared" si="0"/>
        <v>0.99</v>
      </c>
      <c r="N50" s="44">
        <f t="shared" si="1"/>
        <v>0.99</v>
      </c>
      <c r="O50" s="98"/>
    </row>
    <row r="51" spans="1:87" s="23" customFormat="1" ht="123.75" customHeight="1" x14ac:dyDescent="0.25">
      <c r="A51" s="107"/>
      <c r="B51" s="107" t="s">
        <v>100</v>
      </c>
      <c r="C51" s="107" t="s">
        <v>123</v>
      </c>
      <c r="D51" s="62" t="s">
        <v>101</v>
      </c>
      <c r="E51" s="41">
        <v>1</v>
      </c>
      <c r="F51" s="41">
        <v>1</v>
      </c>
      <c r="G51" s="41">
        <v>1</v>
      </c>
      <c r="H51" s="62" t="s">
        <v>173</v>
      </c>
      <c r="I51" s="41">
        <v>1</v>
      </c>
      <c r="J51" s="62"/>
      <c r="K51" s="41">
        <v>1</v>
      </c>
      <c r="L51" s="62"/>
      <c r="M51" s="44">
        <f t="shared" si="0"/>
        <v>1</v>
      </c>
      <c r="N51" s="44">
        <f t="shared" si="1"/>
        <v>1</v>
      </c>
      <c r="O51" s="98" t="s">
        <v>174</v>
      </c>
    </row>
    <row r="52" spans="1:87" s="23" customFormat="1" ht="235.5" customHeight="1" x14ac:dyDescent="0.25">
      <c r="A52" s="107"/>
      <c r="B52" s="107"/>
      <c r="C52" s="107"/>
      <c r="D52" s="62" t="s">
        <v>102</v>
      </c>
      <c r="E52" s="41">
        <v>1</v>
      </c>
      <c r="F52" s="41">
        <v>1</v>
      </c>
      <c r="G52" s="41">
        <v>1</v>
      </c>
      <c r="H52" s="41">
        <v>1</v>
      </c>
      <c r="I52" s="41">
        <v>1</v>
      </c>
      <c r="J52" s="62"/>
      <c r="K52" s="41">
        <v>1</v>
      </c>
      <c r="L52" s="62"/>
      <c r="M52" s="44">
        <f t="shared" si="0"/>
        <v>1</v>
      </c>
      <c r="N52" s="44">
        <f t="shared" si="1"/>
        <v>1</v>
      </c>
      <c r="O52" s="98"/>
    </row>
    <row r="53" spans="1:87" s="23" customFormat="1" ht="183.75" customHeight="1" x14ac:dyDescent="0.25">
      <c r="A53" s="107"/>
      <c r="B53" s="107"/>
      <c r="C53" s="107"/>
      <c r="D53" s="62" t="s">
        <v>103</v>
      </c>
      <c r="E53" s="41">
        <v>1</v>
      </c>
      <c r="F53" s="41">
        <v>1</v>
      </c>
      <c r="G53" s="41">
        <v>1</v>
      </c>
      <c r="H53" s="41">
        <v>1</v>
      </c>
      <c r="I53" s="41">
        <v>1</v>
      </c>
      <c r="J53" s="62"/>
      <c r="K53" s="41">
        <v>1</v>
      </c>
      <c r="L53" s="62"/>
      <c r="M53" s="44">
        <f t="shared" si="0"/>
        <v>1</v>
      </c>
      <c r="N53" s="44">
        <f t="shared" si="1"/>
        <v>1</v>
      </c>
      <c r="O53" s="98"/>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row>
    <row r="54" spans="1:87" s="23" customFormat="1" ht="162.75" customHeight="1" x14ac:dyDescent="0.25">
      <c r="A54" s="107"/>
      <c r="B54" s="107"/>
      <c r="C54" s="62" t="s">
        <v>124</v>
      </c>
      <c r="D54" s="62" t="s">
        <v>104</v>
      </c>
      <c r="E54" s="41">
        <v>1</v>
      </c>
      <c r="F54" s="41">
        <v>1</v>
      </c>
      <c r="G54" s="41">
        <v>1</v>
      </c>
      <c r="H54" s="41">
        <v>1</v>
      </c>
      <c r="I54" s="41">
        <v>1</v>
      </c>
      <c r="J54" s="62"/>
      <c r="K54" s="41">
        <v>1</v>
      </c>
      <c r="L54" s="62"/>
      <c r="M54" s="44">
        <f t="shared" si="0"/>
        <v>1</v>
      </c>
      <c r="N54" s="44">
        <f t="shared" si="1"/>
        <v>1</v>
      </c>
      <c r="O54" s="98"/>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row>
    <row r="55" spans="1:87" s="16" customFormat="1" ht="120.75" customHeight="1" x14ac:dyDescent="0.3">
      <c r="A55" s="107"/>
      <c r="B55" s="107"/>
      <c r="C55" s="62" t="s">
        <v>121</v>
      </c>
      <c r="D55" s="62" t="s">
        <v>105</v>
      </c>
      <c r="E55" s="41">
        <v>0.98</v>
      </c>
      <c r="F55" s="41">
        <v>0.99</v>
      </c>
      <c r="G55" s="41">
        <v>1</v>
      </c>
      <c r="H55" s="41">
        <v>0.99</v>
      </c>
      <c r="I55" s="41">
        <v>1</v>
      </c>
      <c r="J55" s="62"/>
      <c r="K55" s="41">
        <v>1</v>
      </c>
      <c r="L55" s="62"/>
      <c r="M55" s="44">
        <f t="shared" si="0"/>
        <v>0.99</v>
      </c>
      <c r="N55" s="44">
        <f>IF(M55/E55&gt;100%,100%,M55/E55)</f>
        <v>1</v>
      </c>
      <c r="O55" s="98"/>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row>
    <row r="56" spans="1:87" s="16" customFormat="1" ht="118.5" customHeight="1" x14ac:dyDescent="0.3">
      <c r="A56" s="107"/>
      <c r="B56" s="107" t="s">
        <v>106</v>
      </c>
      <c r="C56" s="107" t="s">
        <v>123</v>
      </c>
      <c r="D56" s="62" t="s">
        <v>107</v>
      </c>
      <c r="E56" s="62" t="s">
        <v>62</v>
      </c>
      <c r="F56" s="62" t="s">
        <v>62</v>
      </c>
      <c r="G56" s="62" t="s">
        <v>62</v>
      </c>
      <c r="H56" s="62" t="s">
        <v>62</v>
      </c>
      <c r="I56" s="62" t="s">
        <v>62</v>
      </c>
      <c r="J56" s="62"/>
      <c r="K56" s="41">
        <v>0.65</v>
      </c>
      <c r="L56" s="62"/>
      <c r="M56" s="62" t="str">
        <f t="shared" si="0"/>
        <v>No aplica</v>
      </c>
      <c r="N56" s="62" t="s">
        <v>62</v>
      </c>
      <c r="O56" s="98" t="s">
        <v>175</v>
      </c>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row>
    <row r="57" spans="1:87" s="16" customFormat="1" ht="126.75" customHeight="1" x14ac:dyDescent="0.3">
      <c r="A57" s="107"/>
      <c r="B57" s="107"/>
      <c r="C57" s="107"/>
      <c r="D57" s="62" t="s">
        <v>128</v>
      </c>
      <c r="E57" s="41">
        <v>0.25</v>
      </c>
      <c r="F57" s="41">
        <v>0</v>
      </c>
      <c r="G57" s="41">
        <v>0.5</v>
      </c>
      <c r="H57" s="41">
        <v>0.34</v>
      </c>
      <c r="I57" s="41">
        <v>0.75</v>
      </c>
      <c r="J57" s="62"/>
      <c r="K57" s="41">
        <v>1</v>
      </c>
      <c r="L57" s="62"/>
      <c r="M57" s="44">
        <f t="shared" si="0"/>
        <v>0</v>
      </c>
      <c r="N57" s="44">
        <f>IF(M57/E57&gt;100%,100%,M57/E57)</f>
        <v>0</v>
      </c>
      <c r="O57" s="98"/>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row>
    <row r="58" spans="1:87" s="16" customFormat="1" ht="75.75" customHeight="1" x14ac:dyDescent="0.3">
      <c r="A58" s="107"/>
      <c r="B58" s="107"/>
      <c r="C58" s="107"/>
      <c r="D58" s="62" t="s">
        <v>129</v>
      </c>
      <c r="E58" s="62" t="s">
        <v>62</v>
      </c>
      <c r="F58" s="62" t="s">
        <v>62</v>
      </c>
      <c r="G58" s="41">
        <v>0.5</v>
      </c>
      <c r="H58" s="41">
        <v>0.53</v>
      </c>
      <c r="I58" s="41">
        <v>0.5</v>
      </c>
      <c r="J58" s="62"/>
      <c r="K58" s="41">
        <v>1</v>
      </c>
      <c r="L58" s="62"/>
      <c r="M58" s="62" t="str">
        <f t="shared" si="0"/>
        <v>No aplica</v>
      </c>
      <c r="N58" s="62" t="s">
        <v>62</v>
      </c>
      <c r="O58" s="98"/>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row>
    <row r="59" spans="1:87" s="16" customFormat="1" ht="105" customHeight="1" x14ac:dyDescent="0.3">
      <c r="A59" s="107"/>
      <c r="B59" s="107"/>
      <c r="C59" s="107"/>
      <c r="D59" s="62" t="s">
        <v>95</v>
      </c>
      <c r="E59" s="41">
        <v>1</v>
      </c>
      <c r="F59" s="41">
        <v>1</v>
      </c>
      <c r="G59" s="41">
        <v>1</v>
      </c>
      <c r="H59" s="41">
        <v>1</v>
      </c>
      <c r="I59" s="41">
        <v>1</v>
      </c>
      <c r="J59" s="62"/>
      <c r="K59" s="41">
        <v>1</v>
      </c>
      <c r="L59" s="62"/>
      <c r="M59" s="44">
        <f t="shared" si="0"/>
        <v>1</v>
      </c>
      <c r="N59" s="44">
        <f>IF(M59/E59&gt;100%,100%,M59/E59)</f>
        <v>1</v>
      </c>
      <c r="O59" s="98"/>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row>
    <row r="60" spans="1:87" s="16" customFormat="1" ht="114.75" customHeight="1" x14ac:dyDescent="0.3">
      <c r="A60" s="107"/>
      <c r="B60" s="107"/>
      <c r="C60" s="107"/>
      <c r="D60" s="62" t="s">
        <v>92</v>
      </c>
      <c r="E60" s="41">
        <v>0.78</v>
      </c>
      <c r="F60" s="41">
        <v>0.78</v>
      </c>
      <c r="G60" s="41">
        <v>0.89</v>
      </c>
      <c r="H60" s="41">
        <v>0.89</v>
      </c>
      <c r="I60" s="41">
        <v>0.89</v>
      </c>
      <c r="J60" s="62"/>
      <c r="K60" s="41">
        <v>0.98</v>
      </c>
      <c r="L60" s="62"/>
      <c r="M60" s="44">
        <f t="shared" si="0"/>
        <v>0.78</v>
      </c>
      <c r="N60" s="44">
        <f t="shared" ref="N60:N70" si="2">IF(M60/E60&gt;100%,100%,M60/E60)</f>
        <v>1</v>
      </c>
      <c r="O60" s="98"/>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row>
    <row r="61" spans="1:87" s="23" customFormat="1" ht="84.75" customHeight="1" x14ac:dyDescent="0.25">
      <c r="A61" s="107"/>
      <c r="B61" s="107" t="s">
        <v>108</v>
      </c>
      <c r="C61" s="107" t="s">
        <v>125</v>
      </c>
      <c r="D61" s="62" t="s">
        <v>109</v>
      </c>
      <c r="E61" s="41">
        <v>0.84</v>
      </c>
      <c r="F61" s="41">
        <v>0.84</v>
      </c>
      <c r="G61" s="41">
        <v>0.9</v>
      </c>
      <c r="H61" s="41">
        <v>0.9</v>
      </c>
      <c r="I61" s="41">
        <v>0.96</v>
      </c>
      <c r="J61" s="62"/>
      <c r="K61" s="41">
        <v>1</v>
      </c>
      <c r="L61" s="62"/>
      <c r="M61" s="44">
        <f t="shared" si="0"/>
        <v>0.84</v>
      </c>
      <c r="N61" s="44">
        <f t="shared" si="2"/>
        <v>1</v>
      </c>
      <c r="O61" s="134" t="s">
        <v>176</v>
      </c>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row>
    <row r="62" spans="1:87" s="23" customFormat="1" ht="121.5" customHeight="1" x14ac:dyDescent="0.25">
      <c r="A62" s="107"/>
      <c r="B62" s="107"/>
      <c r="C62" s="107"/>
      <c r="D62" s="62" t="s">
        <v>91</v>
      </c>
      <c r="E62" s="41">
        <v>1</v>
      </c>
      <c r="F62" s="41">
        <v>1</v>
      </c>
      <c r="G62" s="41">
        <v>1</v>
      </c>
      <c r="H62" s="41">
        <v>1</v>
      </c>
      <c r="I62" s="41">
        <v>1</v>
      </c>
      <c r="J62" s="62"/>
      <c r="K62" s="41">
        <v>1</v>
      </c>
      <c r="L62" s="62"/>
      <c r="M62" s="44">
        <f t="shared" si="0"/>
        <v>1</v>
      </c>
      <c r="N62" s="44">
        <f t="shared" si="2"/>
        <v>1</v>
      </c>
      <c r="O62" s="134"/>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row>
    <row r="63" spans="1:87" s="23" customFormat="1" ht="201" customHeight="1" x14ac:dyDescent="0.25">
      <c r="A63" s="107"/>
      <c r="B63" s="107" t="s">
        <v>110</v>
      </c>
      <c r="C63" s="107" t="s">
        <v>125</v>
      </c>
      <c r="D63" s="62" t="s">
        <v>91</v>
      </c>
      <c r="E63" s="41">
        <v>1</v>
      </c>
      <c r="F63" s="41">
        <v>1</v>
      </c>
      <c r="G63" s="41">
        <v>1</v>
      </c>
      <c r="H63" s="41">
        <v>1</v>
      </c>
      <c r="I63" s="41">
        <v>1</v>
      </c>
      <c r="J63" s="62"/>
      <c r="K63" s="41">
        <v>1</v>
      </c>
      <c r="L63" s="62"/>
      <c r="M63" s="44">
        <f t="shared" si="0"/>
        <v>1</v>
      </c>
      <c r="N63" s="44">
        <f t="shared" si="2"/>
        <v>1</v>
      </c>
      <c r="O63" s="133" t="s">
        <v>177</v>
      </c>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row>
    <row r="64" spans="1:87" s="23" customFormat="1" ht="155.25" customHeight="1" x14ac:dyDescent="0.25">
      <c r="A64" s="107"/>
      <c r="B64" s="107"/>
      <c r="C64" s="107"/>
      <c r="D64" s="62" t="s">
        <v>92</v>
      </c>
      <c r="E64" s="41">
        <v>1</v>
      </c>
      <c r="F64" s="41">
        <v>1</v>
      </c>
      <c r="G64" s="41">
        <v>1</v>
      </c>
      <c r="H64" s="41">
        <v>1</v>
      </c>
      <c r="I64" s="41">
        <v>1</v>
      </c>
      <c r="J64" s="62"/>
      <c r="K64" s="41">
        <v>1</v>
      </c>
      <c r="L64" s="62"/>
      <c r="M64" s="44">
        <f t="shared" si="0"/>
        <v>1</v>
      </c>
      <c r="N64" s="44">
        <f t="shared" si="2"/>
        <v>1</v>
      </c>
      <c r="O64" s="133"/>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row>
    <row r="65" spans="1:87" s="23" customFormat="1" ht="104.25" customHeight="1" x14ac:dyDescent="0.25">
      <c r="A65" s="107"/>
      <c r="B65" s="62" t="s">
        <v>111</v>
      </c>
      <c r="C65" s="62" t="s">
        <v>125</v>
      </c>
      <c r="D65" s="62" t="s">
        <v>112</v>
      </c>
      <c r="E65" s="41">
        <v>0.25</v>
      </c>
      <c r="F65" s="41">
        <v>0.05</v>
      </c>
      <c r="G65" s="41">
        <v>0.45</v>
      </c>
      <c r="H65" s="41">
        <v>0.45</v>
      </c>
      <c r="I65" s="41">
        <v>0.8</v>
      </c>
      <c r="J65" s="62"/>
      <c r="K65" s="41">
        <v>1</v>
      </c>
      <c r="L65" s="62"/>
      <c r="M65" s="44">
        <f t="shared" si="0"/>
        <v>0.05</v>
      </c>
      <c r="N65" s="44">
        <f t="shared" si="2"/>
        <v>0.2</v>
      </c>
      <c r="O65" s="45" t="s">
        <v>178</v>
      </c>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row>
    <row r="66" spans="1:87" s="23" customFormat="1" ht="195.75" customHeight="1" x14ac:dyDescent="0.25">
      <c r="A66" s="107"/>
      <c r="B66" s="107" t="s">
        <v>113</v>
      </c>
      <c r="C66" s="107" t="s">
        <v>126</v>
      </c>
      <c r="D66" s="62" t="s">
        <v>114</v>
      </c>
      <c r="E66" s="41">
        <v>0.85</v>
      </c>
      <c r="F66" s="41">
        <v>0.83</v>
      </c>
      <c r="G66" s="41">
        <v>1</v>
      </c>
      <c r="H66" s="41">
        <v>0.87</v>
      </c>
      <c r="I66" s="41">
        <v>1</v>
      </c>
      <c r="J66" s="62"/>
      <c r="K66" s="41">
        <v>1</v>
      </c>
      <c r="L66" s="62"/>
      <c r="M66" s="44">
        <f t="shared" si="0"/>
        <v>0.83</v>
      </c>
      <c r="N66" s="44">
        <f t="shared" si="2"/>
        <v>0.97647058823529409</v>
      </c>
      <c r="O66" s="98" t="s">
        <v>179</v>
      </c>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row>
    <row r="67" spans="1:87" s="23" customFormat="1" ht="115.5" customHeight="1" x14ac:dyDescent="0.25">
      <c r="A67" s="107"/>
      <c r="B67" s="107"/>
      <c r="C67" s="107"/>
      <c r="D67" s="62" t="s">
        <v>91</v>
      </c>
      <c r="E67" s="41">
        <v>1</v>
      </c>
      <c r="F67" s="41">
        <v>1</v>
      </c>
      <c r="G67" s="41">
        <v>1</v>
      </c>
      <c r="H67" s="41">
        <v>1</v>
      </c>
      <c r="I67" s="41">
        <v>1</v>
      </c>
      <c r="J67" s="62"/>
      <c r="K67" s="41">
        <v>1</v>
      </c>
      <c r="L67" s="62"/>
      <c r="M67" s="44">
        <f t="shared" si="0"/>
        <v>1</v>
      </c>
      <c r="N67" s="44">
        <f t="shared" si="2"/>
        <v>1</v>
      </c>
      <c r="O67" s="98"/>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row>
    <row r="68" spans="1:87" s="23" customFormat="1" ht="192.75" customHeight="1" x14ac:dyDescent="0.25">
      <c r="A68" s="107"/>
      <c r="B68" s="107"/>
      <c r="C68" s="107"/>
      <c r="D68" s="62" t="s">
        <v>92</v>
      </c>
      <c r="E68" s="41">
        <v>0.84</v>
      </c>
      <c r="F68" s="41">
        <v>0.84</v>
      </c>
      <c r="G68" s="41">
        <v>0.9</v>
      </c>
      <c r="H68" s="41">
        <v>0.9</v>
      </c>
      <c r="I68" s="41">
        <v>0.9</v>
      </c>
      <c r="J68" s="62"/>
      <c r="K68" s="41">
        <v>1</v>
      </c>
      <c r="L68" s="62"/>
      <c r="M68" s="44">
        <f t="shared" si="0"/>
        <v>0.84</v>
      </c>
      <c r="N68" s="44">
        <f t="shared" si="2"/>
        <v>1</v>
      </c>
      <c r="O68" s="98"/>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row>
    <row r="69" spans="1:87" s="23" customFormat="1" ht="132" customHeight="1" x14ac:dyDescent="0.25">
      <c r="A69" s="107" t="s">
        <v>120</v>
      </c>
      <c r="B69" s="107" t="s">
        <v>115</v>
      </c>
      <c r="C69" s="107" t="s">
        <v>127</v>
      </c>
      <c r="D69" s="62" t="s">
        <v>116</v>
      </c>
      <c r="E69" s="42">
        <v>4000</v>
      </c>
      <c r="F69" s="42">
        <v>12870</v>
      </c>
      <c r="G69" s="42">
        <v>124000</v>
      </c>
      <c r="H69" s="42"/>
      <c r="I69" s="42">
        <v>129000</v>
      </c>
      <c r="J69" s="42"/>
      <c r="K69" s="42">
        <v>2500000</v>
      </c>
      <c r="L69" s="62"/>
      <c r="M69" s="62">
        <f t="shared" si="0"/>
        <v>12870</v>
      </c>
      <c r="N69" s="44">
        <f t="shared" si="2"/>
        <v>1</v>
      </c>
      <c r="O69" s="98"/>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row>
    <row r="70" spans="1:87" s="23" customFormat="1" ht="168" customHeight="1" x14ac:dyDescent="0.25">
      <c r="A70" s="107"/>
      <c r="B70" s="107"/>
      <c r="C70" s="107"/>
      <c r="D70" s="62" t="s">
        <v>117</v>
      </c>
      <c r="E70" s="62">
        <v>5</v>
      </c>
      <c r="F70" s="62">
        <v>3</v>
      </c>
      <c r="G70" s="62">
        <v>8</v>
      </c>
      <c r="H70" s="62"/>
      <c r="I70" s="62">
        <v>9</v>
      </c>
      <c r="J70" s="62"/>
      <c r="K70" s="62"/>
      <c r="L70" s="62"/>
      <c r="M70" s="62">
        <f t="shared" si="0"/>
        <v>3</v>
      </c>
      <c r="N70" s="44">
        <f t="shared" si="2"/>
        <v>0.6</v>
      </c>
      <c r="O70" s="98"/>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row>
    <row r="71" spans="1:87" s="23" customFormat="1" ht="232.5" customHeight="1" x14ac:dyDescent="0.25">
      <c r="A71" s="107"/>
      <c r="B71" s="107"/>
      <c r="C71" s="107"/>
      <c r="D71" s="62" t="s">
        <v>118</v>
      </c>
      <c r="E71" s="62" t="s">
        <v>62</v>
      </c>
      <c r="F71" s="62" t="s">
        <v>62</v>
      </c>
      <c r="G71" s="62" t="s">
        <v>62</v>
      </c>
      <c r="H71" s="62"/>
      <c r="I71" s="62">
        <v>56</v>
      </c>
      <c r="J71" s="62"/>
      <c r="K71" s="62">
        <v>56</v>
      </c>
      <c r="L71" s="62"/>
      <c r="M71" s="62" t="str">
        <f t="shared" si="0"/>
        <v>No aplica</v>
      </c>
      <c r="N71" s="62" t="s">
        <v>62</v>
      </c>
      <c r="O71" s="98"/>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row>
    <row r="72" spans="1:87" s="26" customFormat="1" x14ac:dyDescent="0.3">
      <c r="B72" s="27"/>
      <c r="C72" s="27"/>
      <c r="D72" s="32"/>
      <c r="E72" s="27"/>
      <c r="F72" s="27"/>
      <c r="G72" s="27"/>
      <c r="H72" s="27"/>
      <c r="I72" s="27"/>
      <c r="J72" s="27"/>
      <c r="K72" s="27"/>
      <c r="L72" s="27"/>
      <c r="M72" s="27"/>
      <c r="N72" s="27"/>
    </row>
    <row r="73" spans="1:87" ht="15" customHeight="1" x14ac:dyDescent="0.3">
      <c r="A73" s="105" t="s">
        <v>8</v>
      </c>
      <c r="B73" s="105"/>
      <c r="C73" s="105"/>
      <c r="D73" s="105"/>
      <c r="E73" s="105"/>
      <c r="F73" s="105"/>
      <c r="G73" s="105"/>
      <c r="H73" s="105"/>
      <c r="I73" s="105"/>
      <c r="J73" s="105"/>
      <c r="K73" s="105"/>
      <c r="L73" s="105"/>
      <c r="M73" s="105"/>
      <c r="N73" s="105"/>
      <c r="O73" s="105"/>
    </row>
    <row r="74" spans="1:87" ht="15" customHeight="1" x14ac:dyDescent="0.3">
      <c r="A74" s="105" t="s">
        <v>9</v>
      </c>
      <c r="B74" s="105"/>
      <c r="C74" s="105"/>
      <c r="D74" s="105"/>
      <c r="E74" s="105"/>
      <c r="F74" s="105"/>
      <c r="G74" s="105"/>
      <c r="H74" s="105"/>
      <c r="I74" s="105"/>
      <c r="J74" s="105"/>
      <c r="K74" s="105"/>
      <c r="L74" s="105"/>
      <c r="M74" s="105"/>
      <c r="N74" s="105"/>
      <c r="O74" s="105"/>
    </row>
    <row r="75" spans="1:87" x14ac:dyDescent="0.3">
      <c r="A75" s="104" t="s">
        <v>37</v>
      </c>
      <c r="B75" s="104"/>
      <c r="C75" s="104"/>
      <c r="D75" s="104"/>
      <c r="E75" s="104"/>
      <c r="F75" s="104"/>
      <c r="G75" s="104"/>
      <c r="H75" s="104"/>
      <c r="I75" s="104"/>
      <c r="J75" s="104"/>
      <c r="K75" s="104"/>
      <c r="L75" s="104"/>
      <c r="M75" s="104"/>
      <c r="N75" s="104"/>
      <c r="O75" s="104"/>
    </row>
    <row r="76" spans="1:87" s="28" customFormat="1" x14ac:dyDescent="0.3">
      <c r="A76" s="99" t="s">
        <v>38</v>
      </c>
      <c r="B76" s="99"/>
      <c r="C76" s="99"/>
      <c r="D76" s="99"/>
      <c r="E76" s="99"/>
      <c r="F76" s="99"/>
      <c r="G76" s="99"/>
      <c r="H76" s="99"/>
      <c r="I76" s="99"/>
      <c r="J76" s="99"/>
      <c r="K76" s="99"/>
      <c r="L76" s="99"/>
      <c r="M76" s="99"/>
      <c r="N76" s="99"/>
      <c r="O76" s="99"/>
    </row>
  </sheetData>
  <mergeCells count="79">
    <mergeCell ref="A1:B3"/>
    <mergeCell ref="C1:N3"/>
    <mergeCell ref="B4:O4"/>
    <mergeCell ref="A5:O5"/>
    <mergeCell ref="A7:W7"/>
    <mergeCell ref="J16:J17"/>
    <mergeCell ref="M9:M10"/>
    <mergeCell ref="N9:N10"/>
    <mergeCell ref="O9:O10"/>
    <mergeCell ref="A11:A16"/>
    <mergeCell ref="B14:B15"/>
    <mergeCell ref="C14:C15"/>
    <mergeCell ref="O14:O15"/>
    <mergeCell ref="B16:B17"/>
    <mergeCell ref="C16:C17"/>
    <mergeCell ref="D16:D17"/>
    <mergeCell ref="A9:A10"/>
    <mergeCell ref="B9:B10"/>
    <mergeCell ref="C9:C10"/>
    <mergeCell ref="D9:D10"/>
    <mergeCell ref="E9:L9"/>
    <mergeCell ref="E16:E17"/>
    <mergeCell ref="F16:F17"/>
    <mergeCell ref="G16:G17"/>
    <mergeCell ref="H16:H17"/>
    <mergeCell ref="I16:I17"/>
    <mergeCell ref="K16:K17"/>
    <mergeCell ref="L16:L17"/>
    <mergeCell ref="M16:M17"/>
    <mergeCell ref="N16:N17"/>
    <mergeCell ref="O16:O17"/>
    <mergeCell ref="P23:P24"/>
    <mergeCell ref="A25:A30"/>
    <mergeCell ref="B26:B27"/>
    <mergeCell ref="O26:O27"/>
    <mergeCell ref="A31:A35"/>
    <mergeCell ref="B31:B32"/>
    <mergeCell ref="O31:O32"/>
    <mergeCell ref="A18:A24"/>
    <mergeCell ref="B21:B22"/>
    <mergeCell ref="C21:C22"/>
    <mergeCell ref="O21:O22"/>
    <mergeCell ref="A36:A38"/>
    <mergeCell ref="B37:B38"/>
    <mergeCell ref="O37:O38"/>
    <mergeCell ref="A39:A41"/>
    <mergeCell ref="A42:A68"/>
    <mergeCell ref="B42:B44"/>
    <mergeCell ref="C42:C44"/>
    <mergeCell ref="O42:O44"/>
    <mergeCell ref="B45:B48"/>
    <mergeCell ref="C45:C48"/>
    <mergeCell ref="O45:O48"/>
    <mergeCell ref="B49:B50"/>
    <mergeCell ref="C49:C50"/>
    <mergeCell ref="O49:O50"/>
    <mergeCell ref="B51:B55"/>
    <mergeCell ref="C51:C53"/>
    <mergeCell ref="O51:O55"/>
    <mergeCell ref="B56:B60"/>
    <mergeCell ref="C56:C60"/>
    <mergeCell ref="O56:O60"/>
    <mergeCell ref="B61:B62"/>
    <mergeCell ref="C61:C62"/>
    <mergeCell ref="O61:O62"/>
    <mergeCell ref="B63:B64"/>
    <mergeCell ref="C63:C64"/>
    <mergeCell ref="O63:O64"/>
    <mergeCell ref="B66:B68"/>
    <mergeCell ref="C66:C68"/>
    <mergeCell ref="O66:O68"/>
    <mergeCell ref="A75:O75"/>
    <mergeCell ref="A76:O76"/>
    <mergeCell ref="A69:A71"/>
    <mergeCell ref="B69:B71"/>
    <mergeCell ref="C69:C71"/>
    <mergeCell ref="O69:O71"/>
    <mergeCell ref="A73:O73"/>
    <mergeCell ref="A74:O74"/>
  </mergeCells>
  <printOptions horizontalCentered="1" verticalCentered="1"/>
  <pageMargins left="0.70866141732283472" right="0.70866141732283472" top="0.74803149606299213" bottom="0.74803149606299213" header="0.31496062992125984" footer="0.31496062992125984"/>
  <pageSetup scale="32" orientation="landscape" r:id="rId1"/>
  <rowBreaks count="5" manualBreakCount="5">
    <brk id="13" max="12" man="1"/>
    <brk id="22" max="12" man="1"/>
    <brk id="28" max="12" man="1"/>
    <brk id="42" max="12" man="1"/>
    <brk id="48" max="14" man="1"/>
  </rowBreaks>
  <colBreaks count="1" manualBreakCount="1">
    <brk id="1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I69"/>
  <sheetViews>
    <sheetView showGridLines="0" view="pageBreakPreview" topLeftCell="M1" zoomScale="69" zoomScaleNormal="81" zoomScaleSheetLayoutView="69" workbookViewId="0">
      <pane ySplit="8" topLeftCell="A63" activePane="bottomLeft" state="frozen"/>
      <selection activeCell="B1" sqref="B1"/>
      <selection pane="bottomLeft" activeCell="O6" sqref="O6"/>
    </sheetView>
  </sheetViews>
  <sheetFormatPr baseColWidth="10" defaultColWidth="11.5703125" defaultRowHeight="17.25" x14ac:dyDescent="0.3"/>
  <cols>
    <col min="1" max="1" width="23.5703125" style="11" customWidth="1"/>
    <col min="2" max="2" width="30" style="22" customWidth="1"/>
    <col min="3" max="3" width="23.5703125" style="22" customWidth="1"/>
    <col min="4" max="4" width="28.85546875" style="33" customWidth="1"/>
    <col min="5" max="6" width="15.140625" style="22" customWidth="1"/>
    <col min="7" max="7" width="16.28515625" style="22" customWidth="1"/>
    <col min="8" max="8" width="13.7109375" style="22" customWidth="1"/>
    <col min="9" max="9" width="13" style="22" customWidth="1"/>
    <col min="10" max="10" width="12.7109375" style="22" customWidth="1"/>
    <col min="11" max="11" width="12.5703125" style="22" customWidth="1"/>
    <col min="12" max="12" width="15.42578125" style="22" customWidth="1"/>
    <col min="13" max="13" width="21.85546875" style="22" customWidth="1"/>
    <col min="14" max="14" width="19.85546875" style="22" customWidth="1"/>
    <col min="15" max="15" width="163" style="12" customWidth="1"/>
    <col min="16" max="16" width="57.42578125" style="11" customWidth="1"/>
    <col min="17" max="17" width="46" style="11" customWidth="1"/>
    <col min="18" max="18" width="11.5703125" style="11"/>
    <col min="19" max="19" width="13.140625" style="11" bestFit="1" customWidth="1"/>
    <col min="20" max="16384" width="11.5703125" style="11"/>
  </cols>
  <sheetData>
    <row r="1" spans="1:23" s="12" customFormat="1" ht="37.5" customHeight="1" x14ac:dyDescent="0.3">
      <c r="A1" s="113"/>
      <c r="B1" s="114"/>
      <c r="C1" s="124"/>
      <c r="D1" s="125"/>
      <c r="E1" s="125"/>
      <c r="F1" s="125"/>
      <c r="G1" s="125"/>
      <c r="H1" s="125"/>
      <c r="I1" s="125"/>
      <c r="J1" s="125"/>
      <c r="K1" s="125"/>
      <c r="L1" s="125"/>
      <c r="M1" s="125"/>
      <c r="N1" s="126"/>
      <c r="O1" s="10" t="s">
        <v>41</v>
      </c>
    </row>
    <row r="2" spans="1:23" s="12" customFormat="1" ht="26.25" customHeight="1" x14ac:dyDescent="0.3">
      <c r="A2" s="115"/>
      <c r="B2" s="116"/>
      <c r="C2" s="127"/>
      <c r="D2" s="128"/>
      <c r="E2" s="128"/>
      <c r="F2" s="128"/>
      <c r="G2" s="128"/>
      <c r="H2" s="128"/>
      <c r="I2" s="128"/>
      <c r="J2" s="128"/>
      <c r="K2" s="128"/>
      <c r="L2" s="128"/>
      <c r="M2" s="128"/>
      <c r="N2" s="129"/>
      <c r="O2" s="10" t="s">
        <v>280</v>
      </c>
    </row>
    <row r="3" spans="1:23" s="12" customFormat="1" ht="29.45" customHeight="1" x14ac:dyDescent="0.3">
      <c r="A3" s="163" t="s">
        <v>265</v>
      </c>
      <c r="B3" s="163"/>
      <c r="C3" s="163"/>
      <c r="D3" s="163"/>
      <c r="E3" s="163"/>
      <c r="F3" s="163"/>
      <c r="G3" s="163"/>
      <c r="H3" s="163"/>
      <c r="I3" s="163"/>
      <c r="J3" s="163"/>
      <c r="K3" s="163"/>
      <c r="L3" s="163"/>
      <c r="M3" s="163"/>
      <c r="N3" s="163"/>
      <c r="O3" s="163"/>
    </row>
    <row r="4" spans="1:23" s="12" customFormat="1" ht="29.45" customHeight="1" x14ac:dyDescent="0.3">
      <c r="B4" s="20"/>
      <c r="C4" s="20"/>
      <c r="D4" s="19"/>
      <c r="E4" s="19"/>
      <c r="F4" s="19"/>
      <c r="G4" s="19"/>
      <c r="H4" s="19"/>
      <c r="I4" s="19"/>
      <c r="J4" s="19"/>
      <c r="K4" s="19"/>
      <c r="L4" s="19"/>
      <c r="M4" s="20"/>
      <c r="N4" s="20"/>
      <c r="O4" s="14"/>
    </row>
    <row r="5" spans="1:23" s="12" customFormat="1" ht="15" customHeight="1" x14ac:dyDescent="0.3">
      <c r="A5" s="102" t="s">
        <v>269</v>
      </c>
      <c r="B5" s="102"/>
      <c r="C5" s="102"/>
      <c r="D5" s="102"/>
      <c r="E5" s="102"/>
      <c r="F5" s="102"/>
      <c r="G5" s="102"/>
      <c r="H5" s="102"/>
      <c r="I5" s="102"/>
      <c r="J5" s="102"/>
      <c r="K5" s="102"/>
      <c r="L5" s="102"/>
      <c r="M5" s="102"/>
      <c r="N5" s="102"/>
      <c r="O5" s="102"/>
      <c r="P5" s="102"/>
      <c r="Q5" s="102"/>
      <c r="R5" s="102"/>
      <c r="S5" s="102"/>
      <c r="T5" s="102"/>
      <c r="U5" s="102"/>
      <c r="V5" s="102"/>
      <c r="W5" s="102"/>
    </row>
    <row r="6" spans="1:23" s="12" customFormat="1" ht="15" customHeight="1" x14ac:dyDescent="0.3">
      <c r="A6" s="65"/>
      <c r="B6" s="21"/>
      <c r="C6" s="21"/>
      <c r="D6" s="21"/>
      <c r="E6" s="20"/>
      <c r="F6" s="20"/>
      <c r="G6" s="20"/>
      <c r="H6" s="20"/>
      <c r="I6" s="20"/>
      <c r="J6" s="20"/>
      <c r="K6" s="20"/>
      <c r="L6" s="20"/>
      <c r="M6" s="21"/>
      <c r="N6" s="21"/>
      <c r="O6" s="87"/>
      <c r="P6" s="65"/>
      <c r="Q6" s="65"/>
      <c r="R6" s="65"/>
      <c r="S6" s="65"/>
      <c r="T6" s="65"/>
      <c r="U6" s="65"/>
      <c r="V6" s="65"/>
      <c r="W6" s="65"/>
    </row>
    <row r="7" spans="1:23" s="15" customFormat="1" ht="28.5" customHeight="1" x14ac:dyDescent="0.3">
      <c r="A7" s="168" t="s">
        <v>0</v>
      </c>
      <c r="B7" s="168" t="s">
        <v>1</v>
      </c>
      <c r="C7" s="168" t="s">
        <v>2</v>
      </c>
      <c r="D7" s="168" t="s">
        <v>27</v>
      </c>
      <c r="E7" s="170" t="s">
        <v>28</v>
      </c>
      <c r="F7" s="170"/>
      <c r="G7" s="170"/>
      <c r="H7" s="170"/>
      <c r="I7" s="170"/>
      <c r="J7" s="170"/>
      <c r="K7" s="170"/>
      <c r="L7" s="170"/>
      <c r="M7" s="164" t="s">
        <v>10</v>
      </c>
      <c r="N7" s="164" t="s">
        <v>266</v>
      </c>
      <c r="O7" s="166" t="s">
        <v>272</v>
      </c>
    </row>
    <row r="8" spans="1:23" ht="36.75" customHeight="1" x14ac:dyDescent="0.3">
      <c r="A8" s="169"/>
      <c r="B8" s="169"/>
      <c r="C8" s="169"/>
      <c r="D8" s="169"/>
      <c r="E8" s="68" t="s">
        <v>29</v>
      </c>
      <c r="F8" s="69" t="s">
        <v>30</v>
      </c>
      <c r="G8" s="68" t="s">
        <v>31</v>
      </c>
      <c r="H8" s="69" t="s">
        <v>32</v>
      </c>
      <c r="I8" s="68" t="s">
        <v>33</v>
      </c>
      <c r="J8" s="69" t="s">
        <v>34</v>
      </c>
      <c r="K8" s="68" t="s">
        <v>35</v>
      </c>
      <c r="L8" s="69" t="s">
        <v>36</v>
      </c>
      <c r="M8" s="165"/>
      <c r="N8" s="165"/>
      <c r="O8" s="167"/>
    </row>
    <row r="9" spans="1:23" s="30" customFormat="1" ht="157.5" customHeight="1" x14ac:dyDescent="0.25">
      <c r="A9" s="138" t="s">
        <v>181</v>
      </c>
      <c r="B9" s="138" t="s">
        <v>182</v>
      </c>
      <c r="C9" s="138" t="s">
        <v>186</v>
      </c>
      <c r="D9" s="66" t="s">
        <v>190</v>
      </c>
      <c r="E9" s="44" t="s">
        <v>62</v>
      </c>
      <c r="F9" s="41" t="s">
        <v>62</v>
      </c>
      <c r="G9" s="44">
        <v>0.2</v>
      </c>
      <c r="H9" s="41">
        <v>0.44</v>
      </c>
      <c r="I9" s="36">
        <v>0.71499999999999997</v>
      </c>
      <c r="J9" s="41">
        <v>0.57999999999999996</v>
      </c>
      <c r="K9" s="44">
        <v>1</v>
      </c>
      <c r="L9" s="70"/>
      <c r="M9" s="41">
        <f>+J9</f>
        <v>0.57999999999999996</v>
      </c>
      <c r="N9" s="36">
        <f>IF(M9/I9&gt;100%,100%,M9/I9)</f>
        <v>0.81118881118881114</v>
      </c>
      <c r="O9" s="136" t="s">
        <v>281</v>
      </c>
    </row>
    <row r="10" spans="1:23" s="30" customFormat="1" ht="364.5" customHeight="1" x14ac:dyDescent="0.25">
      <c r="A10" s="139"/>
      <c r="B10" s="140"/>
      <c r="C10" s="140"/>
      <c r="D10" s="66" t="s">
        <v>191</v>
      </c>
      <c r="E10" s="44" t="s">
        <v>62</v>
      </c>
      <c r="F10" s="41" t="s">
        <v>62</v>
      </c>
      <c r="G10" s="44">
        <v>0.2</v>
      </c>
      <c r="H10" s="41">
        <v>0.56000000000000005</v>
      </c>
      <c r="I10" s="36">
        <v>0.875</v>
      </c>
      <c r="J10" s="41">
        <v>0.8</v>
      </c>
      <c r="K10" s="44">
        <v>1</v>
      </c>
      <c r="L10" s="70"/>
      <c r="M10" s="41">
        <f>+J10</f>
        <v>0.8</v>
      </c>
      <c r="N10" s="36">
        <f>IF(M10/I10&gt;100%,100%,M10/I10)</f>
        <v>0.91428571428571437</v>
      </c>
      <c r="O10" s="137"/>
    </row>
    <row r="11" spans="1:23" s="30" customFormat="1" ht="311.25" customHeight="1" x14ac:dyDescent="0.25">
      <c r="A11" s="139"/>
      <c r="B11" s="138" t="s">
        <v>183</v>
      </c>
      <c r="C11" s="138" t="s">
        <v>187</v>
      </c>
      <c r="D11" s="67" t="s">
        <v>192</v>
      </c>
      <c r="E11" s="41">
        <v>7.0000000000000007E-2</v>
      </c>
      <c r="F11" s="41">
        <v>0.1</v>
      </c>
      <c r="G11" s="41">
        <v>0.22</v>
      </c>
      <c r="H11" s="41">
        <v>0.2</v>
      </c>
      <c r="I11" s="41">
        <v>0.46</v>
      </c>
      <c r="J11" s="41">
        <v>0.32</v>
      </c>
      <c r="K11" s="41">
        <v>0.77</v>
      </c>
      <c r="L11" s="70"/>
      <c r="M11" s="44">
        <f>+J11</f>
        <v>0.32</v>
      </c>
      <c r="N11" s="36">
        <f>IF(M11/I11&gt;100%,100%,M11/I11)</f>
        <v>0.69565217391304346</v>
      </c>
      <c r="O11" s="136" t="s">
        <v>282</v>
      </c>
    </row>
    <row r="12" spans="1:23" s="30" customFormat="1" ht="289.5" customHeight="1" x14ac:dyDescent="0.25">
      <c r="A12" s="139"/>
      <c r="B12" s="140"/>
      <c r="C12" s="140"/>
      <c r="D12" s="67" t="s">
        <v>193</v>
      </c>
      <c r="E12" s="41">
        <v>1</v>
      </c>
      <c r="F12" s="41">
        <v>1</v>
      </c>
      <c r="G12" s="41">
        <v>1</v>
      </c>
      <c r="H12" s="41">
        <v>0</v>
      </c>
      <c r="I12" s="41">
        <v>1</v>
      </c>
      <c r="J12" s="41">
        <v>0.88</v>
      </c>
      <c r="K12" s="41">
        <v>1</v>
      </c>
      <c r="L12" s="70"/>
      <c r="M12" s="44">
        <f>+J12</f>
        <v>0.88</v>
      </c>
      <c r="N12" s="36">
        <f>IF(M12/I12&gt;100%,100%,M12/I12)</f>
        <v>0.88</v>
      </c>
      <c r="O12" s="137"/>
    </row>
    <row r="13" spans="1:23" s="30" customFormat="1" ht="165" customHeight="1" x14ac:dyDescent="0.25">
      <c r="A13" s="139"/>
      <c r="B13" s="150" t="s">
        <v>184</v>
      </c>
      <c r="C13" s="138" t="s">
        <v>189</v>
      </c>
      <c r="D13" s="67" t="s">
        <v>194</v>
      </c>
      <c r="E13" s="44" t="s">
        <v>62</v>
      </c>
      <c r="F13" s="70" t="s">
        <v>62</v>
      </c>
      <c r="G13" s="70">
        <v>1</v>
      </c>
      <c r="H13" s="70">
        <v>1</v>
      </c>
      <c r="I13" s="70">
        <v>3</v>
      </c>
      <c r="J13" s="70">
        <v>3</v>
      </c>
      <c r="K13" s="70">
        <v>11</v>
      </c>
      <c r="L13" s="70"/>
      <c r="M13" s="70">
        <f>+J13</f>
        <v>3</v>
      </c>
      <c r="N13" s="36">
        <f>IF(M13/G13&gt;100%,100%,M13/G13)</f>
        <v>1</v>
      </c>
      <c r="O13" s="136" t="s">
        <v>283</v>
      </c>
    </row>
    <row r="14" spans="1:23" s="30" customFormat="1" ht="138" customHeight="1" x14ac:dyDescent="0.25">
      <c r="A14" s="139"/>
      <c r="B14" s="152"/>
      <c r="C14" s="140"/>
      <c r="D14" s="67" t="s">
        <v>195</v>
      </c>
      <c r="E14" s="44" t="s">
        <v>62</v>
      </c>
      <c r="F14" s="70" t="s">
        <v>62</v>
      </c>
      <c r="G14" s="74" t="s">
        <v>62</v>
      </c>
      <c r="H14" s="74" t="s">
        <v>62</v>
      </c>
      <c r="I14" s="70">
        <v>0</v>
      </c>
      <c r="J14" s="70">
        <v>0</v>
      </c>
      <c r="K14" s="70">
        <v>23</v>
      </c>
      <c r="L14" s="70"/>
      <c r="M14" s="70" t="str">
        <f t="shared" ref="M14:M62" si="0">+F14</f>
        <v>No aplica</v>
      </c>
      <c r="N14" s="44" t="s">
        <v>62</v>
      </c>
      <c r="O14" s="137"/>
    </row>
    <row r="15" spans="1:23" s="30" customFormat="1" ht="168.75" customHeight="1" x14ac:dyDescent="0.25">
      <c r="A15" s="139"/>
      <c r="B15" s="150" t="s">
        <v>185</v>
      </c>
      <c r="C15" s="138" t="s">
        <v>188</v>
      </c>
      <c r="D15" s="66" t="s">
        <v>196</v>
      </c>
      <c r="E15" s="44" t="s">
        <v>62</v>
      </c>
      <c r="F15" s="41" t="s">
        <v>62</v>
      </c>
      <c r="G15" s="44">
        <v>0.2</v>
      </c>
      <c r="H15" s="75">
        <v>0.20177</v>
      </c>
      <c r="I15" s="44">
        <v>0.2</v>
      </c>
      <c r="J15" s="44">
        <v>0.52039999999999997</v>
      </c>
      <c r="K15" s="44">
        <v>1</v>
      </c>
      <c r="L15" s="42"/>
      <c r="M15" s="76">
        <f>+J15</f>
        <v>0.52039999999999997</v>
      </c>
      <c r="N15" s="36">
        <f>IF(M15/G15&gt;100%,100%,M15/G15)</f>
        <v>1</v>
      </c>
      <c r="O15" s="136" t="s">
        <v>268</v>
      </c>
    </row>
    <row r="16" spans="1:23" s="30" customFormat="1" ht="138.75" customHeight="1" x14ac:dyDescent="0.25">
      <c r="A16" s="140"/>
      <c r="B16" s="152"/>
      <c r="C16" s="140"/>
      <c r="D16" s="66" t="s">
        <v>197</v>
      </c>
      <c r="E16" s="44" t="s">
        <v>62</v>
      </c>
      <c r="F16" s="41" t="s">
        <v>62</v>
      </c>
      <c r="G16" s="77">
        <v>0.2</v>
      </c>
      <c r="H16" s="78">
        <v>0.20177400000000001</v>
      </c>
      <c r="I16" s="77">
        <v>0.2</v>
      </c>
      <c r="J16" s="78">
        <v>0.52041983660799995</v>
      </c>
      <c r="K16" s="78">
        <v>1</v>
      </c>
      <c r="L16" s="78"/>
      <c r="M16" s="78">
        <f>+H16</f>
        <v>0.20177400000000001</v>
      </c>
      <c r="N16" s="36">
        <f>IF(M16/G16&gt;100%,100%,M16/G16)</f>
        <v>1</v>
      </c>
      <c r="O16" s="137"/>
    </row>
    <row r="17" spans="1:19" s="30" customFormat="1" ht="225" customHeight="1" x14ac:dyDescent="0.25">
      <c r="A17" s="138" t="s">
        <v>180</v>
      </c>
      <c r="B17" s="150" t="s">
        <v>198</v>
      </c>
      <c r="C17" s="138" t="s">
        <v>199</v>
      </c>
      <c r="D17" s="66" t="s">
        <v>200</v>
      </c>
      <c r="E17" s="44" t="s">
        <v>62</v>
      </c>
      <c r="F17" s="41" t="s">
        <v>62</v>
      </c>
      <c r="G17" s="41" t="s">
        <v>62</v>
      </c>
      <c r="H17" s="41" t="s">
        <v>62</v>
      </c>
      <c r="I17" s="41" t="s">
        <v>62</v>
      </c>
      <c r="J17" s="41" t="s">
        <v>62</v>
      </c>
      <c r="K17" s="70">
        <v>178</v>
      </c>
      <c r="L17" s="70"/>
      <c r="M17" s="70" t="str">
        <f t="shared" si="0"/>
        <v>No aplica</v>
      </c>
      <c r="N17" s="44" t="s">
        <v>62</v>
      </c>
      <c r="O17" s="136" t="s">
        <v>284</v>
      </c>
    </row>
    <row r="18" spans="1:19" s="30" customFormat="1" ht="275.25" customHeight="1" x14ac:dyDescent="0.25">
      <c r="A18" s="139"/>
      <c r="B18" s="151"/>
      <c r="C18" s="139"/>
      <c r="D18" s="70" t="s">
        <v>201</v>
      </c>
      <c r="E18" s="44" t="s">
        <v>62</v>
      </c>
      <c r="F18" s="41" t="s">
        <v>62</v>
      </c>
      <c r="G18" s="41" t="s">
        <v>62</v>
      </c>
      <c r="H18" s="41" t="s">
        <v>62</v>
      </c>
      <c r="I18" s="41" t="s">
        <v>62</v>
      </c>
      <c r="J18" s="41" t="s">
        <v>62</v>
      </c>
      <c r="K18" s="41" t="s">
        <v>62</v>
      </c>
      <c r="L18" s="70"/>
      <c r="M18" s="70" t="str">
        <f t="shared" si="0"/>
        <v>No aplica</v>
      </c>
      <c r="N18" s="44" t="s">
        <v>62</v>
      </c>
      <c r="O18" s="137"/>
    </row>
    <row r="19" spans="1:19" s="30" customFormat="1" ht="255" customHeight="1" x14ac:dyDescent="0.25">
      <c r="A19" s="139"/>
      <c r="B19" s="72" t="s">
        <v>202</v>
      </c>
      <c r="C19" s="70" t="s">
        <v>199</v>
      </c>
      <c r="D19" s="70" t="s">
        <v>203</v>
      </c>
      <c r="E19" s="44" t="s">
        <v>62</v>
      </c>
      <c r="F19" s="41" t="s">
        <v>62</v>
      </c>
      <c r="G19" s="41" t="s">
        <v>62</v>
      </c>
      <c r="H19" s="41" t="s">
        <v>62</v>
      </c>
      <c r="I19" s="41" t="s">
        <v>62</v>
      </c>
      <c r="J19" s="41" t="s">
        <v>62</v>
      </c>
      <c r="K19" s="70">
        <v>15</v>
      </c>
      <c r="L19" s="70"/>
      <c r="M19" s="70" t="str">
        <f t="shared" si="0"/>
        <v>No aplica</v>
      </c>
      <c r="N19" s="44" t="s">
        <v>62</v>
      </c>
      <c r="O19" s="80" t="s">
        <v>285</v>
      </c>
    </row>
    <row r="20" spans="1:19" s="30" customFormat="1" ht="189.75" customHeight="1" x14ac:dyDescent="0.25">
      <c r="A20" s="139"/>
      <c r="B20" s="138" t="s">
        <v>204</v>
      </c>
      <c r="C20" s="138" t="s">
        <v>199</v>
      </c>
      <c r="D20" s="66" t="s">
        <v>205</v>
      </c>
      <c r="E20" s="70">
        <v>1920</v>
      </c>
      <c r="F20" s="70">
        <v>2560</v>
      </c>
      <c r="G20" s="70">
        <v>4800</v>
      </c>
      <c r="H20" s="70">
        <v>5527</v>
      </c>
      <c r="I20" s="70">
        <v>9840</v>
      </c>
      <c r="J20" s="70">
        <v>8825</v>
      </c>
      <c r="K20" s="70">
        <v>12000</v>
      </c>
      <c r="L20" s="70"/>
      <c r="M20" s="70">
        <f>+J20</f>
        <v>8825</v>
      </c>
      <c r="N20" s="36">
        <f>IF(M20/I20&gt;100%,100%,M20/I20)</f>
        <v>0.89684959349593496</v>
      </c>
      <c r="O20" s="162" t="s">
        <v>286</v>
      </c>
    </row>
    <row r="21" spans="1:19" s="30" customFormat="1" ht="240" customHeight="1" x14ac:dyDescent="0.25">
      <c r="A21" s="140"/>
      <c r="B21" s="140"/>
      <c r="C21" s="140"/>
      <c r="D21" s="66" t="s">
        <v>206</v>
      </c>
      <c r="E21" s="44" t="s">
        <v>62</v>
      </c>
      <c r="F21" s="41" t="s">
        <v>62</v>
      </c>
      <c r="G21" s="41" t="s">
        <v>62</v>
      </c>
      <c r="H21" s="70" t="s">
        <v>62</v>
      </c>
      <c r="I21" s="41" t="s">
        <v>62</v>
      </c>
      <c r="J21" s="70"/>
      <c r="K21" s="70">
        <v>0.88</v>
      </c>
      <c r="L21" s="70"/>
      <c r="M21" s="70" t="str">
        <f t="shared" si="0"/>
        <v>No aplica</v>
      </c>
      <c r="N21" s="44" t="s">
        <v>62</v>
      </c>
      <c r="O21" s="162"/>
    </row>
    <row r="22" spans="1:19" s="30" customFormat="1" ht="396.75" customHeight="1" x14ac:dyDescent="0.25">
      <c r="A22" s="138" t="s">
        <v>207</v>
      </c>
      <c r="B22" s="67" t="s">
        <v>209</v>
      </c>
      <c r="C22" s="138" t="s">
        <v>208</v>
      </c>
      <c r="D22" s="66" t="s">
        <v>210</v>
      </c>
      <c r="E22" s="44" t="s">
        <v>62</v>
      </c>
      <c r="F22" s="41" t="s">
        <v>62</v>
      </c>
      <c r="G22" s="41" t="s">
        <v>62</v>
      </c>
      <c r="H22" s="41" t="s">
        <v>62</v>
      </c>
      <c r="I22" s="41" t="s">
        <v>62</v>
      </c>
      <c r="J22" s="41" t="s">
        <v>62</v>
      </c>
      <c r="K22" s="70">
        <v>3500</v>
      </c>
      <c r="L22" s="82"/>
      <c r="M22" s="70" t="str">
        <f t="shared" si="0"/>
        <v>No aplica</v>
      </c>
      <c r="N22" s="44" t="s">
        <v>62</v>
      </c>
      <c r="O22" s="80" t="s">
        <v>287</v>
      </c>
      <c r="P22" s="96"/>
    </row>
    <row r="23" spans="1:19" s="30" customFormat="1" ht="243" customHeight="1" x14ac:dyDescent="0.25">
      <c r="A23" s="139"/>
      <c r="B23" s="67" t="s">
        <v>211</v>
      </c>
      <c r="C23" s="140"/>
      <c r="D23" s="66" t="s">
        <v>262</v>
      </c>
      <c r="E23" s="44" t="s">
        <v>62</v>
      </c>
      <c r="F23" s="41" t="s">
        <v>62</v>
      </c>
      <c r="G23" s="41" t="s">
        <v>62</v>
      </c>
      <c r="H23" s="70" t="s">
        <v>62</v>
      </c>
      <c r="I23" s="41" t="s">
        <v>62</v>
      </c>
      <c r="J23" s="88" t="s">
        <v>62</v>
      </c>
      <c r="K23" s="70">
        <v>680</v>
      </c>
      <c r="L23" s="70"/>
      <c r="M23" s="70" t="str">
        <f t="shared" si="0"/>
        <v>No aplica</v>
      </c>
      <c r="N23" s="44" t="s">
        <v>62</v>
      </c>
      <c r="O23" s="80" t="s">
        <v>279</v>
      </c>
      <c r="P23" s="96"/>
    </row>
    <row r="24" spans="1:19" s="30" customFormat="1" ht="80.25" customHeight="1" x14ac:dyDescent="0.25">
      <c r="A24" s="139"/>
      <c r="B24" s="138" t="s">
        <v>212</v>
      </c>
      <c r="C24" s="138" t="s">
        <v>5</v>
      </c>
      <c r="D24" s="66" t="s">
        <v>213</v>
      </c>
      <c r="E24" s="44" t="s">
        <v>62</v>
      </c>
      <c r="F24" s="41" t="s">
        <v>62</v>
      </c>
      <c r="G24" s="70">
        <v>160</v>
      </c>
      <c r="H24" s="70">
        <v>150</v>
      </c>
      <c r="I24" s="70">
        <v>160</v>
      </c>
      <c r="J24" s="70">
        <f>150+40+493+10</f>
        <v>693</v>
      </c>
      <c r="K24" s="70">
        <v>930</v>
      </c>
      <c r="L24" s="70"/>
      <c r="M24" s="70">
        <f>+J24</f>
        <v>693</v>
      </c>
      <c r="N24" s="36">
        <f>IF(M24/I24&gt;100%,100%,M24/I24)</f>
        <v>1</v>
      </c>
      <c r="O24" s="147" t="s">
        <v>288</v>
      </c>
    </row>
    <row r="25" spans="1:19" s="30" customFormat="1" ht="80.25" customHeight="1" x14ac:dyDescent="0.25">
      <c r="A25" s="139"/>
      <c r="B25" s="139"/>
      <c r="C25" s="139"/>
      <c r="D25" s="66" t="s">
        <v>214</v>
      </c>
      <c r="E25" s="44" t="s">
        <v>62</v>
      </c>
      <c r="F25" s="41" t="s">
        <v>62</v>
      </c>
      <c r="G25" s="42">
        <v>1404</v>
      </c>
      <c r="H25" s="83">
        <f>29+1218+87+112+355+163</f>
        <v>1964</v>
      </c>
      <c r="I25" s="42">
        <v>1404</v>
      </c>
      <c r="J25" s="42"/>
      <c r="K25" s="42">
        <v>1965</v>
      </c>
      <c r="L25" s="70"/>
      <c r="M25" s="42">
        <f>+H25</f>
        <v>1964</v>
      </c>
      <c r="N25" s="36">
        <f>IF(M25/G25&gt;100%,100%,M25/G25)</f>
        <v>1</v>
      </c>
      <c r="O25" s="148"/>
      <c r="S25" s="31"/>
    </row>
    <row r="26" spans="1:19" s="16" customFormat="1" ht="219.75" customHeight="1" x14ac:dyDescent="0.3">
      <c r="A26" s="140"/>
      <c r="B26" s="140"/>
      <c r="C26" s="140"/>
      <c r="D26" s="66" t="s">
        <v>215</v>
      </c>
      <c r="E26" s="44" t="s">
        <v>62</v>
      </c>
      <c r="F26" s="41" t="s">
        <v>62</v>
      </c>
      <c r="G26" s="41" t="s">
        <v>62</v>
      </c>
      <c r="H26" s="41" t="s">
        <v>62</v>
      </c>
      <c r="I26" s="41" t="s">
        <v>62</v>
      </c>
      <c r="J26" s="42"/>
      <c r="K26" s="42">
        <v>200</v>
      </c>
      <c r="L26" s="70"/>
      <c r="M26" s="70" t="str">
        <f t="shared" si="0"/>
        <v>No aplica</v>
      </c>
      <c r="N26" s="44" t="s">
        <v>62</v>
      </c>
      <c r="O26" s="149"/>
      <c r="S26" s="17"/>
    </row>
    <row r="27" spans="1:19" s="16" customFormat="1" ht="99" customHeight="1" x14ac:dyDescent="0.3">
      <c r="A27" s="138" t="s">
        <v>216</v>
      </c>
      <c r="B27" s="138" t="s">
        <v>217</v>
      </c>
      <c r="C27" s="138" t="s">
        <v>16</v>
      </c>
      <c r="D27" s="66" t="s">
        <v>218</v>
      </c>
      <c r="E27" s="42" t="s">
        <v>62</v>
      </c>
      <c r="F27" s="42" t="s">
        <v>62</v>
      </c>
      <c r="G27" s="41" t="s">
        <v>62</v>
      </c>
      <c r="H27" s="41" t="s">
        <v>62</v>
      </c>
      <c r="I27" s="41" t="s">
        <v>62</v>
      </c>
      <c r="J27" s="41" t="s">
        <v>62</v>
      </c>
      <c r="K27" s="42">
        <v>600</v>
      </c>
      <c r="L27" s="70"/>
      <c r="M27" s="70" t="str">
        <f t="shared" si="0"/>
        <v>No aplica</v>
      </c>
      <c r="N27" s="42" t="s">
        <v>62</v>
      </c>
      <c r="O27" s="136" t="s">
        <v>289</v>
      </c>
      <c r="S27" s="17"/>
    </row>
    <row r="28" spans="1:19" s="16" customFormat="1" ht="64.5" customHeight="1" x14ac:dyDescent="0.3">
      <c r="A28" s="139"/>
      <c r="B28" s="140"/>
      <c r="C28" s="139"/>
      <c r="D28" s="66" t="s">
        <v>219</v>
      </c>
      <c r="E28" s="42" t="s">
        <v>62</v>
      </c>
      <c r="F28" s="42" t="s">
        <v>62</v>
      </c>
      <c r="G28" s="41" t="s">
        <v>62</v>
      </c>
      <c r="H28" s="41" t="s">
        <v>62</v>
      </c>
      <c r="I28" s="41" t="s">
        <v>62</v>
      </c>
      <c r="J28" s="41" t="s">
        <v>62</v>
      </c>
      <c r="K28" s="42">
        <v>479</v>
      </c>
      <c r="L28" s="47"/>
      <c r="M28" s="70" t="str">
        <f t="shared" si="0"/>
        <v>No aplica</v>
      </c>
      <c r="N28" s="42" t="s">
        <v>62</v>
      </c>
      <c r="O28" s="137"/>
      <c r="S28" s="17"/>
    </row>
    <row r="29" spans="1:19" s="16" customFormat="1" ht="118.5" customHeight="1" x14ac:dyDescent="0.3">
      <c r="A29" s="139"/>
      <c r="B29" s="138" t="s">
        <v>220</v>
      </c>
      <c r="C29" s="139" t="s">
        <v>16</v>
      </c>
      <c r="D29" s="66" t="s">
        <v>221</v>
      </c>
      <c r="E29" s="42" t="s">
        <v>62</v>
      </c>
      <c r="F29" s="42" t="s">
        <v>62</v>
      </c>
      <c r="G29" s="41" t="s">
        <v>62</v>
      </c>
      <c r="H29" s="41" t="s">
        <v>62</v>
      </c>
      <c r="I29" s="41" t="s">
        <v>62</v>
      </c>
      <c r="J29" s="70"/>
      <c r="K29" s="70">
        <v>10</v>
      </c>
      <c r="L29" s="70"/>
      <c r="M29" s="70" t="str">
        <f t="shared" si="0"/>
        <v>No aplica</v>
      </c>
      <c r="N29" s="42" t="s">
        <v>62</v>
      </c>
      <c r="O29" s="136" t="s">
        <v>290</v>
      </c>
      <c r="S29" s="17"/>
    </row>
    <row r="30" spans="1:19" s="16" customFormat="1" ht="92.25" customHeight="1" x14ac:dyDescent="0.3">
      <c r="A30" s="139"/>
      <c r="B30" s="139"/>
      <c r="C30" s="139"/>
      <c r="D30" s="71" t="s">
        <v>201</v>
      </c>
      <c r="E30" s="42" t="s">
        <v>62</v>
      </c>
      <c r="F30" s="42" t="s">
        <v>62</v>
      </c>
      <c r="G30" s="41" t="s">
        <v>62</v>
      </c>
      <c r="H30" s="41" t="s">
        <v>62</v>
      </c>
      <c r="I30" s="41" t="s">
        <v>62</v>
      </c>
      <c r="J30" s="70"/>
      <c r="K30" s="70"/>
      <c r="L30" s="70"/>
      <c r="M30" s="70" t="str">
        <f t="shared" si="0"/>
        <v>No aplica</v>
      </c>
      <c r="N30" s="42" t="s">
        <v>62</v>
      </c>
      <c r="O30" s="146"/>
      <c r="S30" s="17"/>
    </row>
    <row r="31" spans="1:19" s="16" customFormat="1" ht="207.75" customHeight="1" x14ac:dyDescent="0.3">
      <c r="A31" s="139"/>
      <c r="B31" s="140"/>
      <c r="C31" s="139"/>
      <c r="D31" s="66" t="s">
        <v>222</v>
      </c>
      <c r="E31" s="42" t="s">
        <v>62</v>
      </c>
      <c r="F31" s="42" t="s">
        <v>62</v>
      </c>
      <c r="G31" s="41" t="s">
        <v>62</v>
      </c>
      <c r="H31" s="41" t="s">
        <v>62</v>
      </c>
      <c r="I31" s="41" t="s">
        <v>62</v>
      </c>
      <c r="J31" s="41" t="s">
        <v>62</v>
      </c>
      <c r="K31" s="70">
        <v>5</v>
      </c>
      <c r="L31" s="70"/>
      <c r="M31" s="70" t="str">
        <f t="shared" si="0"/>
        <v>No aplica</v>
      </c>
      <c r="N31" s="42" t="s">
        <v>62</v>
      </c>
      <c r="O31" s="137"/>
      <c r="S31" s="17"/>
    </row>
    <row r="32" spans="1:19" s="23" customFormat="1" ht="226.5" customHeight="1" x14ac:dyDescent="0.25">
      <c r="A32" s="139"/>
      <c r="B32" s="66" t="s">
        <v>223</v>
      </c>
      <c r="C32" s="70" t="s">
        <v>16</v>
      </c>
      <c r="D32" s="66" t="s">
        <v>224</v>
      </c>
      <c r="E32" s="42">
        <v>80</v>
      </c>
      <c r="F32" s="42">
        <v>70</v>
      </c>
      <c r="G32" s="70">
        <v>180</v>
      </c>
      <c r="H32" s="70">
        <v>160</v>
      </c>
      <c r="I32" s="70">
        <v>250</v>
      </c>
      <c r="J32" s="70">
        <v>284</v>
      </c>
      <c r="K32" s="70">
        <v>500</v>
      </c>
      <c r="L32" s="70"/>
      <c r="M32" s="70">
        <f>+J32</f>
        <v>284</v>
      </c>
      <c r="N32" s="36">
        <f>IF(M32/I32&gt;100%,100%,M32/I32)</f>
        <v>1</v>
      </c>
      <c r="O32" s="89" t="s">
        <v>270</v>
      </c>
    </row>
    <row r="33" spans="1:16" s="16" customFormat="1" ht="77.25" customHeight="1" x14ac:dyDescent="0.3">
      <c r="A33" s="139"/>
      <c r="B33" s="138" t="s">
        <v>225</v>
      </c>
      <c r="C33" s="138" t="s">
        <v>16</v>
      </c>
      <c r="D33" s="66" t="s">
        <v>226</v>
      </c>
      <c r="E33" s="42" t="s">
        <v>62</v>
      </c>
      <c r="F33" s="42" t="s">
        <v>62</v>
      </c>
      <c r="G33" s="41" t="s">
        <v>62</v>
      </c>
      <c r="H33" s="41" t="s">
        <v>62</v>
      </c>
      <c r="I33" s="41" t="s">
        <v>62</v>
      </c>
      <c r="J33" s="41" t="s">
        <v>62</v>
      </c>
      <c r="K33" s="70">
        <v>12</v>
      </c>
      <c r="L33" s="70"/>
      <c r="M33" s="70" t="str">
        <f t="shared" si="0"/>
        <v>No aplica</v>
      </c>
      <c r="N33" s="42" t="s">
        <v>62</v>
      </c>
      <c r="O33" s="136" t="s">
        <v>271</v>
      </c>
    </row>
    <row r="34" spans="1:16" s="16" customFormat="1" ht="87" customHeight="1" x14ac:dyDescent="0.3">
      <c r="A34" s="140"/>
      <c r="B34" s="140"/>
      <c r="C34" s="140"/>
      <c r="D34" s="66" t="s">
        <v>227</v>
      </c>
      <c r="E34" s="42" t="s">
        <v>62</v>
      </c>
      <c r="F34" s="42" t="s">
        <v>62</v>
      </c>
      <c r="G34" s="41" t="s">
        <v>62</v>
      </c>
      <c r="H34" s="41" t="s">
        <v>62</v>
      </c>
      <c r="I34" s="41" t="s">
        <v>62</v>
      </c>
      <c r="J34" s="41" t="s">
        <v>62</v>
      </c>
      <c r="K34" s="70">
        <v>6</v>
      </c>
      <c r="L34" s="70"/>
      <c r="M34" s="70" t="str">
        <f t="shared" si="0"/>
        <v>No aplica</v>
      </c>
      <c r="N34" s="42" t="s">
        <v>62</v>
      </c>
      <c r="O34" s="137"/>
    </row>
    <row r="35" spans="1:16" s="16" customFormat="1" ht="68.25" customHeight="1" x14ac:dyDescent="0.3">
      <c r="A35" s="138" t="s">
        <v>228</v>
      </c>
      <c r="B35" s="138" t="s">
        <v>229</v>
      </c>
      <c r="C35" s="138" t="s">
        <v>208</v>
      </c>
      <c r="D35" s="66" t="s">
        <v>230</v>
      </c>
      <c r="E35" s="70">
        <v>1</v>
      </c>
      <c r="F35" s="70">
        <v>1</v>
      </c>
      <c r="G35" s="70">
        <v>11</v>
      </c>
      <c r="H35" s="70">
        <v>11</v>
      </c>
      <c r="I35" s="70">
        <v>17</v>
      </c>
      <c r="J35" s="70">
        <v>22</v>
      </c>
      <c r="K35" s="70">
        <v>25</v>
      </c>
      <c r="L35" s="70"/>
      <c r="M35" s="70">
        <f>+J35</f>
        <v>22</v>
      </c>
      <c r="N35" s="36">
        <f>IF(M35/I35&gt;100%,100%,M35/I35)</f>
        <v>1</v>
      </c>
      <c r="O35" s="141" t="s">
        <v>274</v>
      </c>
    </row>
    <row r="36" spans="1:16" s="23" customFormat="1" ht="99.75" customHeight="1" x14ac:dyDescent="0.25">
      <c r="A36" s="139"/>
      <c r="B36" s="139"/>
      <c r="C36" s="139"/>
      <c r="D36" s="66" t="s">
        <v>231</v>
      </c>
      <c r="E36" s="70">
        <v>125</v>
      </c>
      <c r="F36" s="70">
        <v>50</v>
      </c>
      <c r="G36" s="70">
        <v>2250</v>
      </c>
      <c r="H36" s="70">
        <f>+F36+1945+459</f>
        <v>2454</v>
      </c>
      <c r="I36" s="70">
        <v>3000</v>
      </c>
      <c r="J36" s="84">
        <f>+H36+1839+1945</f>
        <v>6238</v>
      </c>
      <c r="K36" s="70">
        <v>4000</v>
      </c>
      <c r="L36" s="70"/>
      <c r="M36" s="70">
        <f>+J36</f>
        <v>6238</v>
      </c>
      <c r="N36" s="36">
        <f>IF(M36/I36&gt;100%,100%,M36/I36)</f>
        <v>1</v>
      </c>
      <c r="O36" s="142"/>
      <c r="P36" s="34"/>
    </row>
    <row r="37" spans="1:16" s="23" customFormat="1" ht="138" customHeight="1" x14ac:dyDescent="0.25">
      <c r="A37" s="139"/>
      <c r="B37" s="140"/>
      <c r="C37" s="139"/>
      <c r="D37" s="66" t="s">
        <v>232</v>
      </c>
      <c r="E37" s="42" t="s">
        <v>62</v>
      </c>
      <c r="F37" s="42" t="s">
        <v>62</v>
      </c>
      <c r="G37" s="44">
        <v>0.25</v>
      </c>
      <c r="H37" s="41">
        <v>0.25</v>
      </c>
      <c r="I37" s="44">
        <v>0.25</v>
      </c>
      <c r="J37" s="41">
        <v>0.25</v>
      </c>
      <c r="K37" s="44">
        <v>0.65</v>
      </c>
      <c r="L37" s="70"/>
      <c r="M37" s="41">
        <f>+J37</f>
        <v>0.25</v>
      </c>
      <c r="N37" s="36">
        <f>IF(M37/I37&gt;100%,100%,M37/I37)</f>
        <v>1</v>
      </c>
      <c r="O37" s="143"/>
    </row>
    <row r="38" spans="1:16" s="16" customFormat="1" ht="164.25" customHeight="1" x14ac:dyDescent="0.3">
      <c r="A38" s="139"/>
      <c r="B38" s="138" t="s">
        <v>233</v>
      </c>
      <c r="C38" s="138" t="s">
        <v>263</v>
      </c>
      <c r="D38" s="66" t="s">
        <v>234</v>
      </c>
      <c r="E38" s="42" t="s">
        <v>62</v>
      </c>
      <c r="F38" s="42" t="s">
        <v>62</v>
      </c>
      <c r="G38" s="41" t="s">
        <v>62</v>
      </c>
      <c r="H38" s="41" t="s">
        <v>62</v>
      </c>
      <c r="I38" s="41" t="s">
        <v>62</v>
      </c>
      <c r="J38" s="41" t="s">
        <v>62</v>
      </c>
      <c r="K38" s="70">
        <v>10</v>
      </c>
      <c r="L38" s="70"/>
      <c r="M38" s="70" t="str">
        <f t="shared" si="0"/>
        <v>No aplica</v>
      </c>
      <c r="N38" s="42" t="s">
        <v>62</v>
      </c>
      <c r="O38" s="144" t="s">
        <v>291</v>
      </c>
    </row>
    <row r="39" spans="1:16" s="16" customFormat="1" ht="384" customHeight="1" x14ac:dyDescent="0.3">
      <c r="A39" s="140"/>
      <c r="B39" s="140"/>
      <c r="C39" s="140"/>
      <c r="D39" s="66" t="s">
        <v>252</v>
      </c>
      <c r="E39" s="41">
        <v>1</v>
      </c>
      <c r="F39" s="59">
        <v>1</v>
      </c>
      <c r="G39" s="41">
        <v>1</v>
      </c>
      <c r="H39" s="41">
        <v>1</v>
      </c>
      <c r="I39" s="41">
        <v>1</v>
      </c>
      <c r="J39" s="41">
        <v>1</v>
      </c>
      <c r="K39" s="41">
        <v>1</v>
      </c>
      <c r="L39" s="70"/>
      <c r="M39" s="44">
        <f>+H39</f>
        <v>1</v>
      </c>
      <c r="N39" s="36">
        <f>IF(M39/G39&gt;100%,100%,M39/G39)</f>
        <v>1</v>
      </c>
      <c r="O39" s="145"/>
    </row>
    <row r="40" spans="1:16" s="16" customFormat="1" ht="217.5" customHeight="1" x14ac:dyDescent="0.3">
      <c r="A40" s="138" t="s">
        <v>236</v>
      </c>
      <c r="B40" s="138" t="s">
        <v>238</v>
      </c>
      <c r="C40" s="138" t="s">
        <v>237</v>
      </c>
      <c r="D40" s="66" t="s">
        <v>239</v>
      </c>
      <c r="E40" s="41" t="s">
        <v>62</v>
      </c>
      <c r="F40" s="41" t="s">
        <v>62</v>
      </c>
      <c r="G40" s="41" t="s">
        <v>62</v>
      </c>
      <c r="H40" s="41" t="s">
        <v>62</v>
      </c>
      <c r="I40" s="41" t="s">
        <v>62</v>
      </c>
      <c r="J40" s="41" t="s">
        <v>62</v>
      </c>
      <c r="K40" s="70">
        <v>4</v>
      </c>
      <c r="L40" s="70"/>
      <c r="M40" s="70" t="s">
        <v>62</v>
      </c>
      <c r="N40" s="70" t="s">
        <v>62</v>
      </c>
      <c r="O40" s="136" t="s">
        <v>273</v>
      </c>
    </row>
    <row r="41" spans="1:16" s="16" customFormat="1" ht="144" customHeight="1" x14ac:dyDescent="0.3">
      <c r="A41" s="139"/>
      <c r="B41" s="139"/>
      <c r="C41" s="139"/>
      <c r="D41" s="66" t="s">
        <v>240</v>
      </c>
      <c r="E41" s="41" t="s">
        <v>62</v>
      </c>
      <c r="F41" s="41" t="s">
        <v>62</v>
      </c>
      <c r="G41" s="70">
        <v>5</v>
      </c>
      <c r="H41" s="79">
        <v>6</v>
      </c>
      <c r="I41" s="70">
        <v>5</v>
      </c>
      <c r="J41" s="81">
        <v>6</v>
      </c>
      <c r="K41" s="70">
        <v>10</v>
      </c>
      <c r="L41" s="41"/>
      <c r="M41" s="70">
        <f>+J41</f>
        <v>6</v>
      </c>
      <c r="N41" s="36">
        <f>IF(M41/G41&gt;100%,100%,M41/G41)</f>
        <v>1</v>
      </c>
      <c r="O41" s="146"/>
    </row>
    <row r="42" spans="1:16" s="16" customFormat="1" ht="206.25" customHeight="1" x14ac:dyDescent="0.3">
      <c r="A42" s="140"/>
      <c r="B42" s="140"/>
      <c r="C42" s="140"/>
      <c r="D42" s="66" t="s">
        <v>241</v>
      </c>
      <c r="E42" s="42">
        <v>23750</v>
      </c>
      <c r="F42" s="42">
        <v>100813</v>
      </c>
      <c r="G42" s="42">
        <v>47500</v>
      </c>
      <c r="H42" s="42">
        <v>144357</v>
      </c>
      <c r="I42" s="42">
        <v>71250</v>
      </c>
      <c r="J42" s="42">
        <v>195303</v>
      </c>
      <c r="K42" s="42">
        <v>95000</v>
      </c>
      <c r="L42" s="42"/>
      <c r="M42" s="42">
        <f>+J42</f>
        <v>195303</v>
      </c>
      <c r="N42" s="36">
        <f>IF(M42/I42&gt;100%,100%,M42/I42)</f>
        <v>1</v>
      </c>
      <c r="O42" s="137"/>
    </row>
    <row r="43" spans="1:16" s="23" customFormat="1" ht="167.25" customHeight="1" x14ac:dyDescent="0.25">
      <c r="A43" s="138" t="s">
        <v>242</v>
      </c>
      <c r="B43" s="138" t="s">
        <v>243</v>
      </c>
      <c r="C43" s="138" t="s">
        <v>125</v>
      </c>
      <c r="D43" s="66" t="s">
        <v>244</v>
      </c>
      <c r="E43" s="41">
        <v>1</v>
      </c>
      <c r="F43" s="59">
        <v>1</v>
      </c>
      <c r="G43" s="41">
        <v>1</v>
      </c>
      <c r="H43" s="41">
        <v>1</v>
      </c>
      <c r="I43" s="41">
        <v>1</v>
      </c>
      <c r="J43" s="41">
        <v>1</v>
      </c>
      <c r="K43" s="41">
        <v>1</v>
      </c>
      <c r="L43" s="41"/>
      <c r="M43" s="44">
        <f>+J43</f>
        <v>1</v>
      </c>
      <c r="N43" s="36">
        <f>IF(M43/I43&gt;100%,100%,M43/I43)</f>
        <v>1</v>
      </c>
      <c r="O43" s="155" t="s">
        <v>292</v>
      </c>
    </row>
    <row r="44" spans="1:16" s="23" customFormat="1" ht="204" customHeight="1" x14ac:dyDescent="0.25">
      <c r="A44" s="139"/>
      <c r="B44" s="140"/>
      <c r="C44" s="140"/>
      <c r="D44" s="66" t="s">
        <v>245</v>
      </c>
      <c r="E44" s="41">
        <v>1</v>
      </c>
      <c r="F44" s="59">
        <v>1</v>
      </c>
      <c r="G44" s="41">
        <v>1</v>
      </c>
      <c r="H44" s="41">
        <v>1</v>
      </c>
      <c r="I44" s="41">
        <v>1</v>
      </c>
      <c r="J44" s="41">
        <v>1</v>
      </c>
      <c r="K44" s="41">
        <v>1</v>
      </c>
      <c r="L44" s="70"/>
      <c r="M44" s="44">
        <f>+J44</f>
        <v>1</v>
      </c>
      <c r="N44" s="36">
        <f>IF(M44/I44&gt;100%,100%,M44/I44)</f>
        <v>1</v>
      </c>
      <c r="O44" s="156"/>
    </row>
    <row r="45" spans="1:16" s="16" customFormat="1" ht="231.75" customHeight="1" x14ac:dyDescent="0.3">
      <c r="A45" s="139"/>
      <c r="B45" s="138" t="s">
        <v>246</v>
      </c>
      <c r="C45" s="138" t="s">
        <v>247</v>
      </c>
      <c r="D45" s="66" t="s">
        <v>248</v>
      </c>
      <c r="E45" s="41">
        <v>0.3</v>
      </c>
      <c r="F45" s="40">
        <v>0.29665000000000002</v>
      </c>
      <c r="G45" s="41">
        <v>0.35</v>
      </c>
      <c r="H45" s="41">
        <v>0.35</v>
      </c>
      <c r="I45" s="41">
        <v>0.4</v>
      </c>
      <c r="J45" s="85">
        <v>0.39400000000000002</v>
      </c>
      <c r="K45" s="41">
        <v>0.45</v>
      </c>
      <c r="L45" s="70"/>
      <c r="M45" s="44">
        <f t="shared" ref="M45:M50" si="1">+H45</f>
        <v>0.35</v>
      </c>
      <c r="N45" s="36">
        <f>IF(M45/G45&gt;100%,100%,M45/G45)</f>
        <v>1</v>
      </c>
      <c r="O45" s="155" t="s">
        <v>293</v>
      </c>
      <c r="P45" s="16" t="s">
        <v>275</v>
      </c>
    </row>
    <row r="46" spans="1:16" s="23" customFormat="1" ht="157.5" customHeight="1" x14ac:dyDescent="0.25">
      <c r="A46" s="139"/>
      <c r="B46" s="139"/>
      <c r="C46" s="139"/>
      <c r="D46" s="66" t="s">
        <v>249</v>
      </c>
      <c r="E46" s="41">
        <v>1</v>
      </c>
      <c r="F46" s="59">
        <v>1</v>
      </c>
      <c r="G46" s="41">
        <v>1</v>
      </c>
      <c r="H46" s="41">
        <v>1</v>
      </c>
      <c r="I46" s="41">
        <v>1</v>
      </c>
      <c r="J46" s="41">
        <v>1</v>
      </c>
      <c r="K46" s="41">
        <v>1</v>
      </c>
      <c r="L46" s="70"/>
      <c r="M46" s="44">
        <f t="shared" si="1"/>
        <v>1</v>
      </c>
      <c r="N46" s="36">
        <f>IF(M46/G46&gt;100%,100%,M46/G46)</f>
        <v>1</v>
      </c>
      <c r="O46" s="157"/>
    </row>
    <row r="47" spans="1:16" s="16" customFormat="1" ht="174" customHeight="1" x14ac:dyDescent="0.3">
      <c r="A47" s="139"/>
      <c r="B47" s="140"/>
      <c r="C47" s="140"/>
      <c r="D47" s="66" t="s">
        <v>245</v>
      </c>
      <c r="E47" s="41">
        <v>0.94</v>
      </c>
      <c r="F47" s="59">
        <v>0.94</v>
      </c>
      <c r="G47" s="41">
        <v>0.96</v>
      </c>
      <c r="H47" s="41">
        <v>0.94</v>
      </c>
      <c r="I47" s="41">
        <v>0.98</v>
      </c>
      <c r="J47" s="41">
        <v>1</v>
      </c>
      <c r="K47" s="41">
        <v>1</v>
      </c>
      <c r="L47" s="70"/>
      <c r="M47" s="44">
        <f t="shared" si="1"/>
        <v>0.94</v>
      </c>
      <c r="N47" s="36">
        <f>IF(M47/G47&gt;100%,100%,M47/G47)</f>
        <v>0.97916666666666663</v>
      </c>
      <c r="O47" s="156"/>
    </row>
    <row r="48" spans="1:16" s="23" customFormat="1" ht="225.75" customHeight="1" x14ac:dyDescent="0.25">
      <c r="A48" s="139"/>
      <c r="B48" s="138" t="s">
        <v>250</v>
      </c>
      <c r="C48" s="138" t="s">
        <v>122</v>
      </c>
      <c r="D48" s="66" t="s">
        <v>251</v>
      </c>
      <c r="E48" s="41">
        <v>0.25</v>
      </c>
      <c r="F48" s="41">
        <v>0.28000000000000003</v>
      </c>
      <c r="G48" s="41">
        <v>0.5</v>
      </c>
      <c r="H48" s="41">
        <v>0.5</v>
      </c>
      <c r="I48" s="86">
        <v>0.75</v>
      </c>
      <c r="J48" s="41">
        <v>0.77780000000000005</v>
      </c>
      <c r="K48" s="41">
        <v>1</v>
      </c>
      <c r="L48" s="70"/>
      <c r="M48" s="44">
        <f>+J48</f>
        <v>0.77780000000000005</v>
      </c>
      <c r="N48" s="36">
        <f t="shared" ref="N48:N54" si="2">IF(M48/I48&gt;100%,100%,M48/I48)</f>
        <v>1</v>
      </c>
      <c r="O48" s="136" t="s">
        <v>294</v>
      </c>
    </row>
    <row r="49" spans="1:87" s="25" customFormat="1" ht="231" customHeight="1" x14ac:dyDescent="0.25">
      <c r="A49" s="139"/>
      <c r="B49" s="139"/>
      <c r="C49" s="139"/>
      <c r="D49" s="66" t="s">
        <v>235</v>
      </c>
      <c r="E49" s="41">
        <v>1</v>
      </c>
      <c r="F49" s="41">
        <v>1</v>
      </c>
      <c r="G49" s="41">
        <v>1</v>
      </c>
      <c r="H49" s="41">
        <v>1</v>
      </c>
      <c r="I49" s="41">
        <v>1</v>
      </c>
      <c r="J49" s="41">
        <v>1</v>
      </c>
      <c r="K49" s="41">
        <v>1</v>
      </c>
      <c r="L49" s="41"/>
      <c r="M49" s="44">
        <f t="shared" si="1"/>
        <v>1</v>
      </c>
      <c r="N49" s="36">
        <f t="shared" si="2"/>
        <v>1</v>
      </c>
      <c r="O49" s="146"/>
    </row>
    <row r="50" spans="1:87" s="23" customFormat="1" ht="175.5" customHeight="1" x14ac:dyDescent="0.25">
      <c r="A50" s="139"/>
      <c r="B50" s="140"/>
      <c r="C50" s="140"/>
      <c r="D50" s="66" t="s">
        <v>252</v>
      </c>
      <c r="E50" s="41">
        <v>1</v>
      </c>
      <c r="F50" s="41">
        <v>1</v>
      </c>
      <c r="G50" s="41">
        <v>1</v>
      </c>
      <c r="H50" s="41">
        <v>1</v>
      </c>
      <c r="I50" s="41">
        <v>1</v>
      </c>
      <c r="J50" s="41">
        <v>1</v>
      </c>
      <c r="K50" s="41">
        <v>1</v>
      </c>
      <c r="L50" s="41"/>
      <c r="M50" s="44">
        <f t="shared" si="1"/>
        <v>1</v>
      </c>
      <c r="N50" s="36">
        <f t="shared" si="2"/>
        <v>1</v>
      </c>
      <c r="O50" s="146"/>
    </row>
    <row r="51" spans="1:87" s="23" customFormat="1" ht="156.75" customHeight="1" x14ac:dyDescent="0.25">
      <c r="A51" s="139"/>
      <c r="B51" s="138" t="s">
        <v>89</v>
      </c>
      <c r="C51" s="138" t="s">
        <v>121</v>
      </c>
      <c r="D51" s="66" t="s">
        <v>90</v>
      </c>
      <c r="E51" s="41" t="s">
        <v>62</v>
      </c>
      <c r="F51" s="41" t="s">
        <v>62</v>
      </c>
      <c r="G51" s="41">
        <v>0.84</v>
      </c>
      <c r="H51" s="41">
        <v>0.83</v>
      </c>
      <c r="I51" s="41">
        <v>0.84</v>
      </c>
      <c r="J51" s="41">
        <v>0.83</v>
      </c>
      <c r="K51" s="41">
        <v>0.85</v>
      </c>
      <c r="L51" s="41"/>
      <c r="M51" s="41">
        <f>+J51</f>
        <v>0.83</v>
      </c>
      <c r="N51" s="36">
        <f t="shared" si="2"/>
        <v>0.98809523809523814</v>
      </c>
      <c r="O51" s="146" t="s">
        <v>295</v>
      </c>
    </row>
    <row r="52" spans="1:87" s="23" customFormat="1" ht="174" customHeight="1" x14ac:dyDescent="0.25">
      <c r="A52" s="139"/>
      <c r="B52" s="139"/>
      <c r="C52" s="139"/>
      <c r="D52" s="66" t="s">
        <v>235</v>
      </c>
      <c r="E52" s="41">
        <v>1</v>
      </c>
      <c r="F52" s="41">
        <v>0.97</v>
      </c>
      <c r="G52" s="41">
        <v>1</v>
      </c>
      <c r="H52" s="41">
        <v>1</v>
      </c>
      <c r="I52" s="41">
        <v>1</v>
      </c>
      <c r="J52" s="41">
        <v>0.97</v>
      </c>
      <c r="K52" s="41">
        <v>1</v>
      </c>
      <c r="L52" s="41"/>
      <c r="M52" s="41">
        <f>+J52</f>
        <v>0.97</v>
      </c>
      <c r="N52" s="36">
        <f t="shared" si="2"/>
        <v>0.97</v>
      </c>
      <c r="O52" s="146"/>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row>
    <row r="53" spans="1:87" s="23" customFormat="1" ht="253.5" customHeight="1" x14ac:dyDescent="0.25">
      <c r="A53" s="139"/>
      <c r="B53" s="140"/>
      <c r="C53" s="139"/>
      <c r="D53" s="66" t="s">
        <v>252</v>
      </c>
      <c r="E53" s="41">
        <v>1</v>
      </c>
      <c r="F53" s="41">
        <v>1</v>
      </c>
      <c r="G53" s="41">
        <v>1</v>
      </c>
      <c r="H53" s="41">
        <v>1</v>
      </c>
      <c r="I53" s="41">
        <v>1</v>
      </c>
      <c r="J53" s="41">
        <v>1</v>
      </c>
      <c r="K53" s="41">
        <v>1</v>
      </c>
      <c r="L53" s="41"/>
      <c r="M53" s="41">
        <f>+J53</f>
        <v>1</v>
      </c>
      <c r="N53" s="36">
        <f t="shared" si="2"/>
        <v>1</v>
      </c>
      <c r="O53" s="137"/>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row>
    <row r="54" spans="1:87" s="16" customFormat="1" ht="243.75" customHeight="1" x14ac:dyDescent="0.3">
      <c r="A54" s="139"/>
      <c r="B54" s="66" t="s">
        <v>253</v>
      </c>
      <c r="C54" s="73" t="s">
        <v>121</v>
      </c>
      <c r="D54" s="66" t="s">
        <v>254</v>
      </c>
      <c r="E54" s="41">
        <v>1</v>
      </c>
      <c r="F54" s="41">
        <v>1</v>
      </c>
      <c r="G54" s="41">
        <v>1</v>
      </c>
      <c r="H54" s="41">
        <v>1</v>
      </c>
      <c r="I54" s="41">
        <v>1</v>
      </c>
      <c r="J54" s="41">
        <v>1</v>
      </c>
      <c r="K54" s="41">
        <v>1</v>
      </c>
      <c r="L54" s="41"/>
      <c r="M54" s="41">
        <f>+J54</f>
        <v>1</v>
      </c>
      <c r="N54" s="36">
        <f t="shared" si="2"/>
        <v>1</v>
      </c>
      <c r="O54" s="90" t="s">
        <v>276</v>
      </c>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row>
    <row r="55" spans="1:87" s="16" customFormat="1" ht="263.25" customHeight="1" x14ac:dyDescent="0.3">
      <c r="A55" s="139"/>
      <c r="B55" s="138" t="s">
        <v>255</v>
      </c>
      <c r="C55" s="139" t="s">
        <v>121</v>
      </c>
      <c r="D55" s="66" t="s">
        <v>256</v>
      </c>
      <c r="E55" s="40">
        <v>0.89549999999999996</v>
      </c>
      <c r="F55" s="40">
        <v>0.89549999999999996</v>
      </c>
      <c r="G55" s="40">
        <v>0.89800000000000002</v>
      </c>
      <c r="H55" s="40">
        <v>0.89780000000000004</v>
      </c>
      <c r="I55" s="40">
        <v>0.90049999999999997</v>
      </c>
      <c r="J55" s="40">
        <v>0.90037999999999996</v>
      </c>
      <c r="K55" s="40">
        <v>0.90300000000000002</v>
      </c>
      <c r="L55" s="41"/>
      <c r="M55" s="41">
        <f t="shared" ref="M55:M56" si="3">+J55</f>
        <v>0.90037999999999996</v>
      </c>
      <c r="N55" s="36">
        <f t="shared" ref="N55:N57" si="4">IF(M55/I55&gt;100%,100%,M55/I55)</f>
        <v>0.99986674069961134</v>
      </c>
      <c r="O55" s="158" t="s">
        <v>277</v>
      </c>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row>
    <row r="56" spans="1:87" s="16" customFormat="1" ht="278.25" customHeight="1" x14ac:dyDescent="0.3">
      <c r="A56" s="139"/>
      <c r="B56" s="140"/>
      <c r="C56" s="140"/>
      <c r="D56" s="66" t="s">
        <v>235</v>
      </c>
      <c r="E56" s="41">
        <v>1</v>
      </c>
      <c r="F56" s="41">
        <v>1</v>
      </c>
      <c r="G56" s="41">
        <v>1</v>
      </c>
      <c r="H56" s="41">
        <v>1</v>
      </c>
      <c r="I56" s="41">
        <v>1</v>
      </c>
      <c r="J56" s="41">
        <v>1</v>
      </c>
      <c r="K56" s="41">
        <v>1</v>
      </c>
      <c r="L56" s="41"/>
      <c r="M56" s="41">
        <f t="shared" si="3"/>
        <v>1</v>
      </c>
      <c r="N56" s="36">
        <f t="shared" si="4"/>
        <v>1</v>
      </c>
      <c r="O56" s="159"/>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row>
    <row r="57" spans="1:87" s="16" customFormat="1" ht="73.5" customHeight="1" x14ac:dyDescent="0.3">
      <c r="A57" s="139"/>
      <c r="B57" s="138" t="s">
        <v>257</v>
      </c>
      <c r="C57" s="138" t="s">
        <v>123</v>
      </c>
      <c r="D57" s="66" t="s">
        <v>258</v>
      </c>
      <c r="E57" s="41">
        <v>1</v>
      </c>
      <c r="F57" s="41">
        <v>1</v>
      </c>
      <c r="G57" s="41">
        <v>1</v>
      </c>
      <c r="H57" s="41">
        <v>1</v>
      </c>
      <c r="I57" s="41">
        <v>1</v>
      </c>
      <c r="J57" s="41">
        <v>1</v>
      </c>
      <c r="K57" s="41">
        <v>1</v>
      </c>
      <c r="L57" s="41"/>
      <c r="M57" s="41">
        <f>+J57</f>
        <v>1</v>
      </c>
      <c r="N57" s="36">
        <f t="shared" si="4"/>
        <v>1</v>
      </c>
      <c r="O57" s="158" t="s">
        <v>278</v>
      </c>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row>
    <row r="58" spans="1:87" s="16" customFormat="1" ht="73.5" customHeight="1" x14ac:dyDescent="0.3">
      <c r="A58" s="139"/>
      <c r="B58" s="139"/>
      <c r="C58" s="139"/>
      <c r="D58" s="66" t="s">
        <v>259</v>
      </c>
      <c r="E58" s="41" t="s">
        <v>62</v>
      </c>
      <c r="F58" s="41" t="s">
        <v>62</v>
      </c>
      <c r="G58" s="41" t="s">
        <v>62</v>
      </c>
      <c r="H58" s="41" t="s">
        <v>62</v>
      </c>
      <c r="I58" s="41" t="s">
        <v>62</v>
      </c>
      <c r="J58" s="41" t="s">
        <v>62</v>
      </c>
      <c r="K58" s="41">
        <v>0.66</v>
      </c>
      <c r="L58" s="41"/>
      <c r="M58" s="41" t="str">
        <f>H58</f>
        <v>No aplica</v>
      </c>
      <c r="N58" s="71" t="s">
        <v>62</v>
      </c>
      <c r="O58" s="160"/>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row>
    <row r="59" spans="1:87" s="16" customFormat="1" ht="73.5" customHeight="1" x14ac:dyDescent="0.3">
      <c r="A59" s="139"/>
      <c r="B59" s="139"/>
      <c r="C59" s="139"/>
      <c r="D59" s="66" t="s">
        <v>129</v>
      </c>
      <c r="E59" s="41">
        <v>0.25</v>
      </c>
      <c r="F59" s="41">
        <v>0.34</v>
      </c>
      <c r="G59" s="41">
        <v>0.5</v>
      </c>
      <c r="H59" s="41">
        <v>0.5</v>
      </c>
      <c r="I59" s="41">
        <v>0.75</v>
      </c>
      <c r="J59" s="41">
        <v>0.76</v>
      </c>
      <c r="K59" s="41">
        <v>1</v>
      </c>
      <c r="L59" s="41"/>
      <c r="M59" s="41">
        <f>+J59</f>
        <v>0.76</v>
      </c>
      <c r="N59" s="36">
        <f t="shared" ref="N59" si="5">IF(M59/I59&gt;100%,100%,M59/I59)</f>
        <v>1</v>
      </c>
      <c r="O59" s="160"/>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row>
    <row r="60" spans="1:87" s="23" customFormat="1" ht="73.5" customHeight="1" x14ac:dyDescent="0.25">
      <c r="A60" s="139"/>
      <c r="B60" s="139"/>
      <c r="C60" s="139"/>
      <c r="D60" s="66" t="s">
        <v>128</v>
      </c>
      <c r="E60" s="41">
        <v>0.25</v>
      </c>
      <c r="F60" s="41">
        <v>0.19</v>
      </c>
      <c r="G60" s="41">
        <v>0.5</v>
      </c>
      <c r="H60" s="41">
        <v>0.4</v>
      </c>
      <c r="I60" s="41">
        <v>0.75</v>
      </c>
      <c r="J60" s="41">
        <v>0.69</v>
      </c>
      <c r="K60" s="41">
        <v>1</v>
      </c>
      <c r="L60" s="41"/>
      <c r="M60" s="41">
        <f>+J60</f>
        <v>0.69</v>
      </c>
      <c r="N60" s="36">
        <f t="shared" ref="N60:N64" si="6">IF(M60/I60&gt;100%,100%,M60/I60)</f>
        <v>0.91999999999999993</v>
      </c>
      <c r="O60" s="160"/>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row>
    <row r="61" spans="1:87" s="23" customFormat="1" ht="73.5" customHeight="1" x14ac:dyDescent="0.25">
      <c r="A61" s="139"/>
      <c r="B61" s="139"/>
      <c r="C61" s="139"/>
      <c r="D61" s="66" t="s">
        <v>235</v>
      </c>
      <c r="E61" s="41">
        <v>1</v>
      </c>
      <c r="F61" s="41">
        <v>1</v>
      </c>
      <c r="G61" s="41">
        <v>1</v>
      </c>
      <c r="H61" s="41">
        <v>1</v>
      </c>
      <c r="I61" s="41">
        <v>1</v>
      </c>
      <c r="J61" s="41">
        <v>1</v>
      </c>
      <c r="K61" s="41">
        <v>1</v>
      </c>
      <c r="L61" s="41"/>
      <c r="M61" s="44">
        <f t="shared" si="0"/>
        <v>1</v>
      </c>
      <c r="N61" s="36">
        <f t="shared" si="6"/>
        <v>1</v>
      </c>
      <c r="O61" s="160"/>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row>
    <row r="62" spans="1:87" s="23" customFormat="1" ht="73.5" customHeight="1" x14ac:dyDescent="0.25">
      <c r="A62" s="139"/>
      <c r="B62" s="140"/>
      <c r="C62" s="140"/>
      <c r="D62" s="23" t="s">
        <v>252</v>
      </c>
      <c r="E62" s="41">
        <v>1</v>
      </c>
      <c r="F62" s="41">
        <v>1</v>
      </c>
      <c r="G62" s="41">
        <v>1</v>
      </c>
      <c r="H62" s="41">
        <v>1</v>
      </c>
      <c r="I62" s="41">
        <v>1</v>
      </c>
      <c r="J62" s="41">
        <v>1</v>
      </c>
      <c r="K62" s="41">
        <v>1</v>
      </c>
      <c r="L62" s="41"/>
      <c r="M62" s="44">
        <f t="shared" si="0"/>
        <v>1</v>
      </c>
      <c r="N62" s="36">
        <f t="shared" si="6"/>
        <v>1</v>
      </c>
      <c r="O62" s="161"/>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row>
    <row r="63" spans="1:87" s="23" customFormat="1" ht="121.5" customHeight="1" x14ac:dyDescent="0.25">
      <c r="A63" s="139"/>
      <c r="B63" s="138" t="s">
        <v>260</v>
      </c>
      <c r="C63" s="138" t="s">
        <v>124</v>
      </c>
      <c r="D63" s="66" t="s">
        <v>261</v>
      </c>
      <c r="E63" s="41">
        <v>0.14000000000000001</v>
      </c>
      <c r="F63" s="41">
        <v>0.14000000000000001</v>
      </c>
      <c r="G63" s="41">
        <v>0.42</v>
      </c>
      <c r="H63" s="41">
        <v>0.42</v>
      </c>
      <c r="I63" s="41">
        <v>0.67</v>
      </c>
      <c r="J63" s="41">
        <v>0.67</v>
      </c>
      <c r="K63" s="41">
        <v>1</v>
      </c>
      <c r="L63" s="41"/>
      <c r="M63" s="44">
        <f>+J63</f>
        <v>0.67</v>
      </c>
      <c r="N63" s="36">
        <f t="shared" si="6"/>
        <v>1</v>
      </c>
      <c r="O63" s="153" t="s">
        <v>296</v>
      </c>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row>
    <row r="64" spans="1:87" s="23" customFormat="1" ht="149.25" customHeight="1" x14ac:dyDescent="0.25">
      <c r="A64" s="140"/>
      <c r="B64" s="140"/>
      <c r="C64" s="140"/>
      <c r="D64" s="66" t="s">
        <v>235</v>
      </c>
      <c r="E64" s="41">
        <v>1</v>
      </c>
      <c r="F64" s="41">
        <v>1</v>
      </c>
      <c r="G64" s="41">
        <v>1</v>
      </c>
      <c r="H64" s="41">
        <v>1</v>
      </c>
      <c r="I64" s="41">
        <v>1</v>
      </c>
      <c r="J64" s="41">
        <v>1</v>
      </c>
      <c r="K64" s="41">
        <v>1</v>
      </c>
      <c r="L64" s="70"/>
      <c r="M64" s="44">
        <f>+H64</f>
        <v>1</v>
      </c>
      <c r="N64" s="36">
        <f t="shared" si="6"/>
        <v>1</v>
      </c>
      <c r="O64" s="154"/>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row>
    <row r="65" spans="1:15" s="26" customFormat="1" x14ac:dyDescent="0.3">
      <c r="B65" s="27"/>
      <c r="C65" s="27"/>
      <c r="D65" s="32"/>
      <c r="E65" s="27"/>
      <c r="F65" s="27"/>
      <c r="G65" s="27"/>
      <c r="H65" s="27"/>
      <c r="I65" s="27"/>
      <c r="J65" s="27"/>
      <c r="K65" s="27"/>
      <c r="L65" s="27"/>
      <c r="M65" s="27"/>
      <c r="N65" s="27"/>
      <c r="O65" s="91"/>
    </row>
    <row r="66" spans="1:15" ht="15" customHeight="1" x14ac:dyDescent="0.3">
      <c r="A66" s="105" t="s">
        <v>8</v>
      </c>
      <c r="B66" s="105"/>
      <c r="C66" s="105"/>
      <c r="D66" s="105"/>
      <c r="E66" s="105"/>
      <c r="F66" s="105"/>
      <c r="G66" s="105"/>
      <c r="H66" s="105"/>
      <c r="I66" s="105"/>
      <c r="J66" s="105"/>
      <c r="K66" s="105"/>
      <c r="L66" s="105"/>
      <c r="M66" s="105"/>
      <c r="N66" s="105"/>
      <c r="O66" s="105"/>
    </row>
    <row r="67" spans="1:15" ht="15" customHeight="1" x14ac:dyDescent="0.3">
      <c r="A67" s="105" t="s">
        <v>9</v>
      </c>
      <c r="B67" s="105"/>
      <c r="C67" s="105"/>
      <c r="D67" s="105"/>
      <c r="E67" s="105"/>
      <c r="F67" s="105"/>
      <c r="G67" s="105"/>
      <c r="H67" s="105"/>
      <c r="I67" s="105"/>
      <c r="J67" s="105"/>
      <c r="K67" s="105"/>
      <c r="L67" s="105"/>
      <c r="M67" s="105"/>
      <c r="N67" s="105"/>
      <c r="O67" s="105"/>
    </row>
    <row r="68" spans="1:15" x14ac:dyDescent="0.3">
      <c r="A68" s="104" t="s">
        <v>37</v>
      </c>
      <c r="B68" s="104"/>
      <c r="C68" s="104"/>
      <c r="D68" s="104"/>
      <c r="E68" s="104"/>
      <c r="F68" s="104"/>
      <c r="G68" s="104"/>
      <c r="H68" s="104"/>
      <c r="I68" s="104"/>
      <c r="J68" s="104"/>
      <c r="K68" s="104"/>
      <c r="L68" s="104"/>
      <c r="M68" s="104"/>
      <c r="N68" s="104"/>
      <c r="O68" s="104"/>
    </row>
    <row r="69" spans="1:15" s="28" customFormat="1" x14ac:dyDescent="0.3">
      <c r="A69" s="99" t="s">
        <v>264</v>
      </c>
      <c r="B69" s="99"/>
      <c r="C69" s="99"/>
      <c r="D69" s="99"/>
      <c r="E69" s="99"/>
      <c r="F69" s="99"/>
      <c r="G69" s="99"/>
      <c r="H69" s="99"/>
      <c r="I69" s="99"/>
      <c r="J69" s="99"/>
      <c r="K69" s="99"/>
      <c r="L69" s="99"/>
      <c r="M69" s="99"/>
      <c r="N69" s="99"/>
      <c r="O69" s="99"/>
    </row>
  </sheetData>
  <mergeCells count="85">
    <mergeCell ref="A1:B2"/>
    <mergeCell ref="C1:N2"/>
    <mergeCell ref="A3:O3"/>
    <mergeCell ref="A5:W5"/>
    <mergeCell ref="M7:M8"/>
    <mergeCell ref="N7:N8"/>
    <mergeCell ref="O7:O8"/>
    <mergeCell ref="A7:A8"/>
    <mergeCell ref="B7:B8"/>
    <mergeCell ref="C7:C8"/>
    <mergeCell ref="D7:D8"/>
    <mergeCell ref="E7:L7"/>
    <mergeCell ref="P22:P23"/>
    <mergeCell ref="B20:B21"/>
    <mergeCell ref="O20:O21"/>
    <mergeCell ref="B24:B26"/>
    <mergeCell ref="C20:C21"/>
    <mergeCell ref="B63:B64"/>
    <mergeCell ref="O63:O64"/>
    <mergeCell ref="O43:O44"/>
    <mergeCell ref="O45:O47"/>
    <mergeCell ref="O48:O50"/>
    <mergeCell ref="O51:O53"/>
    <mergeCell ref="O55:O56"/>
    <mergeCell ref="O57:O62"/>
    <mergeCell ref="A68:O68"/>
    <mergeCell ref="A69:O69"/>
    <mergeCell ref="A66:O66"/>
    <mergeCell ref="A67:O67"/>
    <mergeCell ref="C13:C14"/>
    <mergeCell ref="B13:B14"/>
    <mergeCell ref="C15:C16"/>
    <mergeCell ref="B15:B16"/>
    <mergeCell ref="A9:A16"/>
    <mergeCell ref="B9:B10"/>
    <mergeCell ref="C9:C10"/>
    <mergeCell ref="C11:C12"/>
    <mergeCell ref="B11:B12"/>
    <mergeCell ref="C22:C23"/>
    <mergeCell ref="C24:C26"/>
    <mergeCell ref="A22:A26"/>
    <mergeCell ref="B17:B18"/>
    <mergeCell ref="A17:A21"/>
    <mergeCell ref="B33:B34"/>
    <mergeCell ref="A27:A34"/>
    <mergeCell ref="C17:C18"/>
    <mergeCell ref="C33:C34"/>
    <mergeCell ref="C27:C28"/>
    <mergeCell ref="C29:C31"/>
    <mergeCell ref="B35:B37"/>
    <mergeCell ref="B38:B39"/>
    <mergeCell ref="A35:A39"/>
    <mergeCell ref="B27:B28"/>
    <mergeCell ref="B29:B31"/>
    <mergeCell ref="B40:B42"/>
    <mergeCell ref="A40:A42"/>
    <mergeCell ref="C43:C44"/>
    <mergeCell ref="B43:B44"/>
    <mergeCell ref="A43:A64"/>
    <mergeCell ref="C45:C47"/>
    <mergeCell ref="B45:B47"/>
    <mergeCell ref="C48:C50"/>
    <mergeCell ref="B48:B50"/>
    <mergeCell ref="B51:B53"/>
    <mergeCell ref="B55:B56"/>
    <mergeCell ref="C51:C53"/>
    <mergeCell ref="C55:C56"/>
    <mergeCell ref="C57:C62"/>
    <mergeCell ref="B57:B62"/>
    <mergeCell ref="C63:C64"/>
    <mergeCell ref="O9:O10"/>
    <mergeCell ref="O11:O12"/>
    <mergeCell ref="O13:O14"/>
    <mergeCell ref="O15:O16"/>
    <mergeCell ref="C40:C42"/>
    <mergeCell ref="O17:O18"/>
    <mergeCell ref="O33:O34"/>
    <mergeCell ref="O35:O37"/>
    <mergeCell ref="O38:O39"/>
    <mergeCell ref="O40:O42"/>
    <mergeCell ref="O24:O26"/>
    <mergeCell ref="O27:O28"/>
    <mergeCell ref="O29:O31"/>
    <mergeCell ref="C35:C37"/>
    <mergeCell ref="C38:C39"/>
  </mergeCells>
  <printOptions horizontalCentered="1" verticalCentered="1"/>
  <pageMargins left="0.70866141732283472" right="0.70866141732283472" top="0.74803149606299213" bottom="0.74803149606299213" header="0.31496062992125984" footer="0.31496062992125984"/>
  <pageSetup scale="28" orientation="landscape" r:id="rId1"/>
  <rowBreaks count="7" manualBreakCount="7">
    <brk id="14" max="14" man="1"/>
    <brk id="21" max="14" man="1"/>
    <brk id="26" max="14" man="1"/>
    <brk id="37" max="14" man="1"/>
    <brk id="39" max="14" man="1"/>
    <brk id="44" max="14" man="1"/>
    <brk id="50" max="14" man="1"/>
  </rowBreaks>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6</vt:i4>
      </vt:variant>
    </vt:vector>
  </HeadingPairs>
  <TitlesOfParts>
    <vt:vector size="10" baseType="lpstr">
      <vt:lpstr>Portada</vt:lpstr>
      <vt:lpstr>Seguimiento PAI 1er trimestre</vt:lpstr>
      <vt:lpstr>Seguimiento PAI 2do trimestre </vt:lpstr>
      <vt:lpstr>Seguimiento PAI 3er trimestre 1</vt:lpstr>
      <vt:lpstr>'Seguimiento PAI 1er trimestre'!Área_de_impresión</vt:lpstr>
      <vt:lpstr>'Seguimiento PAI 2do trimestre '!Área_de_impresión</vt:lpstr>
      <vt:lpstr>'Seguimiento PAI 3er trimestre 1'!Área_de_impresión</vt:lpstr>
      <vt:lpstr>'Seguimiento PAI 1er trimestre'!Títulos_a_imprimir</vt:lpstr>
      <vt:lpstr>'Seguimiento PAI 2do trimestre '!Títulos_a_imprimir</vt:lpstr>
      <vt:lpstr>'Seguimiento PAI 3er trimestre 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Isabel Prieto Alzate</dc:creator>
  <cp:lastModifiedBy>Laura Cristina Gomez Rodriguez</cp:lastModifiedBy>
  <cp:lastPrinted>2019-09-06T20:21:17Z</cp:lastPrinted>
  <dcterms:created xsi:type="dcterms:W3CDTF">2017-01-27T18:29:11Z</dcterms:created>
  <dcterms:modified xsi:type="dcterms:W3CDTF">2019-11-15T15:30:21Z</dcterms:modified>
</cp:coreProperties>
</file>