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lcgomez\LAURA GOMEZ\PLANEACION ESTRATEGICA PAI-PEI\2020\SEGUIMIENTO PAI\SEGUNDO TRIMESTRE\"/>
    </mc:Choice>
  </mc:AlternateContent>
  <xr:revisionPtr revIDLastSave="0" documentId="8_{8FAEE4FE-D926-4D0E-BD0A-C2BB5BF3F50A}" xr6:coauthVersionLast="45" xr6:coauthVersionMax="45" xr10:uidLastSave="{00000000-0000-0000-0000-000000000000}"/>
  <bookViews>
    <workbookView xWindow="-120" yWindow="-120" windowWidth="20730" windowHeight="11160" activeTab="6" xr2:uid="{00000000-000D-0000-FFFF-FFFF00000000}"/>
  </bookViews>
  <sheets>
    <sheet name="Portada" sheetId="2" r:id="rId1"/>
    <sheet name="Seguimiento PAI 1er trimestre" sheetId="1" state="hidden" r:id="rId2"/>
    <sheet name="Seguimiento PAI 2do trimestre " sheetId="8" state="hidden" r:id="rId3"/>
    <sheet name="Seguimiento PAI 3r trimestre" sheetId="3" state="hidden" r:id="rId4"/>
    <sheet name="Seguimiento PAI 1er trimestre 1" sheetId="9" state="hidden" r:id="rId5"/>
    <sheet name="Seguimiento PAI 2do trimest " sheetId="10" state="hidden" r:id="rId6"/>
    <sheet name="Seguimiento PAI 2do trimestre" sheetId="11" r:id="rId7"/>
  </sheets>
  <definedNames>
    <definedName name="_xlnm._FilterDatabase" localSheetId="4" hidden="1">'Seguimiento PAI 1er trimestre 1'!$A$10:$CI$66</definedName>
    <definedName name="_xlnm._FilterDatabase" localSheetId="5" hidden="1">'Seguimiento PAI 2do trimest '!$A$10:$CI$66</definedName>
    <definedName name="_xlnm._FilterDatabase" localSheetId="6" hidden="1">'Seguimiento PAI 2do trimestre'!$A$10:$CI$64</definedName>
    <definedName name="_xlnm._FilterDatabase" localSheetId="3" hidden="1">'Seguimiento PAI 3r trimestre'!$A$10:$CI$71</definedName>
    <definedName name="_xlnm.Print_Area" localSheetId="1">'Seguimiento PAI 1er trimestre'!$A$1:$O$75</definedName>
    <definedName name="_xlnm.Print_Area" localSheetId="4">'Seguimiento PAI 1er trimestre 1'!$A$1:$O$70</definedName>
    <definedName name="_xlnm.Print_Area" localSheetId="5">'Seguimiento PAI 2do trimest '!$A$1:$O$70</definedName>
    <definedName name="_xlnm.Print_Area" localSheetId="6">'Seguimiento PAI 2do trimestre'!$A$1:$O$71</definedName>
    <definedName name="_xlnm.Print_Area" localSheetId="2">'Seguimiento PAI 2do trimestre '!$A$1:$O$75</definedName>
    <definedName name="_xlnm.Print_Area" localSheetId="3">'Seguimiento PAI 3r trimestre'!$A$1:$O$75</definedName>
    <definedName name="_xlnm.Print_Titles" localSheetId="1">'Seguimiento PAI 1er trimestre'!$1:$9</definedName>
    <definedName name="_xlnm.Print_Titles" localSheetId="4">'Seguimiento PAI 1er trimestre 1'!$1:$9</definedName>
    <definedName name="_xlnm.Print_Titles" localSheetId="5">'Seguimiento PAI 2do trimest '!$1:$9</definedName>
    <definedName name="_xlnm.Print_Titles" localSheetId="6">'Seguimiento PAI 2do trimestre'!$1:$9</definedName>
    <definedName name="_xlnm.Print_Titles" localSheetId="2">'Seguimiento PAI 2do trimestre '!$1:$9</definedName>
    <definedName name="_xlnm.Print_Titles" localSheetId="3">'Seguimiento PAI 3r trimestre'!$1:$9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4" i="11" l="1"/>
  <c r="N63" i="11"/>
  <c r="N61" i="11"/>
  <c r="N60" i="11"/>
  <c r="N59" i="11"/>
  <c r="N58" i="11"/>
  <c r="N56" i="11"/>
  <c r="N55" i="11"/>
  <c r="N54" i="11"/>
  <c r="N53" i="11"/>
  <c r="N52" i="11"/>
  <c r="N51" i="11"/>
  <c r="N50" i="11"/>
  <c r="N48" i="11"/>
  <c r="N47" i="11"/>
  <c r="N46" i="11"/>
  <c r="N45" i="11"/>
  <c r="N44" i="11"/>
  <c r="N43" i="11"/>
  <c r="N42" i="11"/>
  <c r="N41" i="11"/>
  <c r="N40" i="11"/>
  <c r="N39" i="11"/>
  <c r="N38" i="11"/>
  <c r="N19" i="11"/>
  <c r="N18" i="11"/>
  <c r="N17" i="11"/>
  <c r="N20" i="11"/>
  <c r="N13" i="11"/>
  <c r="M64" i="11"/>
  <c r="M63" i="11"/>
  <c r="M62" i="11"/>
  <c r="M61" i="11"/>
  <c r="M60" i="11"/>
  <c r="M59" i="11"/>
  <c r="M58" i="11"/>
  <c r="M57" i="11"/>
  <c r="M56" i="11"/>
  <c r="M55" i="11"/>
  <c r="M54" i="11"/>
  <c r="M53" i="11"/>
  <c r="M52" i="11"/>
  <c r="M51" i="11"/>
  <c r="M50" i="11"/>
  <c r="M49" i="11"/>
  <c r="M48" i="11"/>
  <c r="M47" i="11"/>
  <c r="M46" i="11"/>
  <c r="M45" i="11"/>
  <c r="M44" i="11"/>
  <c r="M43" i="11"/>
  <c r="M42" i="11"/>
  <c r="M40" i="11"/>
  <c r="M39" i="11"/>
  <c r="M38" i="11"/>
  <c r="M37" i="11"/>
  <c r="M36" i="11"/>
  <c r="M35" i="11"/>
  <c r="M34" i="11"/>
  <c r="N34" i="11" s="1"/>
  <c r="M33" i="11"/>
  <c r="M32" i="11"/>
  <c r="N32" i="11" s="1"/>
  <c r="H31" i="11"/>
  <c r="M31" i="11" s="1"/>
  <c r="N31" i="11" s="1"/>
  <c r="H30" i="11"/>
  <c r="M30" i="11" s="1"/>
  <c r="G30" i="11"/>
  <c r="H29" i="11"/>
  <c r="M29" i="11" s="1"/>
  <c r="G29" i="11"/>
  <c r="H28" i="11"/>
  <c r="M28" i="11" s="1"/>
  <c r="N28" i="11" s="1"/>
  <c r="M27" i="11"/>
  <c r="M26" i="11"/>
  <c r="N26" i="11" s="1"/>
  <c r="M25" i="11"/>
  <c r="N25" i="11" s="1"/>
  <c r="M24" i="11"/>
  <c r="M23" i="11"/>
  <c r="N23" i="11" s="1"/>
  <c r="M22" i="11"/>
  <c r="M21" i="11"/>
  <c r="N21" i="11" s="1"/>
  <c r="M20" i="11"/>
  <c r="M19" i="11"/>
  <c r="M18" i="11"/>
  <c r="M17" i="11"/>
  <c r="M16" i="11"/>
  <c r="N16" i="11" s="1"/>
  <c r="H15" i="11"/>
  <c r="M15" i="11" s="1"/>
  <c r="N15" i="11" s="1"/>
  <c r="M13" i="11"/>
  <c r="M11" i="11"/>
  <c r="N11" i="11" s="1"/>
  <c r="N29" i="11" l="1"/>
  <c r="N30" i="11"/>
  <c r="M71" i="8"/>
  <c r="M70" i="8"/>
  <c r="N70" i="8" s="1"/>
  <c r="M69" i="8"/>
  <c r="N69" i="8" s="1"/>
  <c r="M68" i="8"/>
  <c r="N68" i="8" s="1"/>
  <c r="M67" i="8"/>
  <c r="N67" i="8" s="1"/>
  <c r="M66" i="8"/>
  <c r="N66" i="8" s="1"/>
  <c r="M65" i="8"/>
  <c r="N65" i="8" s="1"/>
  <c r="M64" i="8"/>
  <c r="N64" i="8" s="1"/>
  <c r="M63" i="8"/>
  <c r="N63" i="8" s="1"/>
  <c r="M62" i="8"/>
  <c r="N62" i="8"/>
  <c r="M61" i="8"/>
  <c r="N61" i="8" s="1"/>
  <c r="M60" i="8"/>
  <c r="N60" i="8" s="1"/>
  <c r="M59" i="8"/>
  <c r="N59" i="8" s="1"/>
  <c r="M58" i="8"/>
  <c r="M57" i="8"/>
  <c r="N57" i="8" s="1"/>
  <c r="M56" i="8"/>
  <c r="M55" i="8"/>
  <c r="N55" i="8"/>
  <c r="M54" i="8"/>
  <c r="N54" i="8" s="1"/>
  <c r="M53" i="8"/>
  <c r="N53" i="8" s="1"/>
  <c r="M52" i="8"/>
  <c r="N52" i="8" s="1"/>
  <c r="M51" i="8"/>
  <c r="N51" i="8" s="1"/>
  <c r="M50" i="8"/>
  <c r="N50" i="8" s="1"/>
  <c r="M49" i="8"/>
  <c r="N49" i="8" s="1"/>
  <c r="M48" i="8"/>
  <c r="N48" i="8" s="1"/>
  <c r="M47" i="8"/>
  <c r="N47" i="8"/>
  <c r="M46" i="8"/>
  <c r="M45" i="8"/>
  <c r="N45" i="8" s="1"/>
  <c r="M44" i="8"/>
  <c r="N44" i="8" s="1"/>
  <c r="M43" i="8"/>
  <c r="N43" i="8" s="1"/>
  <c r="M42" i="8"/>
  <c r="M41" i="8"/>
  <c r="M40" i="8"/>
  <c r="M39" i="8"/>
  <c r="N39" i="8" s="1"/>
  <c r="M38" i="8"/>
  <c r="N38" i="8" s="1"/>
  <c r="M37" i="8"/>
  <c r="M36" i="8"/>
  <c r="N36" i="8" s="1"/>
  <c r="M35" i="8"/>
  <c r="M34" i="8"/>
  <c r="M33" i="8"/>
  <c r="M32" i="8"/>
  <c r="M31" i="8"/>
  <c r="M30" i="8"/>
  <c r="K30" i="8"/>
  <c r="M29" i="8"/>
  <c r="N29" i="8" s="1"/>
  <c r="K29" i="8"/>
  <c r="I29" i="8"/>
  <c r="F28" i="8"/>
  <c r="M28" i="8" s="1"/>
  <c r="N28" i="8" s="1"/>
  <c r="M27" i="8"/>
  <c r="N27" i="8" s="1"/>
  <c r="M26" i="8"/>
  <c r="N26" i="8"/>
  <c r="G26" i="8"/>
  <c r="M25" i="8"/>
  <c r="M24" i="8"/>
  <c r="N24" i="8"/>
  <c r="M23" i="8"/>
  <c r="N23" i="8" s="1"/>
  <c r="M22" i="8"/>
  <c r="M21" i="8"/>
  <c r="N21" i="8"/>
  <c r="M20" i="8"/>
  <c r="M19" i="8"/>
  <c r="M18" i="8"/>
  <c r="M16" i="8"/>
  <c r="M15" i="8"/>
  <c r="M14" i="8"/>
  <c r="N14" i="8" s="1"/>
  <c r="M13" i="8"/>
  <c r="M12" i="8"/>
  <c r="M11" i="8"/>
  <c r="M71" i="3"/>
  <c r="M70" i="3"/>
  <c r="N70" i="3" s="1"/>
  <c r="M69" i="3"/>
  <c r="N69" i="3" s="1"/>
  <c r="M68" i="3"/>
  <c r="N68" i="3" s="1"/>
  <c r="M67" i="3"/>
  <c r="N67" i="3"/>
  <c r="M66" i="3"/>
  <c r="N66" i="3" s="1"/>
  <c r="M65" i="3"/>
  <c r="N65" i="3"/>
  <c r="M64" i="3"/>
  <c r="N64" i="3" s="1"/>
  <c r="M63" i="3"/>
  <c r="N63" i="3" s="1"/>
  <c r="M62" i="3"/>
  <c r="N62" i="3" s="1"/>
  <c r="M61" i="3"/>
  <c r="N61" i="3" s="1"/>
  <c r="M60" i="3"/>
  <c r="N60" i="3" s="1"/>
  <c r="M59" i="3"/>
  <c r="N59" i="3"/>
  <c r="M58" i="3"/>
  <c r="M57" i="3"/>
  <c r="N57" i="3" s="1"/>
  <c r="M56" i="3"/>
  <c r="M55" i="3"/>
  <c r="N55" i="3" s="1"/>
  <c r="M54" i="3"/>
  <c r="N54" i="3"/>
  <c r="M53" i="3"/>
  <c r="N53" i="3" s="1"/>
  <c r="M52" i="3"/>
  <c r="N52" i="3" s="1"/>
  <c r="M51" i="3"/>
  <c r="N51" i="3" s="1"/>
  <c r="M50" i="3"/>
  <c r="N50" i="3"/>
  <c r="M49" i="3"/>
  <c r="N49" i="3" s="1"/>
  <c r="M48" i="3"/>
  <c r="N48" i="3"/>
  <c r="M47" i="3"/>
  <c r="N47" i="3" s="1"/>
  <c r="M46" i="3"/>
  <c r="M45" i="3"/>
  <c r="N45" i="3"/>
  <c r="M44" i="3"/>
  <c r="N44" i="3" s="1"/>
  <c r="M43" i="3"/>
  <c r="N43" i="3"/>
  <c r="M42" i="3"/>
  <c r="M41" i="3"/>
  <c r="M40" i="3"/>
  <c r="M39" i="3"/>
  <c r="N39" i="3" s="1"/>
  <c r="M38" i="3"/>
  <c r="N38" i="3"/>
  <c r="M37" i="3"/>
  <c r="M36" i="3"/>
  <c r="N36" i="3" s="1"/>
  <c r="M35" i="3"/>
  <c r="M34" i="3"/>
  <c r="M33" i="3"/>
  <c r="M32" i="3"/>
  <c r="M31" i="3"/>
  <c r="M30" i="3"/>
  <c r="K30" i="3"/>
  <c r="M29" i="3"/>
  <c r="N29" i="3" s="1"/>
  <c r="K29" i="3"/>
  <c r="I29" i="3"/>
  <c r="F28" i="3"/>
  <c r="M28" i="3"/>
  <c r="N28" i="3"/>
  <c r="M27" i="3"/>
  <c r="N27" i="3" s="1"/>
  <c r="M26" i="3"/>
  <c r="N26" i="3"/>
  <c r="G26" i="3"/>
  <c r="M25" i="3"/>
  <c r="M24" i="3"/>
  <c r="N24" i="3"/>
  <c r="M23" i="3"/>
  <c r="N23" i="3" s="1"/>
  <c r="M22" i="3"/>
  <c r="M21" i="3"/>
  <c r="N21" i="3" s="1"/>
  <c r="M20" i="3"/>
  <c r="M19" i="3"/>
  <c r="M18" i="3"/>
  <c r="M16" i="3"/>
  <c r="M15" i="3"/>
  <c r="M14" i="3"/>
  <c r="N14" i="3" s="1"/>
  <c r="M13" i="3"/>
  <c r="M12" i="3"/>
  <c r="M11" i="3"/>
  <c r="F28" i="1"/>
  <c r="M28" i="1" s="1"/>
  <c r="N28" i="1" s="1"/>
  <c r="M33" i="1"/>
  <c r="M34" i="1"/>
  <c r="M35" i="1"/>
  <c r="M36" i="1"/>
  <c r="N36" i="1" s="1"/>
  <c r="M68" i="1"/>
  <c r="N68" i="1"/>
  <c r="M67" i="1"/>
  <c r="N67" i="1" s="1"/>
  <c r="M21" i="1"/>
  <c r="N21" i="1"/>
  <c r="M12" i="1"/>
  <c r="M13" i="1"/>
  <c r="M14" i="1"/>
  <c r="N14" i="1"/>
  <c r="M15" i="1"/>
  <c r="M16" i="1"/>
  <c r="M18" i="1"/>
  <c r="M19" i="1"/>
  <c r="M20" i="1"/>
  <c r="M22" i="1"/>
  <c r="M23" i="1"/>
  <c r="N23" i="1"/>
  <c r="M24" i="1"/>
  <c r="N24" i="1" s="1"/>
  <c r="M25" i="1"/>
  <c r="M26" i="1"/>
  <c r="N26" i="1"/>
  <c r="M27" i="1"/>
  <c r="N27" i="1" s="1"/>
  <c r="M29" i="1"/>
  <c r="N29" i="1" s="1"/>
  <c r="M30" i="1"/>
  <c r="M31" i="1"/>
  <c r="M32" i="1"/>
  <c r="M37" i="1"/>
  <c r="M38" i="1"/>
  <c r="N38" i="1"/>
  <c r="M39" i="1"/>
  <c r="N39" i="1" s="1"/>
  <c r="M40" i="1"/>
  <c r="M41" i="1"/>
  <c r="M42" i="1"/>
  <c r="M43" i="1"/>
  <c r="N43" i="1"/>
  <c r="M44" i="1"/>
  <c r="N44" i="1" s="1"/>
  <c r="M45" i="1"/>
  <c r="N45" i="1"/>
  <c r="M46" i="1"/>
  <c r="M47" i="1"/>
  <c r="N47" i="1" s="1"/>
  <c r="M48" i="1"/>
  <c r="N48" i="1"/>
  <c r="M49" i="1"/>
  <c r="N49" i="1" s="1"/>
  <c r="M50" i="1"/>
  <c r="N50" i="1"/>
  <c r="M51" i="1"/>
  <c r="N51" i="1" s="1"/>
  <c r="M52" i="1"/>
  <c r="N52" i="1" s="1"/>
  <c r="M53" i="1"/>
  <c r="N53" i="1" s="1"/>
  <c r="M54" i="1"/>
  <c r="N54" i="1"/>
  <c r="M55" i="1"/>
  <c r="N55" i="1" s="1"/>
  <c r="M56" i="1"/>
  <c r="M57" i="1"/>
  <c r="N57" i="1" s="1"/>
  <c r="M58" i="1"/>
  <c r="M59" i="1"/>
  <c r="N59" i="1"/>
  <c r="M60" i="1"/>
  <c r="N60" i="1" s="1"/>
  <c r="M61" i="1"/>
  <c r="N61" i="1" s="1"/>
  <c r="M62" i="1"/>
  <c r="N62" i="1" s="1"/>
  <c r="M63" i="1"/>
  <c r="N63" i="1"/>
  <c r="M64" i="1"/>
  <c r="N64" i="1" s="1"/>
  <c r="M65" i="1"/>
  <c r="N65" i="1"/>
  <c r="M66" i="1"/>
  <c r="N66" i="1" s="1"/>
  <c r="M69" i="1"/>
  <c r="N69" i="1"/>
  <c r="M70" i="1"/>
  <c r="N70" i="1" s="1"/>
  <c r="M71" i="1"/>
  <c r="M11" i="1"/>
  <c r="K30" i="1"/>
  <c r="K29" i="1"/>
  <c r="I29" i="1"/>
  <c r="G26" i="1"/>
</calcChain>
</file>

<file path=xl/sharedStrings.xml><?xml version="1.0" encoding="utf-8"?>
<sst xmlns="http://schemas.openxmlformats.org/spreadsheetml/2006/main" count="1351" uniqueCount="393">
  <si>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</si>
  <si>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</si>
  <si>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</si>
  <si>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</si>
  <si>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</si>
  <si>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</si>
  <si>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</si>
  <si>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</si>
  <si>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</si>
  <si>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</si>
  <si>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</si>
  <si>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</si>
  <si>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</si>
  <si>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</si>
  <si>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</si>
  <si>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</si>
  <si>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</si>
  <si>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</si>
  <si>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</si>
  <si>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</si>
  <si>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</si>
  <si>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</si>
  <si>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</si>
  <si>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</si>
  <si>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</si>
  <si>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</si>
  <si>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</si>
  <si>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</si>
  <si>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</si>
  <si>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</si>
  <si>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</si>
  <si>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</si>
  <si>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</si>
  <si>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</si>
  <si>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</si>
  <si>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</si>
  <si>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</si>
  <si>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</si>
  <si>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</si>
  <si>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t xml:space="preserve">Período de seguimiento: </t>
    </r>
    <r>
      <rPr>
        <b/>
        <u/>
        <sz val="16"/>
        <rFont val="Segoe UI"/>
        <family val="2"/>
      </rPr>
      <t>Primer trimestre de 2018</t>
    </r>
  </si>
  <si>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</si>
  <si>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</si>
  <si>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</si>
  <si>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</si>
  <si>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</si>
  <si>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</si>
  <si>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</si>
  <si>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</si>
  <si>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</si>
  <si>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262</t>
    </r>
    <r>
      <rPr>
        <sz val="11"/>
        <color theme="1"/>
        <rFont val="Segoe UI"/>
        <family val="2"/>
      </rPr>
      <t xml:space="preserve"> proyectos de investigación apoyados</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</si>
  <si>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</si>
  <si>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</si>
  <si>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</si>
  <si>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</si>
  <si>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</si>
  <si>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</si>
  <si>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</si>
  <si>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</si>
  <si>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</si>
  <si>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</si>
  <si>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</si>
  <si>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</si>
  <si>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</si>
  <si>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</si>
  <si>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</si>
  <si>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</si>
  <si>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</si>
  <si>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</si>
  <si>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</si>
  <si>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</si>
  <si>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</si>
  <si>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</si>
  <si>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</si>
  <si>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</si>
  <si>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</si>
  <si>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</si>
  <si>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</si>
  <si>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</si>
  <si>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</si>
  <si>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</si>
  <si>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</si>
  <si>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</si>
  <si>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</si>
  <si>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</si>
  <si>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</si>
  <si>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</si>
  <si>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</si>
  <si>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</si>
  <si>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</si>
  <si>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</si>
  <si>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</si>
  <si>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</si>
  <si>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</si>
  <si>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</si>
  <si>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</si>
  <si>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</si>
  <si>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</si>
  <si>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</si>
  <si>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</si>
  <si>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</si>
  <si>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</si>
  <si>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</si>
  <si>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</si>
  <si>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</si>
  <si>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</si>
  <si>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</si>
  <si>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</si>
  <si>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</si>
  <si>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</si>
  <si>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</si>
  <si>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</si>
  <si>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</si>
  <si>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</si>
  <si>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</si>
  <si>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</si>
  <si>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</si>
  <si>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</si>
  <si>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</si>
  <si>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</si>
  <si>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</si>
  <si>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</si>
  <si>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</si>
  <si>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</si>
  <si>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</si>
  <si>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</si>
  <si>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</si>
  <si>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</si>
  <si>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</si>
  <si>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</si>
  <si>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</si>
  <si>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</si>
  <si>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Resumen de la gestión a 31 de marzo de 2018</t>
  </si>
  <si>
    <t>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t>
  </si>
  <si>
    <t>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t>
  </si>
  <si>
    <t xml:space="preserve">En primer trimestre de 2018, se elaboró el documento de análisis de los resultados de la Convocatoria 768 para Indexación de Revistas Científicas Colombianas Especializadas. En este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t>
  </si>
  <si>
    <t>A 31 de marzo de 2018,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Por otro parte, en este período se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cumpliern con los criterios de existencia y calidad.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trimestre se radicaron 6 solicitudes para el reconocimiento de centros de investigación. Todas las solicitudes cumplieron con los requisitos mínimos y se encuentran en proceso de evaluación. Una de las solicitudes tramitadas, correspondió al Instituto Nacional de Salud que al ser instituto público obtendrá el reconocimiento de manera automática sin necesidad de pasar por la evaluación mencionada.</t>
  </si>
  <si>
    <t>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t>
  </si>
  <si>
    <t>Con respecto a la "Invitación para apoyar empresas beneficiadas de Alianzas para la innovación para el desarrollo de proyectos o prototipos", a 31 de marzo de la vigencia, se encuentra en la fase de convocatoria a las empresas beneficiarias. La convocatoria de empresas está a cargo de cada una de las cámaras que componen 7 de las 8 Alianzas regionales Queda pendiente la adhesión de Cámara de Comercio de Bogotá. La inscripción de las empresas se realiza mediante el link http://inscripcion.alianzasparalainnovacion.co/, y la elección definitiva se realiza en un comité técnico ejecutivo con la Cámara Coordinadora de la Alianza, Confecámaras y Colciencias. Al finalizar el primer trimestre el estado de las convocatorias es en siguiente:
-Alianza Andino Amazónica: apertura 05 de marzo de 2018 - convocatoria abierta
-Alianza Caribe: apertura 02 de abril
-Alianza Eje Cafetero: apertura 28 de febrero de 2018 - cierre 30 de marzo de 2018
-Alianza Llanos: apertura 02 de marzo de 2018- convocatoria abierta 
-Alianza Pacífico: apertura 07 de marzo de 2018 - convocatoria abierta
-Alianza Santanderes y Boyacá:
- Barrancabermeja: apertura 28 de febrero de 2018 - cierre 28 de marzo de 2018
- Bucaramanga: apertura 01 de marzo de 2018 - cierre 09 de marzo de 2018
- Cúcuta: apertura 07 de marzo de 2018- cierre 31 de marzo de 2018
- Duitama: 02 de marzo de 2018 - cierre 31 de marzo de 2018
- Pamplona: 05 de marzo de 2018 - cierre 28 de marzo de 2018
- Tunja: 02 de marzo de 2018 - cierre 23 de marzo de 2018
-Alianza Tolima-Huila-Cundinamarca: apertura no especificada - convocatoria abierta</t>
  </si>
  <si>
    <t xml:space="preserve">En cuanto a la implementación de la estrategia de Sistemas de Innovación, en el primer trimestre de 2018, se dió apertura a cinco convocatorias para la selección de empresas beneficiarias del programa de Sistemas de Innovación a través de las Cámaras de Comercio en las ciudades de Barranquilla, Bucaramanga, Cali y Eje Cafetero Empresarial.
De igual manera se abrieron las convocatorias para Boyacá y Cundinamarca tanto para la selección de entidades asesoras ara prestar servicios de asesoría con el objetivo de impulsar la creación de Sistemas de Innovación, como la selección de empresas beneficiarias para el desarrollo de capacidades en los componentes clave que impulsan la innovación empresarial para la creación y/o consolidación de sistemas básicos de innovación.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</si>
  <si>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En el primer trimestre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se revisó el informe de brechas realizado en 2017, como base para estructurar los términos de referencia de la convocatoria. Este documento fue presentado ante la Subdirección General para ser revisado en un Taller de Diseño y Seguimiento (TDS), en el cual sutieron algunas observaciones que fueron subsanadas.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realizó la revisión de plan operativo del proyecto con el Centro de Innovación "Reddi" de la Cámara de Comercio de Cali.
c) Línea de Crédito Bancoldex: En esta iniciativa, se avanzó en la realización de las mesas de trabajo con Bancóldex, en las cuales se decidió llevar cabo la convocatoria COFINANCIACIÓN LÍNEA DE CRÉDITO COLCIENCIAS- BANCOLDEX, para la cual se definieron requisitos y criterios para acceder a la línea de crédito y al incentivo a la innovación.  Se presentó una primera versión de términos de referencia en TDS y se consolidó la última versión de los mismos para ser presentados y aprobados en Comité del SENA, en el segundo trimestre de la vigencia.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en primer trimestre de 2018 fueron reconocidas 6 unidades de I+D+i: CIDEI, Centro de Productividad y  Competitividad de Oriente,  Corporación Centro de Desarrollo Tencológico del Gas, Corporación Centro de Investigación y Desarrollo de los Llanos CEINDETEC, Centro de Innovación y Tecnología ICP de Ecopetrol, Acerías de Colombia.</t>
  </si>
  <si>
    <t>En primer trimestre de 2018 se lograron constituir 3 spinn off, (empresas  de base tenológica de origenuniversitario),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De este trabajo se dieron las siguientes conclusiones para la estrategia de red de OTRI:
a) El propósito de la red es el de potencializar el ecosistema de Ciencia Tecnología e Innovación del país, gracias a la prestación de servicios que permitan a sus integrantes resolver problemas de la industria.
b) Es necesario entender la red como un conjunto de beneficios para sus miembros en las siguientes familias: economías de escala, mayor competitividad, menores costos de servicios, búsquedas conjuntas que beneficia al grupo y disminuye los costos individuales, facilidad de acceso para los clientes, incremento de la productividad y mayor integración de la cadena.
c) Debe realizarse un liderazgo conjunto durante el tiempo que se considere pertinente para que cada uno de los ejes estratégicos arroje resultados tangibles y mientras se logre estructurar el modelo de gobernanza para la red.
d) Establecer enfoque frente a la ejecución de las acciones futuras que permitan garantizar que el aporte estratégico sea potente de acuerdo a la experticia de cada OTRI fundadora.</t>
  </si>
  <si>
    <t xml:space="preserve">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será publicado en el mes de abril de 2018.
Frente a la estrategia de "INCUBA TI", cuya  apertura se dió en 2017 y los resultadon registraron 35 iniciativas, el avance a primer trimestre de 2018 muestra que los beneficiarios se encuentran en fase de entrenamiento con la finalidad de que los empresarios y emprendedores creen  nuevas empresas en el sector TI.
Con referencia a la convocatoria de formación especializada y certificación en competencias para desarrollo de tecnologías de información en la ciudad de Bogotá D.C, en primer triesmtre de 2018, se elaboraron los términos de referencia  y la apertura se llevó a cabo el pasado 20 de marzo. Su ejecución esta a cargo de FEDESOFT.
</t>
  </si>
  <si>
    <t>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Por lo anterior, se cumple en un 73% la meta establecida para el período. No obstante vale señalar que finalizando el mes de abril, se emitirá el dato definitivo  con corte a 31 de marzo.
También se señala que los resultados del indicador, dan cuenta de esfuerzo conjunto entre Colciencias y la SIC y su comportamiento depende de  la demanda de solicitudes por parte de los actores del SNCTeI. Adicionalmente, hay que  tener en cuenta que la  SIC recibe 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enla construcción del os términos de referencia. Su apertura se preveé para mayo de la vigencia.
En lo que respecta al estudio de resultados e impacto de las solicitudes de patentes apoyadas por Colciencias, e a marzo 31 de 2018 se avanzó en la estructuración los aspectos mínimos que se esperan que contenga el resultado de este documento, lo que incluyó: resultados de los análisis econométrico y bibliométrico, resultados y conclusiones del estudio cualitativo y resultados y conclusiones del análisis costo- beneficio.</t>
  </si>
  <si>
    <t>En primer trimestre de 2018, frente a la convocatoria de Fortalecimiento en la producción de proyectos museológicos para la Apropiación Social de CTeI desarrollados por Centros de Ciencia, se adelantó la eaboración de los términos de referencia y anexos respectiva. Se proyectó dar apertura en el mes de abril de la vigencia.
Con relación a la gestión territorial de los Centros de Ciencia, en el primer trimestre se acompañaron las Jornadas de asistencia técnica regional y verificación programadas por la Secretaría Técnica del Fondo de CTeI del Sistema General de Regalías para la Región Centro Sur, Llanos, Centro Oriente y Caribe.
Respecto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En cuanto al fortalecimiento de la relación entre Centros de Ciencia y el Sector Privado, se realizó un avance técnico con el fin de describir las necesidades sectoriales a la luz de beneficios tributarios para la realización de un convenio en II semestre 2018.
Frente a la Convocatoria de reconocimiento de actores del SNCTI Centros de Ciencia, en primer trimestre de 2018 se recibieron 03 soliccitudes de reconocimiento, de las cuales  1 se encuentra en estado de evaluación,  la siguiente en radicación y la última se encuentra en proceso de diligenciamiento.</t>
  </si>
  <si>
    <t xml:space="preserve">En primer trimestre de la vigencia, se reportaron 2.714 personas sensibilzadas, alcanzando así el 100% de la meta establecida para el período. El dato logrado se dió en términos del desarrollo de la convocatoria de "Ideas para el Cambio" a través de la interacción de los ususarios con la plataforma www.ideasparaelcambio.gov.co. Las diferentes convocatorias que se han realizado y los resultados de los procesos de Apropiación Social de la CTeI en la implementación de soluciones de ciencia y tecnología  en diferentes zonas de nuestro país. Las 1.364 personas adicionales se lograron a través  de la movilidad de los contenidos que se han gestionado desde el equipo de trabajo y que han sido de interés para las comunidades del país.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espeeciales, en el trimestre se  presentó y aprobó el proyecto entre comunidades indígenas del Cauca y una institución de educación superior, para el desarrollo de procesos de apropiación social de CTeI. El proyecto se formallizó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En lo que refiere a la actualización de la Estrategia Nacional de Apropiación Social de CTeI,  en el período se avanzó en el proceso de balance y ruta para la actualización del documento se presentó el documento con la metodología para la construcción de los lineamientos de Innovación Social en CTeI con las fases, actores y cronograma del proceso.
También en este período, se presentó el documento con la metodología para la construcción de los lineamientos de Innovación Social en CTeI con las fases, actores y cronograma del proceso.
Acerca del redimensionamiento del CENDOC, el el primer trimestre de 2018 se construyó el plan de acción  que sirvió de base para la construcción de los objetivos concertados. De igual manera se iniciaron mesas de trabajo con el Ministerio de Educación para conocer el estado actual del Sistama Nacional de Acceso Abierto SNAAC y se diseñó la primera propuesta SNAAC MEN -COLCIENCIAS. Sumado a esto, se definieron los primeros lineamientos de metadatos para la Red Nacional de Información Científica.
 </t>
  </si>
  <si>
    <t xml:space="preserve">A primer trimestre de 2018, se reportan 603.251 personas sensiblizadas a través de estrategias enfozadas en el uso, apropiación y utilidad, por cuenta de las iniciativas de Contenidos Multiformato, Activaciones Regionales, Estrategia Digital TEC. Con esta cifra se cumple la meta al 100%. Vale resaltar que las 399.251 personas adicionales sensibilizadas se aducen principalmente a la emisión de contenidos en tres canales de televisión pública diferentes, en el portal web de Todo Es Ciencia y en sus redes sociales, sumado a la presentación del documental "la tierra del agua" de la serie Colombia Bio en el Jardín Botánico (aporte de 580.372 delos 603.251 personas registradas).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(585 estudiantes para las dos Rutas). Además, se dió inicio a la difusión de los tres capítulos audiovisuales producidos para cada una de las tres Rutas desarrolladas en el último trimestre de 2017, logrando 1.482 visitas en la página web de Todo es Ciencia y un total de 8.477 reproducciones en todas las redes sociales. El impacto total, tanto presencial como en redes, de personas sensibilizadas con estas activaciones regionales, fue de 10.544.
Con relación a la estrategia Digital TEC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 
</t>
  </si>
  <si>
    <t>En primer trimestre de 2018, se registraron un total de 3.000 niños y jóvenes apoyados en procesos de vocación científica, logrando así el 100% de la meta configurada para este período.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</si>
  <si>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Con relación a la Convocatoria Jóvenes Investigadores e Innovadores,  31 de marzo de 2018 se elaboraron los términos de referencia  y se espera aprobación del contenido por parte del Comité de Subdirección. La apertura de la convocatoria esta programada para el mes de abril y apoya´ra cerca de 315 jóvenes investigadores.
Respecto a la Convocatoria en  Alianza con el  Sena, el pasado 23 de marzo se dió apertura al cuarto corte de  a la misma  y se espera apoyar 146 jóvenes estudiantes en modalidades técnica y tecnológica.
Alineado a lo anterior, para la Convocatoria de Jóvenes Investigadores e Innovadores en Medicina se prepararon los términos de referencia y ser presentaron para aprobación ante las instancias de decisión respectivas.  Su apertura esta prevista para el mes de abril de 2018.
En lo que respecta al Sistema de Mapeo iniciativas de país, en el primer trimestre se definió la ruta metodológica a seguir para el mapeo de iniciativas de CTeI dirigidas a niños y jóvenes junto con la firma consultora "Sistemas Especializados de Información.SEI".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Frente a la Comunidad de Jóvenes Investigadores e Innovadores se adelantó la propuesta conceptual y metodológica para la creación de la comunidad de jóvenes investigadores, en la que se incluye la organización del Primer Encuentro Nacional de Jóvenes Investigadores que busca reunir a los beneficiarios de las distintas cohortes del programa. Adicionalmente, se iniciaron los procesos logísticos del del primer encuentro nacional de Jóvenes Investigadores e Innovadores.
Para finalizar, enlo que atañe al Fortalecimiento I+D jóvenes alianza SENA, en primer trimestre de 2018, se llevó a cabo la construcción de la propuesta de formación en gestión de la innovación dirigida a instructores y aprendices del SENA.</t>
  </si>
  <si>
    <t>A primer trimestre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
Acerca de la convocatoria para el registro de propuestas que accederán a los beneficios tributarios de Ingresos No Constitutivos de Renta y Exención del IVA, durante el período analizado, se recibieron 13 de las solicitudes de las cuales 3 correspondieron a ingresos no constituvos y 10 a exenciones de IVA.
También en primer trimestre se definió la estrategia de los términos de referencia para realizar el seguimiento a los proyectos que han accedido a Beneficios Tributarios.</t>
  </si>
  <si>
    <t>Desde la Dirección de Desarrollo Tecnológico e Innovación, se tiene previsto  implementar las iniciativas de Pactos por la Innovación y Sostenibilidad de los mismos, para el tercer y cuatro trimestre de la vigencia 2018.</t>
  </si>
  <si>
    <t>A 31 de marzo de 2018, con relación a la iniciaitiva de liderar y coordinar un amplio debate nacional sobre el papel de la CTeI en el futuro del país,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Frente a las descriptivas de los datos, y que son comunes a los tres grupos, donde más igualdad hay en la participación es en el grupo de Ciudadanos (51% hombres, 47% mujeres), luego con un poco menos se encuentra los Investigadores (61% vs 39%) y por último con una baja participación de las mujeres se encuentra los empresarios (76% hombres, 24% mujeres). 
En cuanto a la participación por edad, el único grupo con participación de niños y adolescentes fueron los ciudadanos, dado que es poco probable que una persona con 20 años o menos se tenga un cargo de investigador o empresario. Para las edades de 20-30 años, nuevamente los ciudadanos presentaron una mayor participación (43%), más del doble de los empresarios (17%), y por mucho más a los Investigadores (8.6%).
En cuanto a la participación por departamentos, por mucho Bogotá dominó en todos los grupos, seguido por Antioquia en participación. Con mucho menos proporción se encuentra el Valle del Cauca y el resto de Cundinamarca. Para los demás departamentos, las participaciones  en su mayoría fueron menores al 1%. 
En cuanto a los ODS seleccionados, sobrasalieron en la consulta: a)  Garantizar una educación inclusiva, equitativa y de calidad, b) Disponibilidad de agua y el saneamiento para todos, c)  Garantizar una vida sana y d) Promover el crecimiento económico inclusivo y sostenible. Lo que se apreció, es que tanto los encuestados, mostraron mayor preocupación por ODS que parecen ser más tangibles o de acciones de más fácil observación y control, probablemente porque sienten que pueden sentir los beneficios de una manera más directa.
Con relación del informe de ODS, que constituye un elemento importante para el Libro Verde, y que fue generado por Elsevier; desde la Unidad de Diseño y Evaluación de Política (UDEP) se reportaron algunas observaciones a la firma, que incluyen aspesctos como: ajuste de la ventana de observación, producción de una versión ejecutiva del informe y algunas de modificaciones de forma.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Desde el contenido, se conceptualizó los componentes, el elemento habilitador y los principios de la política.</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</si>
  <si>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</si>
  <si>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En el primer trimestre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</si>
  <si>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 xml:space="preserve">A 31 de marzo de de 2018,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</si>
  <si>
    <t>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Dicho seguimiento ha implicado velar porque cada uno de los cuatro grupos (Innovación, Educación y Recursos Humanos, Infraestructura Nacional de la Calidad, Desarrollo Tecnológico) continúe con la implementación del Plan de Acción de Guatemala y con la inclusión, de forma transversal, de las Tecnologías Transformadoras. 
Colciencias en su rol de coordinador de los Puntos Nacionales de Contacto (NCP por sus siglas en inglés) ha venido trabajando con la comunidad científica y los NCP temáticos en la identificación de grupos de investigación, profesores, estudiantes y universidades que estén interesadas en generar redes de cooperación a través de la participación en Horizonte 2020. Este esfuerzo va encaminado a la generación de capacidades a través del conocimiento del programa y de los planes de trabajo para las áreas priorizadas.</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</si>
  <si>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</si>
  <si>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Los resultados de estas alianzas se lograrán en el cuarto trimestre de la vigencia.</t>
  </si>
  <si>
    <t xml:space="preserve">A primer trimestre de la vigencia 2018, se han comunicado el 20% de los programas estratégicos priorizados para la vigencia. 
Las campañas de comunicación que dan cuenta al indicador abarcan los siguientes programas: Formación de capital humano para la CTeI a nivel de Doctorado y Maestría; Articulación de oferta y demanda para recurso humano de alto nivel, Fomento al desarrollo de programas y proyectos de generación de conocimiento en CTeI, Sistemas de Innovación Empresarial y Brigada de patentes.
Sumando a lo anterior, se adelantaron las acciones correspondientes a la difusión de los programas estratégicos de la entidad, reflejados en 20 campañas de comunicación, las cuales fueron el resultado del análisis y conceptualización de los temas, cumpliendo lo planteado el período.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marzo de de 2018 se evidencia un cumplimiento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Con relación al desarrollo del ecosistema digital a través del portal web, en este período se registraron un total de 2.425. 444 visitas en la página de la Entidad. Vale destacar que este comportamiento se debió principalmente a la socialización del Plan Anual de Convocatorias y la consulta del mismo, así como de algunas convocatorias que dieron apertura en el primer trimestre de la vigencia.
Por su parte, el desarrollo de ecosistema digital a través de redes sociales, mostró en el período el siguiente parte:  62.571 interacciones en Facebook, 34.094 interacciones en Twitter y  23.397 interacciones en Youtube. En las dos primeras redes se presentó un comportamiento menor al esperado, asociado  principalmente a la rotación de personal del área y por la baja en las publicaciones al finalizar el mes de enero de 2018.
En este período también, se desarrollaron 2 campañas de comunicación interna que incluyen: 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Así mismo, en el primer trimestre de 2018 se llevaron a cabo 20 eventos en distintas ciudades del país, que fueron apoyados desde el área de comunicaciones para áreas como: Dirección general, fomento, innovación, mentalidad y cultura e internacionalización.
En cuanto al relacionamiento con medios de comunicación, en el período se lograron 646 menciones positivas. Frente a las categorías de educación, innovación y científicas la línea de registros varió, en algunos casos subió, en otros se mantuvo y en otros bajó: educación ( febrero 159 , marzo 65 ) innovación ( febrero 18, marzo 14) y científicas (febrero 106, marzo 99) . Los medios más destacados del trimestre son principales nacionales como ADN, Hoy Diario del Magdalena, Revista Semana.  Los temas más destacados del mes que tuvieron gran acogida en medios nacionales y locales fueron los eventos de las expediciones de Apaporis y Boyacá – Kew.
</t>
  </si>
  <si>
    <t>Aunque para alcanzar el cumplimiento de los requisitos relacionados con Norma ISO 9001:2015 para el primer trimestre de 2018 no se asoció meta programática, sin embargo se relacionan algunos avances como la formulación del plan para el fortalecimiento de competencia de los líderes de calidad para la vigencia 2018, con un total de 10 ejercicios programados, de los cuales se ejecutaron entre febrero y marzo de 2018. En promedio a estos ejercicios asistieron 31 colaboradores, lo cual representa una cobertura del 91%, frente a los invitados a cada sesión.
Frente a la optimización de procesos y procedimientos, en el trimestre no se presentan avances en el indicador; sin embargo durante este período se realizó la revisión de indicadores de procesos los cuales están alineados con el Plan de acción institucional.
En cuanto al  plan de racionalización de trámites, en el primer trimestre de 2018, se consolidó el  Plan de Anticorrupción  y Atención al Ciudadano,cuyos componentes fueron concertados con las áreas técnicas, previo a la presentación el el Comité de Gestión y Desemepeño Institucional, donde se aprobaron las siguientes trámites: Calificación de proyectos que aspiran a obtener beneficios tributarios, certificación de ingresos no constitutivos de ganancia ocasional y reconocimiento de actores del Sistema Nacional de Ciencia Tecnología e Innovación.
Con relación al plan de optimización de procesos, este fue acordado con las diferentes áreas y posteriormente aprobada en Comité de Gestión y Desemepeño Institucional el pasado 21 de marzo de 2018. Dentro de las actividades de optimización planificadas se encuentran: procedimientos Gestión Contractual, procedimientos Gestión Territorial, Proceso Gestión de Mentalidad y Cultura, Proceso de Gestión de la Información, Proceso de Gestión de Talento Humano.
Aunque  en el primer trimestre el plan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Con respecto al cumplimiento de los requisitos de transparencia, con corte al primer trimestre de 2018, se evidenció el cumplimiento de 4 requisitos de los 4 asignados al equipo calidad de la Oficina Asesora de Planeación, resultado que logra un cumplimiento del 100%, de la meta esperada. Para mantener el cumplimiento de estos requisitos, se realizó seguimiento a la disponibilidad de los trámites de Colciencias en la página web de la Entidad, verificando que se contara la información requerida por el ciudadano y las especificaciones establecidas por la Función Pública.  Se ha mantenido el monitoreo a la plataforma "No más filas", a fin de garantizar que efectivamente los trámites de Colciencias quedan disponibles en esta nueva plataforma. La entidad cuenta con 8 trámites y 1 OPA, inscritos en el SUIT, de los cuales 7 son totalmente en línea y 1 es parcialmente en línea, sobre los cuales, para la vigencia 2018 se planifican tres acciones de racionalización.
Con corte al primer trimestre de 2018, en cuanto a los requisitos de Gobierno en Línea, se mantuvo el cumplimiento del 78% respecto a una meta planificada del 78%, con 7 requisitos cumplidos de los 9 aplicables lo cual representa un cumplimiento satisfactorio de acuerdo con lo programado para el período.</t>
  </si>
  <si>
    <t>Plan de Acción Institucional 2018</t>
  </si>
  <si>
    <t>%  de cumplimiento de meta del programa 2018****</t>
  </si>
  <si>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ha permitido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observó un cumplimiento del 100% de hitos conforme lo programado (20 hitos programados para el período). Se cumplió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a)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b) Construcción de los seguimientos a los planes antes mencionados, cuyo contenido fue socializado ante las instancias pertinentes.
Con relación a la estrategia ""Socializar, capacitar y apropiar"", durante el primer trimestre de 2018, los equipos que hacen parte de la OAP realizaron la proyección y consolidación de las actividades de capacitación, asesoría y acompañamiento técnico a ejecutar en la vigencia, a fin de abordar cada una de las siguientes líneas: a) Planeación estratégica, b) Gestión de la Calidad, c) Gestión de la Información y d) Planificación y seguimiento a proyectos bajo metodología PMO.
En total se planificaron de 34 actividades, de las cuales, con corte al 26 de marzo de 2018 se ejecutaron 12, lo cual representa un avance del 35% en la estrategia. La cobertura de los ejercicios ejecutados evidencia una asistencia del 91% de los invitados con un promedio de asistentes de 68 asistentes, siendo los ejercicios de mayor cobertura los relacionados con el adecuado reporte de tareas en el módulo de planes de GINA.
 Frente al monitoreo permanente a la gestión de la Entidad que realiza la Oficina de Planeación, en la vigencia se llevaron a cabo  la actualización de la Ficha Técnica Indicadores Estratégicos, así como como las consultas del BSC 2017 y 2018, dashboard, cargue de indicadores para la la vigencia.
Frente al fortalecimiento operaciones estadísticas de Colciencias, a la fecha se llevó a cabo la actualización del plan den normalización de bases de datos. De igual manera, para 2018 se crearon los indicadores programáticos y estratégicos, sobre los cuales se verificó los formatos de soporte respectivo, para el reporte de los responsables.
Adicionalmente, en este período con respecto al apoyo a la producción y difusión de estadísticas nacionales de CTeI, se realizó la actualización de los tableros en Tableau para las tipologías de grupos- investigadores y producción-publindex.
Acerca del apoyo a la implementación de la PMO, en el primer trimestre de 2018 se trabajó conjuntamente con las áreas técnicas, el diseño correspondiente a los mecanismos de asignación de recursos a saber: invitaciones y convocatorias. Para la construcción de dichos flujos se realizaron 12 reuniones de trabajo colaborativo con las áreas técnicas entre el 27 de febrero y el 6 marzo con la participación de 29 personas. Así mismo, se elaboró el plan de comunicaciones, se definió la imagen dentro de la campaña “Ser comunidad Colciencias es gestionar proyectos” el cual fue remitido por correo electrónico a todos los funcionarios el 21 de marzo de 2018, con el asunto “pequeños cambios, grandes transformaciones”.
Con referencia a los requisitos de transparencia, para el primer trimestre de vigencia 2018, se evidenció el cumplimiento del 100% de los requisitos asignados a la Oficina Asesora de Planeación en el componente del índice de Transparencia de Entidades Públicas (ITEP), con un total de 147 requisitos cumplidos de 147 asignados. El resultado obtenido permite lograr la meta planificada para el trimestre, sin embargo se requiere asegurar que para la vigencia se formule una nueva campaña de promoción de transparencia y lucha contra la corrupción,  así como implementar estrategias que permitan mantener el cumplimiento de los siguientes aspectos: a)  Implementación y seguimiento al Plan de Participación Ciudadana 2018 y b)  Planificación, ejecución y seguimiento a la rendición de cuentas vigencia 2017.
En primer trimestre de 2018, también se logró un cumplimiento del 90% en los requisitos de Gobierno en Línea, registrando la implementación de 9 de los 10 requisitos a cargo de la OAP. Queda pendiente la implementación de los procesos y herramientas que facilitan el consumo, análisis, uso y aprovechamiento de los componentes de información.
Desde la Oficina de Control Interno, con el fin de contribuir a una Colciencias más Transparente,  se mantuvieron y actualizaron los 8 requisitos asignados, logrando así un cumplimiento del 100% frente a la meta del período y la vigencia.
Por otra parte, en cumplimiento del Plan de Auditorias de la Oficina de Control Interno, y conforme lo programado para el primer trimestre de 2018, se generaron 07 informes de auditoría, superando así la meta para el período (6 informes): a) Informe de Auditoria al Proceso de Gestión de Talento Humano, b) Informe de Evaluación por Dependencias, c) Informe Pormenorizado de Control Interno, d) Informe de Seguimiento Evaluación Sistema de Control Interno Contable, e) Seguimiento Austeridad del Gasto, f) Seguimiento al Plan de Acción Vigencia 2017 y g)  Seguimiento Plan de Mejora Archivístico.
También en este período,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Diciembre de 2017, el cual fue publicado el día 16 de enero de 2018, cumpliendo el plazo establecido en la norma.
Desde la gestión realizada por la Secretaría General, en el primer trimestre de 2018, esta dependencia llevó a cabo la vigilancia y control de los contratos suscritos al interior de la organización con la designación de supervisores o interventores según sea el caso.
En complemento se han tomado actualizado y/o creado documentos entre los que se incluyen: Manual de contratación y supervisión, procedimiento de supervisión, circulares internas entre otras.
También se iniciaron los trámites para la adopción de la Política de Defensa Judicial conforme a los lineamientos establecidos en el Modelo Integrado de Planeación y Gestión.
Frente al cumplimiento de los requisitos de transparencia a cargo de la Secretaría General, en el período se dió cumplimiento al 99% de los requisitos de ITEP (88 de 89 requisitos). Queda pendiente dar respuesta al Mapa de las personas que responden las denuncias, asociado a las condiciones institucionales del sistema de PQRSD.
</t>
  </si>
  <si>
    <t>Para el primer trimestre de 2018, se avanzó en un 84%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Durante el primer trimestre del 2018, se dió continuidad con la actualización de los inventarios de los archivos de gestión y central de Colciencias, y se actualizó el avance en cuanto a la mesa técnica realizada con el Archivo General de la Nación dentro del proceso de convalidación de las TRD. En esa línea, se realizó el inventario de 722 cajas X-200, con un total de 14300 carpetas, correspondientes a la documentacion ubicada en el archivo central</t>
  </si>
  <si>
    <t>En primer trimestre de 2018, se mantuvó el cumplimiento de los tres requisitos de transparencia relacionados con la información de gestión financiera en el sitio web. Es decir se ha dado cumplimiento al 100% de los requisitos que le atañen al área financiera. Dicho cumplimiento se da de conformidad en lo establecido en la Ley de Transparencia y demás regulación asociada.
En el período se mantienen al 100% los requisitos asociados al cumplimiento de la estrategia de Gobierno en Línea. Esta gestión se debió a la definición de la responsabilidad de la recolección de residuos reciclables y RAEE’s a través de gestores externo que tiene la Administración del Edificio en el que se ubica Colciencias.También en primer trimestre de la vigencia, se formuló el cronograma de implementación del Sistema de Gestión Ambiental y se solicitaron los soportes de la disposición final de residuos peligrosos a OTIC y Apoyo Logístico.
De igual manera, en este período, desde la Dirección Administrativa y Financiera se obtuvieron los siguientes avances frente a las actividades pactadas para realizar buenas prácticas que permitan la conservación de los activos de Colciencias y que impacten positivamente con el medio ambiente:  a) Elaboración del cronograma de baja de bienes y actualización de inventarios, b) Formulación del plan de depuración de activos y c) Registro del plan de mantenimiento bienes muebles e inmuebles.</t>
  </si>
  <si>
    <t>En el primer trimestre de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Por lo anterior, para este período se muestra un avance del 5%, es decir se cumplió en un 20% la meta establecida para el período, dado que las actividades programadas se centraron básicamente en la concertación con los involucrados.</t>
  </si>
  <si>
    <t>En primer trimestre de 2018, se evidenció un avance del 83% en el desarrollo del nuevo sistema integrado de información frente al 85% establecida como meta para el período. La diferencia de dos puntos porcentuales se debe principalmente a que las actividades de pruebas unitarias y refactoring presentan un atraso general de 12 días en el cronograma; para lo cual Tecnocom deberá presentar  un plan que permitan cumplir con las fechas pactadas de entrega a  Colciencias. Esto no implica más recursos, pero si la contratación de perfiles altos para lograr una coordinación y solución de incidencias más eficaz entre el equipo de desarrollo que se encuentra en España y el equipo Colombia.
 En cuanto el cumplimiento de los requisitos de transparencia, en el primer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en primer trimestre de la vigencia se avanzó en un 84% los compromisos, logrando asì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</si>
  <si>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También para este trimestre, se llevaron a cabo un total de 3 expediciones de las 5 comprometidas para el primer semestre de 2018, logrando el 60% de la meta establecida para el período. Las expediciones que se realizaron de manera exitosa corresponden en orden cronológico a: Apaporis, Boyacá y Chingaza. La Expedición Apaporis se realizó en dos puntos clave de la zona como el Cerro la Campana y el Raudal de Jirijirimo, mientras que la de Boyacá tuvo en cuenta zonas tales como la Serranía de las Quinchas y el páramo de Chiscas; finalmente Chingaza se enfocó en dos salidas de campo llevadas en San Juanito y Medina.
Las razones por las cuales no fue posible llevar a cabo las 2 expediciones restantes que fueron planeadas en el corresponden a lo siguiente: para el caso de la Expedición en Sumapaz, tanto Colciencias como el Instituto Humboldt, se encuentra en conversaciones con el Batallón de Alta montaña de la zona, como un actor indispensable para el desarrollo de la Expedición, en este sentido es necesario coordinar inicialmente la participación del Ejército Nacional en dicha salida de campo; posteriormente será posible desarrollarla. Con relación a la Expedición en el PNN Los Nevados, CORPOGEN informó a Colciencias que dicha salida se realizará a mediados de este año (junio), lo anterior con el fin de garantizar la participación de todos los actores involucrados (Universidad de los Andes y Universidad Javeriana). Según el comportamiento del indicador y frente a una diferencia en la tendencia esperada considerando los aspectos mencionados anteriormente, si bien no fueron ejecutadas el total de las expediciones en este periodo, se sigue garantizando el cumplimiento de la meta global de Colombia BIO por medio de los trámites realizados hasta la fecha y considerando las etapas de negociación con diferentes aliados para asegurar su correcta ejecución durante este año.
Con relación al fortalecimiento de colecciones, en  el  período analizado se continuó con la ejecución del Convenio Especial de Cooperación que fue suscrito con el Instituto de Ciencias Naturales de la Universidad Nacional y en paralelo se apoyó el proceso de difusión por medio de la oficina de Comunicaciones de Colciencias, relacionado con el Fortalecimiento de Colecciones a nivel nacional, en el marco del Convenio con el Instituto Humboldt.
En lo que refiere a la gestión regional, desde el Programa Bio se han realizado acciones para dinamizar la presentación de proyectos ya incluidos en los PAED departamentales. De igual manera, se han implementado gestiones con los departamentos de: Nariño, Valle del Cauca y Vichada.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Por su parte, la Convocatoria Innovación Boyacá, cerró finalizando marzo, desde la cual se registraron 13 propuestas inscritas. Se iniciara el proceso de verificación de requisitos y evaluación en el mes de abril.
El pasado 26 de febrero se dió apertura a la convocatoria de Cundinamarca para proyectos de I+D, la cual quedó numerada con el número 802. Se encuentra abierta hasta el 4 de mayo de 2018.</t>
  </si>
  <si>
    <t>Frente a la iniciativa de "Relacionamiento con el Ciudadano" a cargo del área de Centro de Contacto se implementó a través de la encuesta de satisfacción, en primer trimestre de 2018, una vez diligenicada dicha encuesta en el mes de diciembre de 2017, se realizó su análisis y los resultados dan cuenta de un total de 141 comentarios en los que cabe destacar algunas oportunidades de mejora entre las que se encuentra: falta de claridad en la encuesta (1 comentario) , términos de Referencia confusos (4 comentarios), Poco cálidos (7 comentarios), Falta de transparencia (9 comentarios), trámites largos ( 9 comentarios), presupuesto insuficiente ( 11 comentarioso), Problema Scienti (18 comentarios), Falta de conocimiento de los temas (19) , Felicitaciones (19) y sugerencias (19).
El informe producto de la gestión antes mencionada, fue remitido tanto a la Secretaría General como a la Oficina Asesora de Planeación para su revisión y a la vez coordinar con estas dependencias una mesa de trabajo para generar acciones de mejora que impacten a toda la entidad.
Se realizó reunión con la oficina de sistemas para definir los nuevos ajustes que se requieren para el primer semestre de 2018, para lo cual se levantó acta que se adjunta y donde se evidencias los ajustes solicitados.
Con relación al monitoreo y seguimiento a PQRDS, en el primer trimestre de la vigencia, se recibieron 19.339, de las cuales el 88% se tramitó a través del centro de contacto y el 12% por las áreas técnicas. Los canales de mayor volumen de PQRDS correspondieron al canal telefónico con una participación del 42%, seguido por correo electrónico que contribuyó con un 35%. El reporte se encuentra publicado en la página web de la Entidad.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El resultado obtenido se logra gracias a la puesta en operación de la solución unificada de recepción de PQRDS, sobre la cual se encontraba pendiente habilitar en el sitio web el mecanismo para su seguimiento en tiempo real por parte del Ciudadano y demás partes interesadas.
Frente a los requisitos de Gobierno en Línea en primer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</si>
  <si>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t>A primer trimestre de 2018, se realizaron los estudios previos para el proceso de contratación de la firma que orientará el ejercicio de sostenibilidad del proceso de transformación cultural y organizacional en Colciencias, para la vigencia 2018. Por lo anterior, no se reportó avance en el número de puntos de calificación de la cultura organizacional.
En cuanto al cumplimiento de requisitos de transparencia, en el período se dió  cumplimiento en un  99% frente a la meta del trimestre, principalmente al cumplimiento parcial de 1 requisitos de los 86 a cargo del área de talento humano, que corresponde a la Socialización del Código de Ética.
También en este período, se realizó el nombramiento de 10 funcionarios en cargos de libre nombramiento y remoción, cada uno con sus respectivos actos administrativos. 
 Dentro de los componentes del Sistema de Gestión del Talento Humano se encuentran los programas de Bienestar e incentivos, capacitación y Seguridad y salud en el Trabajo, obteniendo los siguiente avances durante el primer trimestre:
- Programa de Bienestar e Incentivos: se evaluaron las actividades realizadas durante el 2017, mediante una encuesta virtual de necesidades e intereses de los funcionarios donde participaron 82 servidores, en su mayoria personal de planta.
- Capacitación: se llev{o a cabo el diagnóstico de capacitación  y aprtir de esto, se consolidaron 33 actividades para fortalecer las competencias técnicas, las cuales serán implementadas con talleristas internos, extenos y aliados estratégicos.
-  Sistema de Gestión de seguridad y salud en el trabajo: se realizó diagnóstico del sistema a través del modelo de evaluación establecido por positiva ARL. El resultado de implementación del sistema de gestión en la entidad arrojó un 78.6%  de cumplimiento. Para lograr los requisitos restantes, se elaboró el plan de trabajo de seguridad y salud en el trabajo proyectado para la vigencia 2018 ,el cual fue presentado ante el Comité de Gestión y Desempeño Institucional  y ante el Comité Paritario de Seguridad y Salud en el trabajo de la entidad COPASST.
- Teletrabajo: se prorrogó el plan piloto para segundo trimestre de la vigencia. Una vez finalizado el periodo de prueba se procederá a presentar ante el Comité de Gestión y Desempeño los resultados sobre los indicadores de productividad, rentabilidad, calidad de vida laboral y clima organizacional.</t>
  </si>
  <si>
    <t>Resumen de la gestión a 30 de septiembre de 2018</t>
  </si>
  <si>
    <t>Resumen de la gestión a 30 de junio de 2018</t>
  </si>
  <si>
    <t>En el  segundo trimestre se presentaron 1.516 envíos,  353 atendieron la encuesta, es decir un 23%, donde se obtuvo resultado general de 87,5% de satisfacción. Los encuestados respondieron que su mayor interés en cuanto a la calidad del servicio considera mas importante el cumplimiento en los tiempos de respuesta con un 77% seguido por conocimiento de los temas con un 76%.
Basados en lo anterior, el resultado para el semestre 2 del presente año nos muestra una satisfacción del servicio de la entidad del 84%, se evidencia un incremento de 8 puntos porcentuales respecto con la ultima medición del semestre 2 de 2017.
Actualmente el manual se encuentra actualizado con la versión 9 donde los procedimientos y protocolos hacen referencia a las directrices a seguir en temas relacionados con la atención a los requerimientos de los ciudadanos.
Durante el segundo trimestre se realizaron capacitaciones al equipo de centro de contacto referente a Régimen de protección de datos personales, proceso de gestión de PQRDS dictadas por el programa nacional de servicio al ciudadano (PNSC), la función pública realizó un taller sobre accesos a la información y peticiones verbales, al interior de la entidad se realizaron 2 capacitaciones que buscan desarrollar capacidades de servicio no solo en el equipo de centro de contacto sino de los demás colaboradores. Se llevó a cabo taller llamado “Un servicio fuera de serie” dictado por programa nacional de servicio al ciudadano y manejo de documentos (oficios y memorandos) a través de ORFEO dictado por gestión documental con apoyo de la Oficina TIC y Centro de Contacto.
El módulo de PQRDS que funciona bajo ORFEO, se ha venido actualizando constantemente lo que ha permitido un funcionamiento más fácil y eficiente, se anexan las actas que dan cuenta de los avances.
Durante los meses de abril,mayo y junio se recibieron 7.351, 10.392 y 7.432 respectivamente para un total de 25.175 donde el canal telefónico fue el de mayor volumen 47,8% de solicitudes seguido por el correo electrónico 34,8% del total de PQRDS (Peticiones, quejas, reclamos, denuncias o sugerencias). 
En cuanto al tema de Colciencias transparente se mantiene el 100% de los requisitos, se da cumplimiento de los requisitos de gobierno en línea la cual se puede verificar en la  plantilla la cual da cuenta de los indicadores cumplidos al 100% para el cuatrienio 2015-2018.</t>
  </si>
  <si>
    <t xml:space="preserve">Para los programas estratégicos priorizados en el segundo trimestre, se destaca principalmente el lanzamiento de la plataforma "Ciencia en Cifras",  gestión realizada por la oficina de comunicaciones en el desarrollo de piezas gráficas, videos y sesiones en vivo para dar a conocer la plataforma al público objetivo.  De los 28 programas se realizaron 18 acciones de divulgación las cuales abarcan 14 programas estratégicos priorizados dando como resultado un avance del 50% con respecto a la meta anual.
En cuanto a la gestión de comunicación interna tuvo cumplimiento del 100% dado que se programaron 3 campañas dando cumplimiento a las 3,"Usemos protección, actuemos con precaución", cuyo objetivo es la importancia de la seguridad informática, Campaña "Ponte mosca": su objetivo es dar a conocer los programas de Seguridad y Salud en el Trabajo, Campaña "¡Toma partido por el planeta!": el objetivo de la campaña es incentivar una cultura medioambiental interna.
Para ecosistema digital se cumplió con la meta por encima de lo planeado en el trimestre, lo anterior obedece a que en este periodo del año se abrieron 14 convocatorias, la cual tuvo 1.403.423  visitas, correspondiente al (43,78 %), se implementó la plataforma de la Ciencia en Cifras y el Libro Verde 2030, se desarrolló la campaña CTeI en evolución y se divulgaron a través de la web los casos de éxito de los beneficiarios. Todas estas acciones contribuyeron al incremento en el número de visitas al portal web. 
En cuanto a las redes sociales se tuvieron las siguientes interacciones facebook 87,533, Twitter 51,854, youtube se lograron 287,202 reproducciones mas que el trimestre pasado, además se han apoyado las publicaciones con recursos gráficos y audiovisuales lo que ha permitido aumentar la cifra de interacción y seguidores en las de redes sociales.
Como conclusión a todas estas iniciativas se logró sensibilizar 992.194 entre redes sociales, página web Colciencias y Semana.com. La cifra está por debajo de lo planificado pero se debe tener en cuenta que el contrato de publicaciones en semana inició a finales de enero. 
Los eventos realizados durante el segundo trimestre del 2018 se cubrieron, estructuraron y coordinaron escenarios y/o eventos de las direcciones estratégicas de la Entidad, asimismo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Para el segundo trimestre se planeó 1000 menciones positivas , de las cuales se realizaron 883, aunque faltó 1,1% para cumplir la meta trimestral, no afecta la meta final debido a que tiene un avance a la fecha de del 53%. Las actividades más importantes de relacionamiento con los medios fueron la creación de la edición especial de la revista Semana con la cual impactamos a 27.079 usuarios únicos, el Inside con la República y el taller de periodistas para el lanzamiento de la plataforma La Ciencia en Cifras.
Se permitió poner a disposición de los usuarios, la información verificable para cumplir con el objetivo de transparencia,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t>
  </si>
  <si>
    <t>Para el proceso de sostenibilidad de transformación cultural y organizacional en la Entidad, se ajustaron los estudios previos, a través de reuniones con SEGEL, y con el comité de personal, posterior a la firma de estudios previos se llevó a comité de contratación donde se aprobó y se inició la publicación de la menor cuantía en el SECOP II, logrando así la meta propuesta correspondiente al 1,5%.
Teniendo en cuenta las actividades contempladas para dar cumplimiento a la Iniciativa estratégica: “LA MOTIVACION NOS HACE MAS PRODUCTIVOS” se adjuntan los soportes de ejecución de las actividades contenidas en los siguientes programas:
Plan de capacitación institucional
Programa de bienestar e incentivos
Plan de trabajo del Sistema de Gestión de  seguridad y salud en el trabajo
Informe resultados Prueba Piloto teletrabajo
Soportes del otorgamiento de los auxilios educativos y créditos educativos condonables
Durante el segundo trimestre se realizaron capacitaciones de contratación Estatal, Inducción y Re-inducción, Gestión Documental, MGI y tercera Linea de Defensa, Equidad de Genero, Negociación Colectiva,  PMO, buenas prácticas y lineamientos  en seguridad y privacidad de la información , servicio al Ciudadano (un servicio fuera de serie) , Beneficios Tributarios y Orfeo.
Se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Durante el semestre se enviaron  dos piezas de comunicación recordando el seguimiento  a los objetivos concertados, esto se hizo a través del correo de la oficina de Talento Humano.
Durante el periodo reportado se realizaron reuniones con la firma Software House donde se trataron temas sobre certificaciones de servidores de la entidad, actualizacion de los manuales de funciones en el sistema, cargue de nómina antiguas y modulos de Bienestar, Capacitación y Seguridad y Salud en el Trabajo y firma digital para certificaciones, a la fecha se ha logrado avanzar en las certificaciones de servidores de la entidad, proceso que aún está en ajuste.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</si>
  <si>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xxxx</t>
  </si>
  <si>
    <r>
      <t xml:space="preserve">Oficina Asesora de Planeación (OAP), en cuanto a la estrategia de </t>
    </r>
    <r>
      <rPr>
        <b/>
        <sz val="11"/>
        <color theme="1"/>
        <rFont val="Segoe UI"/>
        <family val="2"/>
      </rPr>
      <t>socializar, capacitar y apropiar</t>
    </r>
    <r>
      <rPr>
        <sz val="11"/>
        <color theme="1"/>
        <rFont val="Segoe UI"/>
        <family val="2"/>
      </rPr>
      <t xml:space="preserve"> a ejecutado 22 ejercicios de capacitación de los 34 planificados para la vigencia 2018, evidenciando un avance del 65% en la estrategia, con una cobertura del 90% y una participación de 82 asistentes en las diferentes actividades realizadas.
Dentro de las estrategias que más cobertura han tenido, se encuentran las ejecutadas  por el equipo de planeación estratégica, con el fin de promover el reporte oportuno y completo de las acciones y tareas asociadas a la ejecución del Plan de Acción en GINA.   
En cuanto al</t>
    </r>
    <r>
      <rPr>
        <b/>
        <sz val="11"/>
        <color theme="1"/>
        <rFont val="Segoe UI"/>
        <family val="2"/>
      </rPr>
      <t xml:space="preserve"> análisis de estadísticas</t>
    </r>
    <r>
      <rPr>
        <sz val="11"/>
        <color theme="1"/>
        <rFont val="Segoe UI"/>
        <family val="2"/>
      </rPr>
      <t xml:space="preserve">  se  desarrollaron los tableros para Grupos de Investigación, Investigadores, Publindex, Proyectos de I+D+i financiados por Colciencias. Adicionalmente se crearon tableros para la encuesta “¿Qué camino cogemos?”, presupuesto de Colciencias, recaudo y ejecución Fondo Francisco José de Caldas y Beneficios Tributarios, se lanzó al publicó el portal “La Ciencia en Cifras".
</t>
    </r>
    <r>
      <rPr>
        <b/>
        <sz val="11"/>
        <color theme="1"/>
        <rFont val="Segoe UI"/>
        <family val="2"/>
      </rPr>
      <t>Normalización de bases de datos</t>
    </r>
    <r>
      <rPr>
        <sz val="11"/>
        <color theme="1"/>
        <rFont val="Segoe UI"/>
        <family val="2"/>
      </rPr>
      <t xml:space="preserve">, Se incluyo la informacion de 2017 y durante el trimestre se trabajó en la unificacion de la BD las cuales se unificaron con la participación de las áreas responsables teniendo en cuenta la priorización según el plan estadístico nacional.
Se enviaron el 15 de junio al DANE y Ministerio de Educación, los Formularios de oferta de Información Estadística - F1 de las operaciones estadísticas como Indexación de revistas científicas especializadas en ciencia tecnología e innovación Publindex y  Beneficios tributarios en ciencia, tecnología e innovación. Así mismo, se enviaron las observaciones a la ficha de indicadores propuesta por Min Educación
para emplearla como guía de las fichas de los indicadores que se relacionen en cada operación estadística. 
En el proceso de implementación  de la </t>
    </r>
    <r>
      <rPr>
        <b/>
        <sz val="11"/>
        <color theme="1"/>
        <rFont val="Segoe UI"/>
        <family val="2"/>
      </rPr>
      <t xml:space="preserve">PMO, </t>
    </r>
    <r>
      <rPr>
        <sz val="11"/>
        <color theme="1"/>
        <rFont val="Segoe UI"/>
        <family val="2"/>
      </rPr>
      <t>se realizaron pruebas de diseño parte I – denominado “Mecanismo de Asignación de recursos”, parte II – “Proceso de Ejecución y Seguimiento de Proyectos” respectivamente donde se hicieron los ajustes requeridos, socialización del diseño y capacitación a las áreas técnicas a los Directores Científicos y Coordinadores Administrativos correspondientes a las cuatro entidades ejecutoras de la convocatoria 778-2017 de Ecosistema Científico (Universidad Nacional de Colombia – Sede Medellín; Universidad de Caldas, Universidad Industrial de Santander; Universidad Pontificia Bolivariana).  Se realizaron reuniones con el Director y el Subdirector para mostrar los avances en la implementación del software Planview, señalando los aspectos relevantes, los retos y los aspectos críticos, el avance en la implementación de la herramienta Planview es del 52% al segundo trimestre</t>
    </r>
    <r>
      <rPr>
        <b/>
        <sz val="11"/>
        <color theme="1"/>
        <rFont val="Segoe UI"/>
        <family val="2"/>
      </rPr>
      <t>. S</t>
    </r>
    <r>
      <rPr>
        <sz val="11"/>
        <color theme="1"/>
        <rFont val="Segoe UI"/>
        <family val="2"/>
      </rPr>
      <t xml:space="preserve">e revisó y ajustó el documento de diseño de la solución parte 2, generando la versión final del documento aprobado por Exceltis y Colciencias los cuales originaron compromisos que se encuentran en el informe presentado por Exceltis el 26 de junio de 2018. Todos los soportes de las capacitaciones se encuentran disponibles en la carpeta institucional  (Waira) O:\Planeacion\43. LISTAS DE ASISTENCIA\2018.
Con corte a 30 de Junio de 2018, se evidencia el cumplimiento del 100% de los requisitos asignados a la Oficina Asesora de Planeación en el componente del </t>
    </r>
    <r>
      <rPr>
        <b/>
        <sz val="11"/>
        <color theme="1"/>
        <rFont val="Segoe UI"/>
        <family val="2"/>
      </rPr>
      <t>índice de Transparencia</t>
    </r>
    <r>
      <rPr>
        <sz val="11"/>
        <color theme="1"/>
        <rFont val="Segoe UI"/>
        <family val="2"/>
      </rPr>
      <t xml:space="preserve">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t>
    </r>
    <r>
      <rPr>
        <b/>
        <sz val="11"/>
        <color theme="1"/>
        <rFont val="Segoe UI"/>
        <family val="2"/>
      </rPr>
      <t>Oficina de Control Interno</t>
    </r>
    <r>
      <rPr>
        <sz val="11"/>
        <color theme="1"/>
        <rFont val="Segoe UI"/>
        <family val="2"/>
      </rPr>
      <t xml:space="preserve">,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(8) ocho informes de Auditoria , de los cuales se cumplio la meta.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30 de abril de 2018, el cual fue publicado el día 16 de mayo de 2018, cumpliendo el plazo establecido.
</t>
    </r>
    <r>
      <rPr>
        <b/>
        <sz val="11"/>
        <color theme="1"/>
        <rFont val="Segoe UI"/>
        <family val="2"/>
      </rPr>
      <t>Secretaria General</t>
    </r>
    <r>
      <rPr>
        <sz val="11"/>
        <color theme="1"/>
        <rFont val="Segoe UI"/>
        <family val="2"/>
      </rPr>
      <t xml:space="preserve"> se carga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emite primer borrador sobre la guía para la supervisión e interventoría de contratos / convenios, se logra el 99% de cumplimiento de los requisitos de transparencia en Colciencias.</t>
    </r>
  </si>
  <si>
    <r>
      <t xml:space="preserve">Con corte a junio de 2018, el plan de fortalecimiento de competencias en requisitos del </t>
    </r>
    <r>
      <rPr>
        <b/>
        <sz val="11"/>
        <color theme="1"/>
        <rFont val="Segoe UI"/>
        <family val="2"/>
      </rPr>
      <t>Sistema de Gestión de Calidad</t>
    </r>
    <r>
      <rPr>
        <sz val="11"/>
        <color theme="1"/>
        <rFont val="Segoe UI"/>
        <family val="2"/>
      </rPr>
      <t xml:space="preserve"> evidencia un cumplimiento del 70% con un total de 7 ejercicios de capacitación, acompañamiento y asesoría ejecutados, de un total de 10 ejercicio planificados para la vigencia.
La cobertura promedio obtenida para los diferentes ejercicios adelantados es del 91% de asistencia, con un promedio de 31 participantes por actividad ejecutada, lo cual permite alcanzar el acompañamiento a los líderes de calidad de cada proceso. Como parte del ejercicio de articulación con otros referentes normativos, se ha garantizado la coherencia entre los documentos, indicadores y riesgos  del sistema de gestión de calidad y los requisitos, lineamientos y atributos de calidad del nuevo Modelo Integrado de Planeación y Gestión.
</t>
    </r>
    <r>
      <rPr>
        <b/>
        <sz val="11"/>
        <color theme="1"/>
        <rFont val="Segoe UI"/>
        <family val="2"/>
      </rPr>
      <t xml:space="preserve">Optimización de procesos, </t>
    </r>
    <r>
      <rPr>
        <sz val="11"/>
        <color theme="1"/>
        <rFont val="Segoe UI"/>
        <family val="2"/>
      </rPr>
      <t>en el mes de abril se realiza la alineación de los indicadores 2018 en el árbol de consulta por procesos y en el mapa de procesos de GINA, fecha a partir de la cual se inicia la gestión con los diferentes responsables para realizar el correspondiente reporte, con este avance se logra la meta del 100% en esta línea de optimización, aportando el 20% al indicador programático.
Se hace concertación de tres acciones de racionalización sobre las cuales se evidencia un avance del 53% frente a un 50% de avance esperado para junio de 2018, con lo cual se cumple la meta esperada.
Despues de recibir respuesta de la DIAN, en cuanto a tratamiento tributario para apoyos económicos en programas educativos y de acuerdo al Decreto 2250 de  2017 en su art 3 donde establece que "No constituyen renta ni ganancia ocasional, los apoyos económicos no reembolsables o condonados, entregados por el Estado o financiados con recursos públicos, para financiar programas educativos entregados a la persona natural", se realizan las precisiones normativas en el aplicativo  SUIT, a fin de asegurar que los usuarios tengan claridad en este trámite. 
Se realiza la actualización y publicación del procedimiento unificado de Reconocimiento de Actores M304PR08,  así como las guías de OTRIs, Incubadora de Empresa de base Tecnológica, Empresas Altamente Innovadoras, Unidades I+D+i y Centro de Investigación.
El plan de optimización a Junio de 2018, evidencia un avance del 34%, frente al 50% esperado, resultado que no permite cumplir la meta estimada, especialmente por los retrasos presentados en la concertación de los productos a cargo de Gestión de Contratación: Optimización Manual de contratación y supervisión, reducción de formatos en Gestión Contractual, actualización de procedimientos de Gestión Contractual.
Se publica el compendio de modelos de Ley 80 (A106PR16MO4), en la plataforma GINA, con el cual se inactivaron en total (23) modelos del proceso de Gestión Contractual. Este resultado permite pasar de (82) modelos a (59) modelos, con corte a II Trimestre de 2018.
Así mismo se construye y publica el "Instructivo para el empalme y entrega de cargo A101PR04I01", con 5 modelos a través de los cuales el funcionario o contratista que se va a retirar del cargo o rol contratado puede realizar la entrega del puesto, teniendo en cuenta el modelo que se ajusta de acuerdo al cargo o rol desempeñado y asegurando el cumplimiento de la normatividad aplicable.
Para el programa “más fácil menos pasos” se logra cumplir con el 100%, de la meta esperada, haciendo  seguimiento permanente a la disponibilidad de los trámites de Colciencias en la página web de la Entidad, verificando que se cuente con la información requerida por el ciudadano y las especificaciones establecidas por la Función Pública.  Se ha mantenido el monitoreo a la plataforma "No más filas", a fin de garantizar que efectivamente los trámites de Colciencias quedan disponibles en esta nueva plataforma.
 De los trámites inscritos en el SUIT, 7 son totalmente en línea y 1 es parcialmente.
 El principal logro para el programa mas fácil menos pasos, se obtiene con la identificación y priorización de la estrategia para la implementación de ventanillas únicas, requisitos que se logra con la planificación del "</t>
    </r>
    <r>
      <rPr>
        <b/>
        <sz val="11"/>
        <color theme="1"/>
        <rFont val="Segoe UI"/>
        <family val="2"/>
      </rPr>
      <t>Portal de Innovación</t>
    </r>
    <r>
      <rPr>
        <sz val="11"/>
        <color theme="1"/>
        <rFont val="Segoe UI"/>
        <family val="2"/>
      </rPr>
      <t xml:space="preserve">, herramienta de coordinación entre entidades públicas mediante la cual se unificará una sola oferta en innovación a nivel nacional." como uno de los proyectos priorizados por Colciencias ante el Comité Ejecutivo de CTeI , pues el portal responde a recomendaciones de la OCDE en términos de simplificación de trámites.
 La plataforma está concebida de tal manera que sirva como herramienta para hacer trazabilidad a los recursos nacionales invertidos en CTeI, y a mediano plazo es una plataforma que unificará la oferta y la demanda alrededor de la innovación, los socios estratégicos de la estrategia son el DNP, MinTIC, Colciencias y Presidencia.
</t>
    </r>
  </si>
  <si>
    <t xml:space="preserve">Se elaboró y se encuentra en proceso en la oficina de Planeación, la guía para la conformación de expedientes de convocatorias, con el fin de unificar criterio para la organización de los archivos de gestión de la entidad. 
Con respecto a las tablas de retención realizó mesa técnica con el AGN para revisar y aprobar los ajustes sugeridos en la sesión del Pre-Comité. En esta mesa técnica se recomendaron algunos ajustes a los procedimientos de la selección y se revisaron en mesa técnica el 03 de mayo 2018 donde finalmente se obtuvo el aval para presentar las TRD al Comité del Archivo General de la Nación. Se realiza la presentación ante el comité evaluador de documentos, el 24 de mayo de 2018, en el cual se emite concepto técnico de convalidación de las TRD. Actualmente la entidad a la espera de la comunicación donde evidencia la decisión de culminaron las actividades programadas para la implementación de los siguientes programas pertenecientes al Plan de Conservación Documental: Programa de sensibilización y toma de conciencia, Programa de Inspección y mantenimiento de sistemas de almacenamiento e instalaciones físicas; Programa de saneamiento ambiental.
Se realizó la actualización del registro de activos de información, según las Tablas de Retención Documental convalidadas por el Archivo General de la Nación. De igual manera se actualizo el formato de registros de información en GINA.
</t>
  </si>
  <si>
    <t xml:space="preserve">En el segundo semestre se da cumplimiento con el 100% de los requisitos de la Dirección Financiera, en la página web se encuentra publicada la ejecución presupuestal mensual, de igual manera se encuentran publicadas las resoluciones de traslados presupuestales.
En cuanto a la estrategía Colciencias mas moderna se destacan las siguiente acciones: reunión con equipo ambiental para conocer el mecanismo que permita disminuir el consumo de papel, reunión con la oficina TIC para conocer los avances de la resolución 0836 de 2017, sobre la política de uso eficiente del papel, se publica en GINA la matriz sobre aspectos e impactos ambientales, adicionalmente presentación de la campaña interna de gestión ambiental, la etapa de sensibilización se presentó a través de las siguientes piezas: banner intranet, wallpaper y gif. Esta campaña tendrá continuidad durante el segundo semestre del año, pues mes a mes se destacarán los aspectos relacionados con Gestión Ambiental (reciclaje, uso de los recursos naturales, uso eficiente del papel, entre otros).
En el programa de buenas prácticas de conservación no se reporta avance en el segundo trimestre ya que este se planeó para el segundo semestre de 2018. Sin embargo, para el primer semestre se adelantaron las actividades como aprobación del cronograma para la subasta remitido por CISA, enajenación a título oneroso de bienes dados de baja mediante la Resolución 1509 de 2016, suscripción e incorporación de bienes muebles al contrato interadministrativo de comercialización N° CM-006-2016 / 313-2016 entre CISA y COLCIENIAS mediante Acta N° 1, en cuanto a los bienes dados en comodato, para la incorporación de los sobrantes al inventario de la Entidad se proyectaron las Fichas Técnicas del Comité de Inventarios y Baja de Bienes.
El plan de depuración contable de la vigencia 2018 se estructuro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</si>
  <si>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t xml:space="preserve">Para el desarrollo de la primera fase, se realizaron diferentes reuniones conjuntamente con la oficina de Gestión Documental, sistemas y SEGEL, en las cuales se revisaron una a una las actividades necesarias para la efectiva integración de los sistemas las cuales son:
    Cambios en el proceso
    Validación de las tablas de retención documental
    Alcance de la integración ORFEO-MGI
    Definición de parámetros y roles de ejecución
    Documentos obligatorios para el cargue de información
    Reunión de socialización con la comunidad Colciencias
    Cronograma de trabajo para la segunda fase de la integración
</t>
  </si>
  <si>
    <r>
      <t xml:space="preserve">Para el sistema integrado de información, estaba planeado para el segundo trimestre el 100% de avance, solo se alcanzó 87%, debido a un  atraso de 15 días en el cronograma general, para lo cual Tecnocom presentó un cronograma contemplando la realización de pruebas de aceptación, corrección y verificación de incidencias con nueva fecha de finalización el 30 de septiembre de 2018, en el momento se encuentra en trámite la prórroga del contrato 609-2014 y 306-2018 por tres meses para finalizar las actividades que aún se encuentran pendientes. Para mitigar el riesgo asociado a  R22-2018 se está realizando seguimiento a los entregables  semanalmente por parte de la interventoría y el equipo de Colciencias para el cumplimiento de los tiempos, así poder alertar a Colciencias en caso de identificarse aspectos que puedan llevar a incumplimientos en alcance, tiempo o costo.
Las actividades realizadas en el segundo trimestre del año 2018 fueron las siguientes:
Se realizó el refactoring  del paquete 2, 3 y 4  (participación y parametrización de convocatoria) por parte del proveedor y se está avanzando con las  pruebas  internas unitarias por parte del proveedor.
Se entregó  documentación técnica ajustada, incluye la malla validadora, matriz de roles y casos de usos ajustados para la liberación de la línea base 7.6
Por parte de la interventoría se está realizando visita de inspección para verificación del cronograma y entregables quincenalmente.
Se realizarán las pruebas modulares por parte de Tecnocom y se está dando inicio a las pruebas integrales.
Se dio inicio a las pruebas de la ruta crítica integral  por parte del equipo de pruebas de Colciencias
Se han realizado numerosas reuniones con los equipos técnicos para mirar temas de arquitectura y alistamiento de los ambientes de Colciencias para su instalación.
En cuanto a la </t>
    </r>
    <r>
      <rPr>
        <b/>
        <sz val="11"/>
        <color theme="1"/>
        <rFont val="Segoe UI"/>
        <family val="2"/>
      </rPr>
      <t>dotación tecnológica</t>
    </r>
    <r>
      <rPr>
        <sz val="11"/>
        <color theme="1"/>
        <rFont val="Segoe UI"/>
        <family val="2"/>
      </rPr>
      <t xml:space="preserve"> se tiene el licenciamiento de hardware y software los cuales cumplen  con la política de seguridad y normatividad de la entidad, avance en el  plan de adquisiciones apoyando la gestión tecnológica en algunos servicios como: telefonía, video conferencia y registro de visitantes, afinamiento de las políticas y controles de seguridad, estabilizar  las plataformas de los sistemas: ONDAS, ideas para el cambio y a ciencia cierta en los portales web, por último se inició el proceso de mantenimiento y bolsa de repuestos para garantizar la disponibilidad de los equipos de cómputo de la totalidad de usuarios de la Entidad.
Para el cumplimiento de las soluciones de software se presentaron requerimientos en los aplicativos ORFEO,MGI. SCIENTI, SIGP,TABLEAU, los cuales fueron atendidos en los tiempos establecidos por las personas encargadas de cada uno de los aplicativos.
Como acción para controlar la materialización del riesgo R12-2018, la oficina de TIC, bajo el lineamiento registrado en el procedimiento de “Gestión de Cambios de Soluciones Automatizadas”, las actividades de modernización, actualización y ajustes a la plataforma son registradas en la matriz de trazabilidad de solicitudes de cambios (G104PRF02), la cual tiene como propósito identificar las actividades asociadas a cada requerimiento, los periodos de cumplimiento y el presupuesto asignado.
Para el riesgo R22-2018, la oficina de TIC, ha mantenido la contratación de la firma experta para atender solicitudes  de soporte preventivo y correctivo de las  plataformas misionales con el propósito de dar continuidad  a actividades de adecuación, modernización y  actualización de las aplicaciones.
En el segundo trimestre de 2018, se actualiza o sincroniza la información publicada en la página Web de Colciencias, la Ciencia en Cifras para que corresponda con la información publicada en Datos Abiertos, sobre grupos e investigadores de 201+O663 a 2015. Adicional se incluye la información de investigadores y grupos correspondiente a la convocatoria del año 2017, se reporta formato de responsabilidades de gestión respecto al indicador ITEP de transparencia donde se contemplan actualización de 14 set de datos abiertos en el portal de Colciencias (http://www.colciencias.gov.co/ciudadano/datosabiertos).
Se tiene como inventario para cargue la información de producción evaluada en las convocatorias de los años 203 a 2017, para un proceso de Cienciometría se tiene propuesta de carga de información de los esuqemas de InstituLAC, GrupLAC y CvLAC.
En la categoria de Colciencias mas moderna para los trámites y servicios en línea se realizaron ajustes al formulario en línea de reconocimiento de actores creación de un nuevo actor EAI (Empresas Altamente Innovadoras).  Adicionalmente, se desarrollaron 3 formularios correspondientes a las convocatorias de Oficinas de Transferencia de Resultados de Investigación – OTRI, Incubadoras de Empresas de Base Tecnológica – IEBT, y Parque Científico, Tecnológico y de Innovación (PCTI).  De estos tres nuevos formularios, en la actualidad se encuentran 2  en producción y uno en pruebas; las características de los formularios es su fácil administración tanto en reportes como en gestión por parte de los administradores.  
Se hicieron ajustes a PQRDS en diferentes campos, para facilitar el uso de la herramienta y eficiencia en los tiempos de respuesta.
En el marco de referencia de Arquitectura Empresarial para la gestión de TI, se identificaron tareas  como la estructuración de objetivos específicos en la tercera fase del proyecto AE 2018.
En el proyecto de AE en el segundo trimestre se alcanzó el cumplimiento en dos de estos lineamientos como son: Planes de Mantenimiento - LI.ST.10, y Respaldo y recuperación de los servicios tecnológicos - LI.ST.13.
Se definieron aspectos técnicos de información a intercambiar y documentación sobre los web services disponibles para evaluarlos e identificar el que más se ajusta para el interoperabilidad entre Plan View y SIGP, y así aplicar los cambios necesarios.
Se elaboró y actualizó el plan y la matriz de riesgos los cuales fueron remitidos para revisión y aprobación.  Se formuló el plan de acción 2018 seguridad y privacidad de la información enviándose la primera versión para revisión de la Oficina Asesora de Planeación, y la versión ajustada debe presentarse para aprobación de Comité de Gestión y Desempeño Institucional del mes de julio.  
Se verifica y actualiza publicación de microdatos de información de la plataforma del SNCTeI, como estrategia de transparencia y gobierno digital (www.datos.gov.co); correspondientes a Grupos, Investigadores, Revistas indexadas Publindex, Aspirantes formación de alto nivelProyectos de investigación.  En total se encuentra publicados 16 set de datos.
En la implementación del MSPI, actualización de controles según la 27002:2013, se envía matriz de riesgos y tratamiento de riesgos a planeación, se realiza el plan de acción de seguridad y privacidad de la información 2018, el cual se envía para aprobación.
Para el cumplimiento al plan de sensibilización y capacitación de seguridad y privacidad de la información se realiza la capacitación al área de regalías, se envían piezas para las compañas de seguridad.
</t>
    </r>
  </si>
  <si>
    <r>
      <rPr>
        <i/>
        <u/>
        <sz val="11"/>
        <color theme="1"/>
        <rFont val="Segoe UI"/>
        <family val="2"/>
      </rPr>
      <t>Relación con el ciudadano</t>
    </r>
    <r>
      <rPr>
        <sz val="11"/>
        <color theme="1"/>
        <rFont val="Segoe UI"/>
        <family val="2"/>
      </rPr>
      <t xml:space="preserve">
La encuesta de satisfacción </t>
    </r>
    <r>
      <rPr>
        <b/>
        <sz val="11"/>
        <color theme="1"/>
        <rFont val="Segoe UI"/>
        <family val="2"/>
      </rPr>
      <t>arrojó un 84%</t>
    </r>
    <r>
      <rPr>
        <sz val="11"/>
        <color theme="1"/>
        <rFont val="Segoe UI"/>
        <family val="2"/>
      </rPr>
      <t xml:space="preserve"> de satisfacción, quedando por encima de la meta planeada para el tercer trimestre,  en la matriz de análisis y causas las posibles insatisfacciones como son: presupuesto insuficiente, poco cálidos, problemas con la plataforma, falta de transparencia, términos de referencia, para todas estas falencias presentadas se crea una acción de mejora RAES-0004 la cual se encuentra documentada en GINA
</t>
    </r>
    <r>
      <rPr>
        <i/>
        <u/>
        <sz val="11"/>
        <color theme="1"/>
        <rFont val="Segoe UI"/>
        <family val="2"/>
      </rPr>
      <t>Afianzar la cultura de servicio al ciudadano al interior de la entidad:</t>
    </r>
    <r>
      <rPr>
        <sz val="11"/>
        <color theme="1"/>
        <rFont val="Segoe UI"/>
        <family val="2"/>
      </rPr>
      <t xml:space="preserve">
Durante el trimestre se realizó la campaña al interior de la entidad que busca fortalecer en los funcionarios la importancia de la calidad en el servicio que prestamos a los ciudadanos, mejorar las habilidades de servicio en los diferentes colaboradores haciendo énfasis en el manejo del teléfono, ingreso de visitantes y respuesta oportuna a las peticiones, quejas, reclamos, denuncias y sugerencias (PQRDS), como soporte a estas campañas se adjuntan las actas y documentos que hacen alusión a dichas campañas.
</t>
    </r>
    <r>
      <rPr>
        <i/>
        <u/>
        <sz val="11"/>
        <color theme="1"/>
        <rFont val="Segoe UI"/>
        <family val="2"/>
      </rPr>
      <t>Monitoreo y seguimiento a PQRDS</t>
    </r>
    <r>
      <rPr>
        <sz val="11"/>
        <color theme="1"/>
        <rFont val="Segoe UI"/>
        <family val="2"/>
      </rPr>
      <t xml:space="preserve">
Con el fin de hacer seguimiento a las peticiones, quejas, reclamos, denuncias, sugerencias se hace reunión para verificar el estado de todas las solicitudes radicadas en Orfeo, dando como </t>
    </r>
    <r>
      <rPr>
        <b/>
        <sz val="11"/>
        <color theme="1"/>
        <rFont val="Segoe UI"/>
        <family val="2"/>
      </rPr>
      <t>resultado 20.231</t>
    </r>
    <r>
      <rPr>
        <sz val="11"/>
        <color theme="1"/>
        <rFont val="Segoe UI"/>
        <family val="2"/>
      </rPr>
      <t xml:space="preserve"> solicitudes recibidas durante el trimestre, de las cuales fueron resueltas en su totalidad, el canal por donde se hacen más solicitudes es el medio telefónico, seguido por correo electrónico, los tiempos de respuesta a estas peticiones están entre 1 y 3 días.
</t>
    </r>
    <r>
      <rPr>
        <i/>
        <u/>
        <sz val="11"/>
        <color theme="1"/>
        <rFont val="Segoe UI"/>
        <family val="2"/>
      </rPr>
      <t>Contribuir a una Colciencias más transparente:</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transparencia de la entidad y convertir a Colciencias en Ágil, transparente y moderna el cual es el objetivo estratégico al cual servicio al ciudadano aporta, se adjunta el archivo soporte al cumplimiento del indicador.
</t>
    </r>
    <r>
      <rPr>
        <i/>
        <u/>
        <sz val="11"/>
        <color theme="1"/>
        <rFont val="Segoe UI"/>
        <family val="2"/>
      </rPr>
      <t>Contribuir a una Colciencias más moderna</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gobierno en línea y convertir a Colciencias en Ágil, transparente y moderna el cual es el objetivo estratégico al cual servicio al ciudadano aporta.
</t>
    </r>
  </si>
  <si>
    <t>Dianita</t>
  </si>
  <si>
    <r>
      <rPr>
        <i/>
        <u/>
        <sz val="11"/>
        <color theme="1"/>
        <rFont val="Segoe UI"/>
        <family val="2"/>
      </rPr>
      <t>Planear y monitorear integral y oportunamente:</t>
    </r>
    <r>
      <rPr>
        <u/>
        <sz val="11"/>
        <color theme="1"/>
        <rFont val="Segoe UI"/>
        <family val="2"/>
      </rPr>
      <t xml:space="preserve">
</t>
    </r>
    <r>
      <rPr>
        <sz val="11"/>
        <color theme="1"/>
        <rFont val="Segoe UI"/>
        <family val="2"/>
      </rPr>
      <t xml:space="preserve">Para el cumplimiento de esta tarea se realiza la consolidación mensual de la matriz de hitos donde se relacionan los productos en términos de formulación, seguimiento y evaluación de los planes institucionales que realiza la OAP de modo que garantice el cumplimiento de las metas estratégicas con sus respectivas acciones, de modo que permita generar alertas tempranas. Para este trimestre se da </t>
    </r>
    <r>
      <rPr>
        <b/>
        <sz val="11"/>
        <color theme="1"/>
        <rFont val="Segoe UI"/>
        <family val="2"/>
      </rPr>
      <t>cumplimiento del 100%</t>
    </r>
    <r>
      <rPr>
        <sz val="11"/>
        <color theme="1"/>
        <rFont val="Segoe UI"/>
        <family val="2"/>
      </rPr>
      <t xml:space="preserve"> de hitos conforme a lo programado. Vale destacar los siguientes hitos en el período reportado:
 • Elaboración y presentación  de seguimientos a segundo trimestre de 2018 de los distintos de los instrumentos de planeación; Plan Estratégico, Plan de Acción, Plan de Convocatorias, Plan de Inversión, Plan Anual de Adquisiciones. Así mismo se realizó el seguimiento cuatrimestral al Plan Anticorrupción y de Atención al Ciudadano.
• Elaboración del Informe de Gestión 2017-2018 remitido al Congreso de la República y cuyo información dió cuenta de la ejecución de los programas que dan cumplimiento a los objetivos estratégicos dela Entidad. Este informe se presentó en términos de lo establecido en la CPC artículo 208.
</t>
    </r>
    <r>
      <rPr>
        <i/>
        <u/>
        <sz val="11"/>
        <color theme="1"/>
        <rFont val="Segoe UI"/>
        <family val="2"/>
      </rPr>
      <t>Socializar, Capacitar y Apropiar:</t>
    </r>
    <r>
      <rPr>
        <u/>
        <sz val="11"/>
        <color theme="1"/>
        <rFont val="Segoe UI"/>
        <family val="2"/>
      </rPr>
      <t xml:space="preserve">
</t>
    </r>
    <r>
      <rPr>
        <sz val="11"/>
        <color theme="1"/>
        <rFont val="Segoe UI"/>
        <family val="2"/>
      </rPr>
      <t xml:space="preserve">La oficina Asesora de Planeación realiza capacitaciones, socializaciones técnicas, mesas de trabajo y acompañamientos planificados evidenciando para el tercer trimestre un </t>
    </r>
    <r>
      <rPr>
        <b/>
        <sz val="11"/>
        <color theme="1"/>
        <rFont val="Segoe UI"/>
        <family val="2"/>
      </rPr>
      <t>avance del 91%</t>
    </r>
    <r>
      <rPr>
        <sz val="11"/>
        <color theme="1"/>
        <rFont val="Segoe UI"/>
        <family val="2"/>
      </rPr>
      <t xml:space="preserve"> en la estrategia con un total de 31 ejercicios de los 34 programados.
</t>
    </r>
    <r>
      <rPr>
        <i/>
        <u/>
        <sz val="11"/>
        <color theme="1"/>
        <rFont val="Segoe UI"/>
        <family val="2"/>
      </rPr>
      <t>Análisis y difusión de estadísticas nacionales</t>
    </r>
    <r>
      <rPr>
        <sz val="11"/>
        <color theme="1"/>
        <rFont val="Segoe UI"/>
        <family val="2"/>
      </rPr>
      <t xml:space="preserve"> :
Para el tercer trimestre se presentan avances en los tableros de:  Beneficios Tributarios, suministrando información para el período 2014-2017 de los proyectos beneficiados en esta modalidad de deducciones por donación o deducción por inversión; fichas departamentales, el equipo de gestión de la información viene adelantando una propuesta de base de datos consolidada para facilitar el  proceso de construcción de tableu de la ficha regional; tableros ajustados de publindex,grupos/proyectos  para este último tablero se vienen adelantando actividades encaminadas a la actualización de los tableros.
</t>
    </r>
    <r>
      <rPr>
        <i/>
        <u/>
        <sz val="11"/>
        <color theme="1"/>
        <rFont val="Segoe UI"/>
        <family val="2"/>
      </rPr>
      <t>Recolección, normalización y consolidación de datos</t>
    </r>
    <r>
      <rPr>
        <sz val="11"/>
        <color theme="1"/>
        <rFont val="Segoe UI"/>
        <family val="2"/>
      </rPr>
      <t xml:space="preserve">:
Para el tercer trimestre de 2018 se adelantaron tareas para disponer de las bases consolidadas y validadas.
</t>
    </r>
    <r>
      <rPr>
        <i/>
        <u/>
        <sz val="11"/>
        <color theme="1"/>
        <rFont val="Segoe UI"/>
        <family val="2"/>
      </rPr>
      <t>Apoyo en el proceso de implementación PMO</t>
    </r>
    <r>
      <rPr>
        <sz val="11"/>
        <color theme="1"/>
        <rFont val="Segoe UI"/>
        <family val="2"/>
      </rPr>
      <t xml:space="preserve">:
Para la implementación de la PMO entre junio y el 28 de septiembre se ha entregado: Análisis de stakeholder interno y externo, encuesta interna y externa de identificación de expectativas, campaña de comunicaciones  interna y externa, plan de identificación de cambios en el Sistema de Gestión de Calidad, intervención de procedimiento de convocatoria: Estandarización de roles, de rubros, estructura de la PMO: definición de estructura con funciones modelos de costeo de seguimiento.
</t>
    </r>
    <r>
      <rPr>
        <i/>
        <u/>
        <sz val="11"/>
        <color theme="1"/>
        <rFont val="Segoe UI"/>
        <family val="2"/>
      </rPr>
      <t>Contribuir a una Colciencias mas transparente</t>
    </r>
    <r>
      <rPr>
        <sz val="11"/>
        <color theme="1"/>
        <rFont val="Segoe UI"/>
        <family val="2"/>
      </rPr>
      <t xml:space="preserve">:
Para el tercer trimestre se mantiene el </t>
    </r>
    <r>
      <rPr>
        <b/>
        <sz val="11"/>
        <color theme="1"/>
        <rFont val="Segoe UI"/>
        <family val="2"/>
      </rPr>
      <t>cumplimiento del 100%</t>
    </r>
    <r>
      <rPr>
        <sz val="11"/>
        <color theme="1"/>
        <rFont val="Segoe UI"/>
        <family val="2"/>
      </rPr>
      <t xml:space="preserve"> de los requisitos asignados a la Oficina Asesora de Planeación en el componente del índice de Transparencia de Entidades Públicas (ITEP), con un total de 147 requisitos cumplidos de 147 asignados, para dar cumplimiento a esta meta se implementa el el Plan de Participación Ciudadana 2018,  audiencia pública de rendición de cuentas,actualización de la “Estrategia de Participación Ciudadana y Rendición de Cuentas”, de acuerdo los nuevos lineamientos del Manual Único de Rendición de Cuentas con enfoque a la garantía de derechos, en coherencia con lo determinado en el Modelo Integrado de Planeación y Gestión – MIPG.
</t>
    </r>
    <r>
      <rPr>
        <i/>
        <u/>
        <sz val="11"/>
        <color theme="1"/>
        <rFont val="Segoe UI"/>
        <family val="2"/>
      </rPr>
      <t>Contribuir a una Colciencias más moderna</t>
    </r>
    <r>
      <rPr>
        <sz val="11"/>
        <color theme="1"/>
        <rFont val="Segoe UI"/>
        <family val="2"/>
      </rPr>
      <t xml:space="preserve">
Con corte a 30 de septiembre de 2018, el programa Cero Improvisación, a cargo de la Oficina Asesora de Planeación logra cumplir y mantener el</t>
    </r>
    <r>
      <rPr>
        <b/>
        <sz val="11"/>
        <color theme="1"/>
        <rFont val="Segoe UI"/>
        <family val="2"/>
      </rPr>
      <t xml:space="preserve"> 100%</t>
    </r>
    <r>
      <rPr>
        <sz val="11"/>
        <color theme="1"/>
        <rFont val="Segoe UI"/>
        <family val="2"/>
      </rPr>
      <t xml:space="preserve"> en los requisitos de Gobierno en Línea a cargo, evidenciando el cumplimiento de 10 de los 10 requisitos programados.
</t>
    </r>
  </si>
  <si>
    <r>
      <rPr>
        <i/>
        <u/>
        <sz val="11"/>
        <color theme="1"/>
        <rFont val="Segoe UI"/>
        <family val="2"/>
      </rPr>
      <t>Colciencias mas transparente</t>
    </r>
    <r>
      <rPr>
        <sz val="11"/>
        <color theme="1"/>
        <rFont val="Segoe UI"/>
        <family val="2"/>
      </rPr>
      <t xml:space="preserve">: Desde la Oficina de Control Interno, con el fin de contribuir a una Colciencias más Transparente, se han mantenido los 8 requisitos asignados, manteniendo un </t>
    </r>
    <r>
      <rPr>
        <b/>
        <sz val="11"/>
        <color theme="1"/>
        <rFont val="Segoe UI"/>
        <family val="2"/>
      </rPr>
      <t>cumplimiento del 100%,</t>
    </r>
    <r>
      <rPr>
        <sz val="11"/>
        <color theme="1"/>
        <rFont val="Segoe UI"/>
        <family val="2"/>
      </rPr>
      <t xml:space="preserve"> la ficha de reporte del indicador programático registra la evidencia que da cuenta del cumplimiento de cada una de las variables requeridas.
</t>
    </r>
    <r>
      <rPr>
        <i/>
        <u/>
        <sz val="11"/>
        <color theme="1"/>
        <rFont val="Segoe UI"/>
        <family val="2"/>
      </rPr>
      <t>Ejecución y presentación de auditorías, seguimiento y evaluaciones programadas</t>
    </r>
    <r>
      <rPr>
        <b/>
        <u/>
        <sz val="11"/>
        <color theme="1"/>
        <rFont val="Segoe UI"/>
        <family val="2"/>
      </rPr>
      <t>:</t>
    </r>
    <r>
      <rPr>
        <sz val="11"/>
        <color theme="1"/>
        <rFont val="Segoe UI"/>
        <family val="2"/>
      </rPr>
      <t xml:space="preserve"> En cumplimiento del Plan de Auditorias de la Oficina de Control Interno y conforme a lo programado para el tercer trimestre de 2018, se tenía planeado generar (14) catorce informes de Auditoria o Seguimiento, de los cuales se cumplió la meta, se evidencian en GINA los (14) catorce informes.
</t>
    </r>
    <r>
      <rPr>
        <i/>
        <u/>
        <sz val="11"/>
        <color theme="1"/>
        <rFont val="Segoe UI"/>
        <family val="2"/>
      </rPr>
      <t>Planeación y ejecución auditoria interna de calidad</t>
    </r>
    <r>
      <rPr>
        <b/>
        <u/>
        <sz val="11"/>
        <color theme="1"/>
        <rFont val="Segoe UI"/>
        <family val="2"/>
      </rPr>
      <t>:</t>
    </r>
    <r>
      <rPr>
        <sz val="11"/>
        <color theme="1"/>
        <rFont val="Segoe UI"/>
        <family val="2"/>
      </rPr>
      <t xml:space="preserve"> Del 2/08/2018 al 11/09/2018, se realizó la Auditoría Interna de Calidad, con el objetivo de verificar los Procesos  y  Procedimientos de Colciencias con el fin de determinar la eficacia del mantenimiento del Sistema de Gestión  de la Calidad, así como la conformidad  con los requisitos de la Norma ISO 9001:2015 y la Normatividad legal vigente que le aplica.  A su vez,  Identificar oportunidades de mejora para el Sistema de Gestión de la Calidad implementado en la Entidad.
Los resultados de la Auditoría arrojaron 9 No Conformidades, 17 Observaciones de Auditoría y 21 Oportunidades de Mejora, los cuales se desagregaron por la Oficina Asesora de Planeación para que según corresponda sean gestionados por cada uno de los Procesos de la Entidad.
En GINA se encuentran los informes correspondientes así: Informe Final de Auditoria Interna de Calidad 2018, Lista Mesa Verificación Informe Preliminar,  Listas Cierre de Auditoria, listas de Ejecución Auditorias, Listas Revisión Documental, Listas verificación Cierre Acciones Correctivas, Plan de Auditorias Int Calidad 2018, Programa de Auditorías Int Calidad 2018, Reunión Apertura 08-08-2018
</t>
    </r>
    <r>
      <rPr>
        <b/>
        <u/>
        <sz val="11"/>
        <color theme="1"/>
        <rFont val="Segoe UI"/>
        <family val="2"/>
      </rPr>
      <t xml:space="preserve">Seguimiento al plan anticorrupción y de atención al ciudadano: </t>
    </r>
    <r>
      <rPr>
        <sz val="11"/>
        <color theme="1"/>
        <rFont val="Segoe UI"/>
        <family val="2"/>
      </rPr>
      <t xml:space="preserve">Dando cumplimiento a las normas establecidas por la Secretaria de Transparencia de la Presidencia de la República, se cumplió con el Seguimiento y Evaluación del Plan Anticorrupción y de Atención al Ciudadano y del Seguimiento al mapa de Riesgos de Corrupción, donde se analiza y da respuesta a las quejas, peticiones y reclamos denuncias y sugerencias recibidas en la entidad, así mismo se analiza la oportunidad en la respuesta y las causas más frecuentes de las quejas ,en la página web fue publicado el 14 de septiembre con corte al 31 de agosto de 2018, cumpliendo el plazo establecido, el cual fue presentado al comité de Gestión  y Desempeño  institucional, el 25 de julio de 2018 para su aprobación, como se evidencia en el acta respectiva. Reporte coherente con las actividades realizadas.
</t>
    </r>
    <r>
      <rPr>
        <u/>
        <sz val="11"/>
        <color theme="1"/>
        <rFont val="Segoe UI"/>
        <family val="2"/>
      </rPr>
      <t>Seguimiento y evaluación a los planes manejo del riesgo y Fomento de cultura de autocontrol:</t>
    </r>
    <r>
      <rPr>
        <sz val="11"/>
        <color theme="1"/>
        <rFont val="Segoe UI"/>
        <family val="2"/>
      </rPr>
      <t xml:space="preserve">
De acuerdo a la programación de las tareas este informe es semestral, con corte al tercer trimestre no se muestra avance en la gestión.
</t>
    </r>
  </si>
  <si>
    <r>
      <rPr>
        <i/>
        <u/>
        <sz val="11"/>
        <color theme="1"/>
        <rFont val="Segoe UI"/>
        <family val="2"/>
      </rPr>
      <t>Recomendar mecanismo de gestión jurídica y legal al interior de las áreas  de la entidad</t>
    </r>
    <r>
      <rPr>
        <u/>
        <sz val="11"/>
        <color theme="1"/>
        <rFont val="Segoe UI"/>
        <family val="2"/>
      </rPr>
      <t>.</t>
    </r>
    <r>
      <rPr>
        <sz val="11"/>
        <color theme="1"/>
        <rFont val="Segoe UI"/>
        <family val="2"/>
      </rPr>
      <t xml:space="preserve">
Se reporta la 1era versión orientación de la guía para supervisión contractual, la cual se envió a revisión, Esta guía tiene el propósito de constituirse en una herramienta de consulta y aplicación permanente por parte de los funcionarios y colaboradores de la Entidad en materia de supervisión e interventoría de contratos / convenios a cargo de Colciencias con el fin que se garantice el cumplimiento de requisitos legales, técnicos y normativos.
</t>
    </r>
    <r>
      <rPr>
        <i/>
        <u/>
        <sz val="11"/>
        <color theme="1"/>
        <rFont val="Segoe UI"/>
        <family val="2"/>
      </rPr>
      <t>Adopción de la política de defensa judicial conforme a los lineamientos establecidos en el MIPG.:</t>
    </r>
    <r>
      <rPr>
        <sz val="11"/>
        <color theme="1"/>
        <rFont val="Segoe UI"/>
        <family val="2"/>
      </rPr>
      <t xml:space="preserve">
En cumplimento con los lineamientos establecidos por Agencia Nacional de Defensa Jurídica del Estado – ANDJE, Colciencias a través de la Resolución N° 0909-2018 adoptó la Política de Prevención del Daño Antijurídico y Defensa Judicial, la cual quedo institucionalizada a partir del 28 de agosto de 2018, este documento tiene como fin de reducir los riesgos y los costos de enfrentar un proceso judicial, se anexa la Resolución N° 0909-2018 de adopción de la Política de Prevención del Daño Antijurídico y Defensa Judicial, publicada y socializada.
Con este documento se da </t>
    </r>
    <r>
      <rPr>
        <b/>
        <sz val="11"/>
        <color theme="1"/>
        <rFont val="Segoe UI"/>
        <family val="2"/>
      </rPr>
      <t xml:space="preserve">cumplimiento al 100% </t>
    </r>
    <r>
      <rPr>
        <sz val="11"/>
        <color theme="1"/>
        <rFont val="Segoe UI"/>
        <family val="2"/>
      </rPr>
      <t xml:space="preserve">de la meta establecida en el presente plan.
</t>
    </r>
    <r>
      <rPr>
        <i/>
        <u/>
        <sz val="11"/>
        <color theme="1"/>
        <rFont val="Segoe UI"/>
        <family val="2"/>
      </rPr>
      <t>Contribuir a una Colciencias más transparente</t>
    </r>
    <r>
      <rPr>
        <u/>
        <sz val="11"/>
        <color theme="1"/>
        <rFont val="Segoe UI"/>
        <family val="2"/>
      </rPr>
      <t>.</t>
    </r>
    <r>
      <rPr>
        <sz val="11"/>
        <color theme="1"/>
        <rFont val="Segoe UI"/>
        <family val="2"/>
      </rPr>
      <t xml:space="preserve">
Al 30 de septiembre de 2018, se evidencia un</t>
    </r>
    <r>
      <rPr>
        <b/>
        <sz val="11"/>
        <color theme="1"/>
        <rFont val="Segoe UI"/>
        <family val="2"/>
      </rPr>
      <t xml:space="preserve"> cumplimiento del 100%</t>
    </r>
    <r>
      <rPr>
        <sz val="11"/>
        <color theme="1"/>
        <rFont val="Segoe UI"/>
        <family val="2"/>
      </rPr>
      <t xml:space="preserve"> de los requisitos asignados a la Secretaría General en el componente del índice de Transparencia de Entidades Públicas (ITEP), con un total de 80 requisitos cumplidos de 81 asignados, el 14 de julio se realizó la publicación del documento de “MAPA DE DENUCIAS”, el cual se constituye en un mecanismo abierto y que promueve la transparencia en la Entidad, por esto la SEGEL da continuidad en cuanto a la toma de decisiones y medidas necesarias para ejecutar las actuaciones para mitigar el riesgo relacionado con posible direccionamiento de procesos contractuales o limitar injustificadamente la participación de proponentes (R11).
</t>
    </r>
  </si>
  <si>
    <r>
      <rPr>
        <i/>
        <u/>
        <sz val="11"/>
        <color theme="1"/>
        <rFont val="Segoe UI"/>
        <family val="2"/>
      </rPr>
      <t xml:space="preserve">Mantener y mejorar el cumplimiento de los requisitos de la norma ISO 9001:2015: </t>
    </r>
    <r>
      <rPr>
        <sz val="11"/>
        <color theme="1"/>
        <rFont val="Segoe UI"/>
        <family val="2"/>
      </rPr>
      <t xml:space="preserve">La  meta asociada es el </t>
    </r>
    <r>
      <rPr>
        <b/>
        <i/>
        <sz val="11"/>
        <color theme="1"/>
        <rFont val="Segoe UI"/>
        <family val="2"/>
      </rPr>
      <t xml:space="preserve">nivel de </t>
    </r>
    <r>
      <rPr>
        <sz val="11"/>
        <color theme="1"/>
        <rFont val="Segoe UI"/>
        <family val="2"/>
      </rPr>
      <t xml:space="preserve">madurez del SGC en el </t>
    </r>
    <r>
      <rPr>
        <b/>
        <sz val="11"/>
        <color theme="1"/>
        <rFont val="Segoe UI"/>
        <family val="2"/>
      </rPr>
      <t>65%</t>
    </r>
    <r>
      <rPr>
        <sz val="11"/>
        <color theme="1"/>
        <rFont val="Segoe UI"/>
        <family val="2"/>
      </rPr>
      <t xml:space="preserve"> en el cuarto trimestre, presenta un avance  a septiembre 30 con el fin de asegurar el mantenimiento y mejora en el cumplimiento de los requisitos de la norma ISO 9001:2015, ejecutando capacitaciones y acompañamiento en el plan de fortalecimiento de competencias a los Líderes de calidad de los diferentes procesos, </t>
    </r>
    <r>
      <rPr>
        <b/>
        <sz val="11"/>
        <color theme="1"/>
        <rFont val="Segoe UI"/>
        <family val="2"/>
      </rPr>
      <t xml:space="preserve">logrando la ejecución del 100% </t>
    </r>
    <r>
      <rPr>
        <sz val="11"/>
        <color theme="1"/>
        <rFont val="Segoe UI"/>
        <family val="2"/>
      </rPr>
      <t xml:space="preserve">de los ejercicios programados para el tercer trimestre, adicionalmente  entre los meses de agosto y septiembre se realizó la auditoria interna de calidad, liderada por la oficina de control interno, a partir del 11 de septiembre se inicia el proceso de concertación de acciones de mejora con cada uno de los responsables, al cierre del trimestre se han concertado y cargado un total de 21 acciones en el módulo de mejoras de GINA, lo cual equivale al 87% de avance, quedando pendiente para este corte Talento Humano, Gestión Territorial y el Proceso de Evaluación y Control, las cuales se espera concertar en la primera semana de Octubre de 2018.
</t>
    </r>
    <r>
      <rPr>
        <i/>
        <u/>
        <sz val="11"/>
        <color theme="1"/>
        <rFont val="Segoe UI"/>
        <family val="2"/>
      </rPr>
      <t>Optimizar los procesos y procedimientos:</t>
    </r>
    <r>
      <rPr>
        <sz val="11"/>
        <color theme="1"/>
        <rFont val="Segoe UI"/>
        <family val="2"/>
      </rPr>
      <t xml:space="preserve"> Aunque el plan de racionalización de trámites no tiene indicador asociado para el tercer trimestre si se evidencia</t>
    </r>
    <r>
      <rPr>
        <b/>
        <i/>
        <sz val="11"/>
        <color theme="1"/>
        <rFont val="Segoe UI"/>
        <family val="2"/>
      </rPr>
      <t xml:space="preserve"> avance en la gestión del 55%</t>
    </r>
    <r>
      <rPr>
        <sz val="11"/>
        <color theme="1"/>
        <rFont val="Segoe UI"/>
        <family val="2"/>
      </rPr>
      <t xml:space="preserve">  frente a un 50% programado para el primer semestre.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Con corte a 30 de septiembre de 2018 el plan de optimización, evidencia un </t>
    </r>
    <r>
      <rPr>
        <b/>
        <i/>
        <sz val="11"/>
        <color theme="1"/>
        <rFont val="Segoe UI"/>
        <family val="2"/>
      </rPr>
      <t>avance del 43%, frente al 75% esperado</t>
    </r>
    <r>
      <rPr>
        <sz val="11"/>
        <color theme="1"/>
        <rFont val="Segoe UI"/>
        <family val="2"/>
      </rPr>
      <t xml:space="preserve">, resultado que no permite cumplir la meta estimada, especialmente por los retrasos presentados en la concertación y aprobación de los productos siguientes productos a cargo del proceso de Gestión de Contratación. Actualmente se encuentra en implementación la acción de mejora AC-0005 con el fin de cumplir con los productos pactados en la Optimización de Gestión Contractual a diciembre de 2018, por tanto, no se considera necesario implementar otro plan de mejora.
Frente a los avances en las acciones de optimización de otros procesos, se evidencia la actualización de los procedimientos de Gestión de Mentalidad y Cultura con 67% de avance y los del proceso de Gestión de Tecnología de la Información con 74% de avance. 
</t>
    </r>
    <r>
      <rPr>
        <i/>
        <u/>
        <sz val="11"/>
        <color theme="1"/>
        <rFont val="Segoe UI"/>
        <family val="2"/>
      </rPr>
      <t>Colciencias mas transparente:</t>
    </r>
    <r>
      <rPr>
        <sz val="11"/>
        <color theme="1"/>
        <rFont val="Segoe UI"/>
        <family val="2"/>
      </rPr>
      <t xml:space="preserve"> se mantiene el cumplimiento de 4 requisitos de los 4 asignados </t>
    </r>
    <r>
      <rPr>
        <b/>
        <sz val="11"/>
        <color theme="1"/>
        <rFont val="Segoe UI"/>
        <family val="2"/>
      </rPr>
      <t>logrando el 100%</t>
    </r>
    <r>
      <rPr>
        <sz val="11"/>
        <color theme="1"/>
        <rFont val="Segoe UI"/>
        <family val="2"/>
      </rPr>
      <t xml:space="preserve">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t>
    </r>
    <r>
      <rPr>
        <i/>
        <u/>
        <sz val="11"/>
        <color theme="1"/>
        <rFont val="Segoe UI"/>
        <family val="2"/>
      </rPr>
      <t>Colciencias mas moderna</t>
    </r>
    <r>
      <rPr>
        <u/>
        <sz val="11"/>
        <color theme="1"/>
        <rFont val="Segoe UI"/>
        <family val="2"/>
      </rPr>
      <t>:</t>
    </r>
    <r>
      <rPr>
        <sz val="11"/>
        <color theme="1"/>
        <rFont val="Segoe UI"/>
        <family val="2"/>
      </rPr>
      <t xml:space="preserve"> Con corte a 30 de septiembre de 2018, se asegura el cumplimiento y mantenimiento de 8 de los 9 requisitos aplicables para el programa "Más fácil menos pasos", resultado que permite lograr un </t>
    </r>
    <r>
      <rPr>
        <b/>
        <i/>
        <sz val="11"/>
        <color theme="1"/>
        <rFont val="Segoe UI"/>
        <family val="2"/>
      </rPr>
      <t>89% de cumplimiento</t>
    </r>
    <r>
      <rPr>
        <sz val="11"/>
        <color theme="1"/>
        <rFont val="Segoe UI"/>
        <family val="2"/>
      </rPr>
      <t xml:space="preserve"> respecto a una meta planificada del 89%.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r>
  </si>
  <si>
    <r>
      <rPr>
        <i/>
        <u/>
        <sz val="11"/>
        <color theme="1"/>
        <rFont val="Segoe UI"/>
        <family val="2"/>
      </rPr>
      <t>Programa de Gestión Documental</t>
    </r>
    <r>
      <rPr>
        <sz val="11"/>
        <color theme="1"/>
        <rFont val="Segoe UI"/>
        <family val="2"/>
      </rPr>
      <t xml:space="preserve">
Teniendo en cuenta que para la vigencia 2018 la implementación del programa de gestión documental tiene planeado un cumplimiento del 20% para cumplir con la meta del</t>
    </r>
    <r>
      <rPr>
        <b/>
        <sz val="11"/>
        <color theme="1"/>
        <rFont val="Segoe UI"/>
        <family val="2"/>
      </rPr>
      <t xml:space="preserve"> 100% </t>
    </r>
    <r>
      <rPr>
        <sz val="11"/>
        <color theme="1"/>
        <rFont val="Segoe UI"/>
        <family val="2"/>
      </rPr>
      <t>de lo proyectado en el 2017, al tercer trimestre cuenta con evolución en el indicador de 14%, para un</t>
    </r>
    <r>
      <rPr>
        <b/>
        <sz val="11"/>
        <color theme="1"/>
        <rFont val="Segoe UI"/>
        <family val="2"/>
      </rPr>
      <t xml:space="preserve"> total de 94% de cumplimiento en el plan</t>
    </r>
    <r>
      <rPr>
        <sz val="11"/>
        <color theme="1"/>
        <rFont val="Segoe UI"/>
        <family val="2"/>
      </rPr>
      <t xml:space="preserve">.
En el mes de julio el Archivo General de la Nación remite a la entidad el resumen de la sustentación de las TRD ante el Comité Evaluador con los temas tratados, conclusiones y compromisos, con el fin de que emita la certificación de TRD, con la convalidación de las Tablas de Retención Documental por parte del Comité Evaluador, se solicitó a la Oficina de Sistemas de la Información y las Comunicaciones (OTIC) la parametrización del mencionado instrumento archivístico en el sistema ORFEO.
</t>
    </r>
    <r>
      <rPr>
        <i/>
        <u/>
        <sz val="11"/>
        <color theme="1"/>
        <rFont val="Segoe UI"/>
        <family val="2"/>
      </rPr>
      <t>Cumplimiento de los requisitos de transparencia en Colciencias</t>
    </r>
    <r>
      <rPr>
        <sz val="11"/>
        <color theme="1"/>
        <rFont val="Segoe UI"/>
        <family val="2"/>
      </rPr>
      <t xml:space="preserve">
Se continua con el cumplimiento de las 12 variables establecidas en el índice ITEP, lo que conlleva a mantener las variables asociadas a gestión documental </t>
    </r>
    <r>
      <rPr>
        <b/>
        <sz val="11"/>
        <color theme="1"/>
        <rFont val="Segoe UI"/>
        <family val="2"/>
      </rPr>
      <t>en un 100%,</t>
    </r>
    <r>
      <rPr>
        <sz val="11"/>
        <color theme="1"/>
        <rFont val="Segoe UI"/>
        <family val="2"/>
      </rPr>
      <t xml:space="preserve"> dentro de las actividades desarrolladas durante el tercer trimestre, que impactan las variables existentes, se pueden describir las siguientes actividades: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t>
    </r>
    <r>
      <rPr>
        <i/>
        <u/>
        <sz val="11"/>
        <color theme="1"/>
        <rFont val="Segoe UI"/>
        <family val="2"/>
      </rPr>
      <t>Informe de avance de la implementación y/o convalidación de las tablas de retención documental</t>
    </r>
    <r>
      <rPr>
        <u/>
        <sz val="11"/>
        <color theme="1"/>
        <rFont val="Segoe UI"/>
        <family val="2"/>
      </rPr>
      <t>, e</t>
    </r>
    <r>
      <rPr>
        <sz val="11"/>
        <color theme="1"/>
        <rFont val="Segoe UI"/>
        <family val="2"/>
      </rPr>
      <t xml:space="preserve">sta actividad presenta un avance del 1% para el tercer trimestre del 2018.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t>
    </r>
    <r>
      <rPr>
        <u/>
        <sz val="11"/>
        <color theme="1"/>
        <rFont val="Segoe UI"/>
        <family val="2"/>
      </rPr>
      <t>Procedimiento de control de registros de información y administración de documentos actualizado, e</t>
    </r>
    <r>
      <rPr>
        <sz val="11"/>
        <color theme="1"/>
        <rFont val="Segoe UI"/>
        <family val="2"/>
      </rPr>
      <t xml:space="preserve">sta actividad presenta un avance del 1% para el tercer trimestre del 2018.
Se realizó la actualización del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r>
  </si>
  <si>
    <r>
      <rPr>
        <i/>
        <u/>
        <sz val="11"/>
        <rFont val="Segoe UI"/>
        <family val="2"/>
      </rPr>
      <t>Contribuir a una Colciencias más Transparente</t>
    </r>
    <r>
      <rPr>
        <sz val="11"/>
        <rFont val="Segoe UI"/>
        <family val="2"/>
      </rPr>
      <t xml:space="preserve">
Como medio para cumplir con este programa estratégico se adjunta el formato del indicador donde se evidencia el cumplimiento de los requisitos de GEL – ITEP 2018, con el cual se da </t>
    </r>
    <r>
      <rPr>
        <b/>
        <sz val="11"/>
        <rFont val="Segoe UI"/>
        <family val="2"/>
      </rPr>
      <t>cumplimiento al 100%</t>
    </r>
    <r>
      <rPr>
        <b/>
        <i/>
        <sz val="11"/>
        <rFont val="Segoe UI"/>
        <family val="2"/>
      </rPr>
      <t xml:space="preserve"> </t>
    </r>
    <r>
      <rPr>
        <sz val="11"/>
        <rFont val="Segoe UI"/>
        <family val="2"/>
      </rPr>
      <t xml:space="preserve">de los requisitos de la meta establecida para el tercer trimestre, además en la página web de Colciencias (www.colciencias.gov.co) se encuentra publicada la siguiente información: presupuesto en ejercicio, histórico del presupuesto asignado a la Entidad (vigencia 2013 a 2018) y ejecución del presupuesto asignado en la vigencia fiscal (enero a agosto de 2018)
</t>
    </r>
    <r>
      <rPr>
        <i/>
        <u/>
        <sz val="11"/>
        <rFont val="Segoe UI"/>
        <family val="2"/>
      </rPr>
      <t>Contribuir a una Colciencias más Moderna</t>
    </r>
    <r>
      <rPr>
        <sz val="11"/>
        <rFont val="Segoe UI"/>
        <family val="2"/>
      </rPr>
      <t xml:space="preserve">
Se reporta los avances realizados en el plan Colciencias sostenible para todos 2018; permitiendo cumplir con el</t>
    </r>
    <r>
      <rPr>
        <b/>
        <sz val="11"/>
        <rFont val="Segoe UI"/>
        <family val="2"/>
      </rPr>
      <t xml:space="preserve"> 100%</t>
    </r>
    <r>
      <rPr>
        <sz val="11"/>
        <rFont val="Segoe UI"/>
        <family val="2"/>
      </rPr>
      <t xml:space="preserve"> de la meta programada, realizando actividades  que permitan tener buenas prácticas sobre conservación de los activos de Colciencias y que impacten positivamente con el medio ambiente.
En este trimestre comprendido entre julio y septiembre de 2018 se reportan las tareas y acciones que permiten evidenciar los avances en cuanto a: Cronograma de baja de bienes y actualización de inventarios, Avance del Plan de depuración de activos y Avance Plan de mantenimiento bienes muebles e inmuebles.
Para cumplir con el indicador programático en el tema implementación del Programa de residuos peligrosos y no peligrosos, durante el tercer trimestre se realizaron las siguientes actividades: “impactos ambientales que genera Colciencias en recursos naturales, contaminación del agua, contaminación del suelo y aire y contaminación visual”, para ayudar a mitigar los efectos del cambio climático, cierre de la campaña ¡toma partido por el planeta!, a través de concurso, como reconocimiento a la toma de conciencia en la protección del medio ambiente para ayudar al planeta, lanzamiento de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t>
    </r>
    <r>
      <rPr>
        <i/>
        <u/>
        <sz val="11"/>
        <rFont val="Segoe UI"/>
        <family val="2"/>
      </rPr>
      <t>Realizar  buenas prácticas que permitan la conservación  de los activos de Colciencias que impacten positivamente por el medio ambiente</t>
    </r>
    <r>
      <rPr>
        <sz val="11"/>
        <rFont val="Segoe UI"/>
        <family val="2"/>
      </rPr>
      <t xml:space="preserve">
Teniendo en cuenta el Plan de Depuración Contable, se adjuntan los soportes  que dan cuenta del avance del 71% al tercer trimestre, conciliación de los meses de junio, julio y agosto, actas, soportes devolutivos y tomas aleatorias de bienes devolutivos.
Adicionalmente se adjunta el avance del Plan de mantenimiento preventivos y correctivos de bienes muebles e inmuebles realizados durante el tercer trimestre de 2018 por las empresas ML Ingenieros y Constructores S.A.S., INGITECS y personal operario del Grupo de Apoyo Logístico.
También se adjunta el avance para el mismo periodo del Cronograma de baja de bienes y actualización de inventarios de acuerdo con el Comité de Inventarios y Baja de Bienes realizado el pasado día 30 de julio de 2018
</t>
    </r>
  </si>
  <si>
    <r>
      <rPr>
        <i/>
        <u/>
        <sz val="11"/>
        <color theme="1"/>
        <rFont val="Segoe UI"/>
        <family val="2"/>
      </rPr>
      <t>Desarrollo, puesta en producción y soporte del sistema integrado de información</t>
    </r>
    <r>
      <rPr>
        <sz val="11"/>
        <color theme="1"/>
        <rFont val="Segoe UI"/>
        <family val="2"/>
      </rPr>
      <t xml:space="preserve">
Frente a la meta planeada para el tercer trimestre del 100% se llegó a un </t>
    </r>
    <r>
      <rPr>
        <b/>
        <sz val="11"/>
        <color theme="1"/>
        <rFont val="Segoe UI"/>
        <family val="2"/>
      </rPr>
      <t>avance del 93%</t>
    </r>
    <r>
      <rPr>
        <sz val="11"/>
        <color theme="1"/>
        <rFont val="Segoe UI"/>
        <family val="2"/>
      </rPr>
      <t xml:space="preserve">, debido a que las actividades  de prueba de aceptación tuvieron un atraso de 7 días con respecto al cronograma inicialmente planeado, adicionalmente las pruebas de aceptación por parte de Colciencias han requerido más tiempo de lo esperado como 3.3% de incidencias criticas bloqueantes mayores no previstas y 5% de criterio de aceptación.
Se configuró el repositorio de proyectos en Colciencias, la documentación técnica fue validada por la interventoría, se realizaron visitas de inspección y seguimiento a los entregables.
</t>
    </r>
    <r>
      <rPr>
        <i/>
        <u/>
        <sz val="11"/>
        <color theme="1"/>
        <rFont val="Segoe UI"/>
        <family val="2"/>
      </rPr>
      <t>Dotación tecnológica:</t>
    </r>
    <r>
      <rPr>
        <sz val="11"/>
        <color theme="1"/>
        <rFont val="Segoe UI"/>
        <family val="2"/>
      </rPr>
      <t xml:space="preserve">
Para el tercer trimestre se presenta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t>
    </r>
    <r>
      <rPr>
        <i/>
        <u/>
        <sz val="11"/>
        <color theme="1"/>
        <rFont val="Segoe UI"/>
        <family val="2"/>
      </rPr>
      <t>Contribuir a Colciencias transparente</t>
    </r>
    <r>
      <rPr>
        <sz val="11"/>
        <color theme="1"/>
        <rFont val="Segoe UI"/>
        <family val="2"/>
      </rPr>
      <t xml:space="preserve">
Para contribuir con la política de transparencia se publicaron 14 set de datos en el portal de datos abiertos en la página de Colciencias para dar </t>
    </r>
    <r>
      <rPr>
        <b/>
        <sz val="11"/>
        <color theme="1"/>
        <rFont val="Segoe UI"/>
        <family val="2"/>
      </rPr>
      <t>cumplimiento al 100%</t>
    </r>
    <r>
      <rPr>
        <sz val="11"/>
        <color theme="1"/>
        <rFont val="Segoe UI"/>
        <family val="2"/>
      </rPr>
      <t xml:space="preserve"> de lo planeado en el PETI co, para el proceso de Certificación de calidad de datos del DANE que se realizará en el 2019, se ha realizado seguimiento mediante asistencia a reuniones, la política de seguridad de la información se encuentra en la carpeta del Modelo de Seguridad y Privacidad de la Información (MSPI), en el servidor de archivos Waira O:\OSI\MSPI.
Reporte de cumplimiento de actividades para publicación, de datos abiertos y seguridad de la información,
</t>
    </r>
    <r>
      <rPr>
        <i/>
        <u/>
        <sz val="11"/>
        <color theme="1"/>
        <rFont val="Segoe UI"/>
        <family val="2"/>
      </rPr>
      <t xml:space="preserve"> Contribuir a Colciencias Moderna</t>
    </r>
    <r>
      <rPr>
        <sz val="11"/>
        <color theme="1"/>
        <rFont val="Segoe UI"/>
        <family val="2"/>
      </rPr>
      <t xml:space="preserve">
Para el  tercer trimestre se registra un </t>
    </r>
    <r>
      <rPr>
        <b/>
        <sz val="11"/>
        <color theme="1"/>
        <rFont val="Segoe UI"/>
        <family val="2"/>
      </rPr>
      <t>avance del 94%</t>
    </r>
    <r>
      <rPr>
        <sz val="11"/>
        <color theme="1"/>
        <rFont val="Segoe UI"/>
        <family val="2"/>
      </rPr>
      <t xml:space="preserve"> en el cumplimiento de los criterios de GEL se hace seguimiento al proyecto de Gobierno Digital del PETI, matriz de lineamientos de arquitectura empresarial y de capacidades institucionales a la fecha de corte se cumplen 74 de 92 lineamientos de arquitectura empresarial, y 10 de 11 lineamientos de capacidades institucionales.
</t>
    </r>
    <r>
      <rPr>
        <i/>
        <u/>
        <sz val="11"/>
        <color theme="1"/>
        <rFont val="Segoe UI"/>
        <family val="2"/>
      </rPr>
      <t>Gestión de seguridad y privacidad en la información.</t>
    </r>
    <r>
      <rPr>
        <sz val="11"/>
        <color theme="1"/>
        <rFont val="Segoe UI"/>
        <family val="2"/>
      </rPr>
      <t xml:space="preserve">
Durante el trimestre se avanzó con la actualización de las políticas de seguridad de la información, con al plan de capacitación y sensibilización y se realizó supervisión del contrato que se tiene con renata (IMPLEMENTACION DEL PROYECTO DE IPV6
</t>
    </r>
  </si>
  <si>
    <r>
      <rPr>
        <i/>
        <u/>
        <sz val="11"/>
        <color theme="1"/>
        <rFont val="Segoe UI"/>
        <family val="2"/>
      </rPr>
      <t>Sostenibilidad del proceso de transformación cultural y organizacional en la Entidad</t>
    </r>
    <r>
      <rPr>
        <sz val="11"/>
        <color theme="1"/>
        <rFont val="Segoe UI"/>
        <family val="2"/>
      </rPr>
      <t xml:space="preserve">
Durante el tercer trimestre, se adjudicó el contrato para la medición e intervención de clima y Cultura Organizacional, con el objeto de medir, desarrollar e implementar estrategias para gestar el cambio organizacional, iniciando su ejecución el 1 de agosto de 2018, se realizó la medición de Clima Organizacional mediante una encuesta en línea y se elaboró el informe de resultados, paralelamente se están desarrollando la escuela de líderes para coordinadores, gestores, Jefes de áreas entre otros, se anexa el Cronograma de actividades durante la ejecución del Contrato, registros fotográficos de la socialización de invitación a realizar la encuesta de Clima Organizacional y la propuesta de Intervención. El soporte al indicador da cuenta del cumplimiento de la meta por encima de la meta programada para el tercer trimestre.
</t>
    </r>
    <r>
      <rPr>
        <i/>
        <u/>
        <sz val="11"/>
        <color theme="1"/>
        <rFont val="Segoe UI"/>
        <family val="2"/>
      </rPr>
      <t>La motivación nos hace más productivos</t>
    </r>
    <r>
      <rPr>
        <sz val="11"/>
        <color theme="1"/>
        <rFont val="Segoe UI"/>
        <family val="2"/>
      </rPr>
      <t xml:space="preserve">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t>
    </r>
    <r>
      <rPr>
        <i/>
        <u/>
        <sz val="11"/>
        <color theme="1"/>
        <rFont val="Segoe UI"/>
        <family val="2"/>
      </rPr>
      <t>Liderando Talento</t>
    </r>
    <r>
      <rPr>
        <sz val="11"/>
        <color theme="1"/>
        <rFont val="Segoe UI"/>
        <family val="2"/>
      </rPr>
      <t xml:space="preserve">
Durante el periodo reportado las capacitaciones implementadas han cumplido con el objetivo planteado, cobertura y optimización de recursos.  Igualmente se desarrollaron las actividades de convocatoria para la inscripción de equipos de trabajo, cumpliendo así con lo planeado dentro de la iniciativa.
</t>
    </r>
    <r>
      <rPr>
        <i/>
        <u/>
        <sz val="11"/>
        <color theme="1"/>
        <rFont val="Segoe UI"/>
        <family val="2"/>
      </rPr>
      <t>Cultura basada en el servicio</t>
    </r>
    <r>
      <rPr>
        <sz val="11"/>
        <color theme="1"/>
        <rFont val="Segoe UI"/>
        <family val="2"/>
      </rPr>
      <t xml:space="preserve">
CÓDIGO DE INTEGRIDAD: Se construyó el documento basado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Debido a que el Código de integridad aún se encuentra en revisión para ajustes si a ello hubiese lugar o aprobación del mismo, ante la Dirección General y el Comité de Gestión y Desarrollo Institucional.
Una vez aprobado se procederá a realizar la socialización con la Comunidad Colciencias mediante una campaña de sensibilización con el apoyo de Comunicaciones de la Entidad y será publicado en la página web de la entidad.
</t>
    </r>
    <r>
      <rPr>
        <i/>
        <u/>
        <sz val="11"/>
        <color theme="1"/>
        <rFont val="Segoe UI"/>
        <family val="2"/>
      </rPr>
      <t>Cultura de hacer las cosas bien</t>
    </r>
    <r>
      <rPr>
        <sz val="11"/>
        <color theme="1"/>
        <rFont val="Segoe UI"/>
        <family val="2"/>
      </rPr>
      <t xml:space="preserve">
Durante este trimestre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Una vez recibidos se procedió a su registro en la matriz identificada con el código No.  A101PR02F01
</t>
    </r>
    <r>
      <rPr>
        <i/>
        <u/>
        <sz val="11"/>
        <color theme="1"/>
        <rFont val="Segoe UI"/>
        <family val="2"/>
      </rPr>
      <t>Gestión de la información de talento humano</t>
    </r>
    <r>
      <rPr>
        <sz val="11"/>
        <color theme="1"/>
        <rFont val="Segoe UI"/>
        <family val="2"/>
      </rPr>
      <t xml:space="preserve">
La planta actual de Colciencias se encuentra socializada en la página web de la Entidad, donde todos los grupos de interés tanto internos como externos pueden consultarla se puede acceder en el Siguiente Link: http://www.colciencias.gov.co/quienes_somos/planeacion_y_gestion/vacantes
El Plan Anual de Vacantes tiene como objetivo informar la situación en la que se encuentra la planta de personal del Departamento Administrativo de Ciencia, Tecnología e Innovación – COLCIENCIAS como garantía para continuar con el funcionamiento en la entidad
</t>
    </r>
    <r>
      <rPr>
        <i/>
        <u/>
        <sz val="11"/>
        <color theme="1"/>
        <rFont val="Segoe UI"/>
        <family val="2"/>
      </rPr>
      <t>Contribuir a una Colciencias más transparente</t>
    </r>
    <r>
      <rPr>
        <sz val="11"/>
        <color theme="1"/>
        <rFont val="Segoe UI"/>
        <family val="2"/>
      </rPr>
      <t xml:space="preserve">
El Plan Anual de Vacantes tiene como objetivo informar la situación en la que se encuentra la planta de personal del Departamento Administrativo de Ciencia, Tecnología e Innovación – COLCIENCIAS como garantía para continuar con el funcionamiento en la entidad.
</t>
    </r>
  </si>
  <si>
    <r>
      <t xml:space="preserve">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un 35% en el plan antes descrito, con corte al 30 de septiembre de 2018 se ha </t>
    </r>
    <r>
      <rPr>
        <b/>
        <sz val="11"/>
        <color theme="1"/>
        <rFont val="Calibri"/>
        <family val="2"/>
        <scheme val="minor"/>
      </rPr>
      <t>avanzado el 80%</t>
    </r>
    <r>
      <rPr>
        <sz val="11"/>
        <color theme="1"/>
        <rFont val="Calibri"/>
        <family val="2"/>
        <scheme val="minor"/>
      </rPr>
      <t>. Dado lo anterior se inicio y se esta adelantando la etapa desarrollo del software para lograr el proceso de integración. MGI Orfeo.</t>
    </r>
  </si>
  <si>
    <t>Resumen de la gestión a 31 de marzo de 2019</t>
  </si>
  <si>
    <t>Fortalecer la investigación y producción científica y tecnológica con calidad internacional</t>
  </si>
  <si>
    <t>Consolidar la institucionalidad y gobernanza de Colciencias como rector del SNCTeI en articulación con el SNCCTeI</t>
  </si>
  <si>
    <t>Diseño y evaluación de la Política Pública de CTeI</t>
  </si>
  <si>
    <t>Fortalecimiento de Colciencias con Gobierno Central y Gestión Regional de la CTeI</t>
  </si>
  <si>
    <t>Posicionamiento, visibilización y articulación de la CTeI con actores internacionales</t>
  </si>
  <si>
    <t>Incentivos tributarios en CTeI</t>
  </si>
  <si>
    <t>Subidrección General</t>
  </si>
  <si>
    <t>Dirección General/ Gestión Territorial</t>
  </si>
  <si>
    <t>Dirección de  Desarrollo Tecnológico e Innovación</t>
  </si>
  <si>
    <t>Dirección General/ Equipo de Internacionalización</t>
  </si>
  <si>
    <t>100 % de formulación y acompañamiento de Documentos de política</t>
  </si>
  <si>
    <t>100% de avance en la evaluación de documentos de política</t>
  </si>
  <si>
    <t>77% Aprobación de recursos por año en el Fondo de Ciencia, Tecnología e Innovación del SGR</t>
  </si>
  <si>
    <t>100% Implementación del plan bienal de convocatorias (Incluye diseño y desarrollo con banco de proyectos elegeibles)</t>
  </si>
  <si>
    <t>11 Alianzas Estratégicas internacionales fortalecidas y nuevas en términos de recursos y capital político para el posicionamiento de Colciencias</t>
  </si>
  <si>
    <t>23 Proyectos de CTeI</t>
  </si>
  <si>
    <t>100% Porcentaje de asignación del cupo de inversión para deducción y descuento tributario</t>
  </si>
  <si>
    <t>1 billón de pesos en inversión en proyectos de CTeI que acceden a los incentivos trtibutarios en inversión (Deducción y Descuento)</t>
  </si>
  <si>
    <t>Programas y Proyectos de CTeI</t>
  </si>
  <si>
    <t>Dirección de  Fomento a la Investigación</t>
  </si>
  <si>
    <t>178 Proyectos de CTeI</t>
  </si>
  <si>
    <t>1:2 Relación de recursos Colciencias vs los recursos del Sector Privado y entidades de gobierno</t>
  </si>
  <si>
    <t>Fortalecimiento de la infraestructura (institucionalidad) de CTeI (Redes de conocimiento, Centros de Investigación, Laboratorios)</t>
  </si>
  <si>
    <t>15 Proyectos de CTeI</t>
  </si>
  <si>
    <t>Publicaciones científicas</t>
  </si>
  <si>
    <t xml:space="preserve">12.000 Artículos científicos publicados por investigadores colombianos en revistas científicas especializadas </t>
  </si>
  <si>
    <t>0,88 (Citaciones de impacto en producción científica y colaboración internacional)</t>
  </si>
  <si>
    <t>Fomentar la formación del capital humano en CTeI y vincularlo a Entidades del SNCTeI</t>
  </si>
  <si>
    <t xml:space="preserve">Dirección de Mentalidad y Cultura </t>
  </si>
  <si>
    <t>Ondas 4.0</t>
  </si>
  <si>
    <t>3.500 Niños, niñas y adolescentes certificados en procesos de fortalecimiento de sus capacidades en investigación y creación a través del Programa Ondas y sus entidades aliadas</t>
  </si>
  <si>
    <t>'Jóvenes Investigadores e Innovadores</t>
  </si>
  <si>
    <t>' 680 Jóvenes investigadores e innovadores apoyados por Colciencias y aliados</t>
  </si>
  <si>
    <t xml:space="preserve">     Formación y vinculación de capital humano de alto nivel</t>
  </si>
  <si>
    <t>930 Becas, créditos beca para la formación de doctores apoyadas por Colciencias y aliados</t>
  </si>
  <si>
    <t>1.965 Becas, créditos beca para la formación de maestría apoyadas por Colciencias y aliados</t>
  </si>
  <si>
    <t>200 Estancias posdoctorales apoyadas por Colciencias y aliados</t>
  </si>
  <si>
    <t>Impulsar la innovación y el desarrollo tecnológico para la transformación social y productiva</t>
  </si>
  <si>
    <t>Innovación Empresarial</t>
  </si>
  <si>
    <t>600 Organizaciones articuladas en los Pactos por la innovación (contenido de empresas, entidades, organizaciones firmantes del pacto/s)</t>
  </si>
  <si>
    <t>479 Empresas con capacidades en gestión de innovación</t>
  </si>
  <si>
    <t>Apoyo a la I+D+i  para promover y fortalecer alianzas entre actores  del SNCTI</t>
  </si>
  <si>
    <t>10 Proyectos en Alianzas estratégicas entre actores del sistema de CTI para apoyar la implementación de nuevas tecnologías basadas en gestión de conocimiento científico, tecnológico e innovación</t>
  </si>
  <si>
    <t>5 Acuerdos de transferencia de tecnología y/o conocimiento</t>
  </si>
  <si>
    <t>Estrategia Nacional de Propiedad Intelectual</t>
  </si>
  <si>
    <t>500 solicitudes de patentes por residentes en Oficina Nacional colombiana</t>
  </si>
  <si>
    <t>Apoyo a emprendimientos de base tecnológica y transferencia de conocimiento</t>
  </si>
  <si>
    <t>12 Empresas de base científica, tecnológica e innovación apoyadas en sus procesos de creación y fortalecimiento.</t>
  </si>
  <si>
    <t>6 Acuerdos de transferencia de tecnología y/o conocimiento</t>
  </si>
  <si>
    <t>Generar una cultura que valore, gestione y apropie la CTeI</t>
  </si>
  <si>
    <t>Difusión de la CTeI</t>
  </si>
  <si>
    <t xml:space="preserve">25 espacios que promueven la  Interacción de la sociedad con la CTeI* </t>
  </si>
  <si>
    <t>4000 Personas que participan en espacios de  valor para la socialización de la CTeI</t>
  </si>
  <si>
    <t xml:space="preserve">65%  de canales de TV pública regionales y nacionales con contenido CTeI </t>
  </si>
  <si>
    <t>Apropiación Social de la CTeI</t>
  </si>
  <si>
    <t>10 comunidades y/o grupos de interés que se fortalecen a través de procesos de Apropiación Social de Conocimiento y cultura científica</t>
  </si>
  <si>
    <t>100% de cumplimiento de los requisitos  priorizados de transparencia en Colciencias</t>
  </si>
  <si>
    <t xml:space="preserve">Conservar y usar sosteniblemente la biodiversidad por medio de la CTeI para contribuir al desarrollo de la Bioeconomía en Colombia </t>
  </si>
  <si>
    <t>Equipo Colombia Bio</t>
  </si>
  <si>
    <t>Colombia Bio</t>
  </si>
  <si>
    <t>4 Expediciones Científcas Realizadas</t>
  </si>
  <si>
    <t>10 Bioproductos generados</t>
  </si>
  <si>
    <t>95.000 Registros Biológicos</t>
  </si>
  <si>
    <t>Fomentar una Colciencias Integral, Efectiva e Innovadora (IE+i)</t>
  </si>
  <si>
    <t>Por una gestión administrativa y financiera eficiente e innovadora</t>
  </si>
  <si>
    <t>100% de cumplimiento de los requisitos  priorizadas de transparencia</t>
  </si>
  <si>
    <t>100% de cumplimiento de los requisitos  priorizados de Gobierno Digital</t>
  </si>
  <si>
    <t>Gobierno y Gestión de TIC para la CTeI</t>
  </si>
  <si>
    <t>Oficina TIC</t>
  </si>
  <si>
    <t>45% Avance en la implementación de la Gobernabilidad y Gestión de TIC para la CTeI</t>
  </si>
  <si>
    <t>100% de cumplimiento de los requisitos  priorizados de transparencia</t>
  </si>
  <si>
    <t>Comunicamos lo que Hacemos - Comunicación Estratégica Institucional</t>
  </si>
  <si>
    <t>100 % de programas estratégicos priorizados comunicados</t>
  </si>
  <si>
    <t>100% de cumplimiento de los requisitos  priorizados de Gobierno Digital en Colciencias</t>
  </si>
  <si>
    <t>Apoyo contractual y jurídico eficiente</t>
  </si>
  <si>
    <t>100% cumplimiento de requisitos priorizados de transparencia en Colciencias</t>
  </si>
  <si>
    <t>Gestión para un talento humano integro efectivo e innovador</t>
  </si>
  <si>
    <t>90,3 % en la calificación de Gestión Estratégica para un talento humano integro, efectivo e innovador.</t>
  </si>
  <si>
    <t>Pacto por un Direccionamiento Estratégico que genere valor público*</t>
  </si>
  <si>
    <t>100% cumplimiento en la formulación, acompañamiento, seguimiento y evaluación de planes e instrumentos de la planeación</t>
  </si>
  <si>
    <t>66% Índice de madurez del SGC</t>
  </si>
  <si>
    <t>Fortalecimiento del enfoque hacia la prevención y el autocontrol</t>
  </si>
  <si>
    <t>100% de ejecución de las auditorías, seguimientos y evaluaciones</t>
  </si>
  <si>
    <r>
      <t xml:space="preserve">Período de seguimiento: Primer </t>
    </r>
    <r>
      <rPr>
        <b/>
        <u/>
        <sz val="16"/>
        <rFont val="Segoe UI"/>
        <family val="2"/>
      </rPr>
      <t>trimestre de 2019</t>
    </r>
  </si>
  <si>
    <t xml:space="preserve">Para el primer trimestre de 2019 se elaboraron , implementaron y actualizaron los instrumentos archivísticos, mediante tablas de Retención Documental, para esta actividad se revisan los asuntos del inventario del periodo I, que comprende desde 1968 hasta 1972 correspondiente al Fondo Colombiano de Investigaciones científicas y proyectos especiales Francisco José de Caldas, para evaluar la coherencia con la unidad administrativa, oficina productora y la estructura orgánica ajustada, cumpliendo con la metodología planteada de conformidad con el Acuerdo 004 del 2013 y al Instructivo para la elaboración de las tablas de valoración documental aprobado del Archivo General de la Nación, en cuanto a la elaboración de las Tablas de Valoración Documental, se tuvo  en cuenta los ajustes en la estructura orgánica, luego del análisis normativo realizado por el profesional a cargo de la labor en el marco del contrato 669-2018, el inventario tuvo cambios significativos debido a que varios asuntos se agruparon en las dependencias que se definieron como oficinas productoras, además se continúa con las pruebas en el sistema Orfeo de acuerdo a la nueva codificación de las dependencias y la asignación de la nueva estructura, series, sub series y tipologías documentales, por otra parte, se diseñó en versión preliminar el procedimiento para gestión y tramite de comunicaciones oficiales, con el fin de establecer las actividades concretar para la producción de oficios y memorandos el cual es aprobado en el comité de desarrollo administrativo del 27 de febrero, de igual manera se elabora el programa de archivos descentralizados con el objetivo de establecer actividades en los componentes técnico, contractual y de control para la tercerización del archivo central e histórico de Colciencias.
Adicionalmente se diseñó un programa de archivos descentralizados, cuyo objetivo principal orientar el desarrollo de las actividades necesarias para velar por la adecuada conservación, custodia y administración del archivo central e histórico de la Entidad, una vez culminados todos los programas propuestos a desarrollar, se anexaran dentro del Programa de Gestión Documental, para dar cumplimiento al Decreto 2609 de 2012, para esto se elabora un cuadro de mando para el plan de conservación Documental, con el fin de tener consolidadas todas las actividades que se deben desarrollar en cada uno de los planes, su periodicidad de desarrollo y la evidencia en la cual se puede mostrar la ejecución de las actividades. 
Otra de las mejoras realizadas en el trimestre se encuentra el proceso de mejoramiento del proceso de contratación del FFJC  por medio de la integración MGI-ORFEO Módulo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trazó un cronograma de trabajo, dado que esta es una actividad definida como un desarrollo de alto impacto  desde la Secretaria General y las Áreas Técnicas. 
En cuanto a la Depuración contable se tiene en cuenta el capítulo X del Manual de Política Contable NICSP V02 donde se establece que anualmente se formula, revisa, evalúa y actualiza el Plan de Sostenibilidad Contable en el cual se establecen las acciones a ejecutar por las áreas de gestión con el objeto de garantizar la calidad, confiabilidad y oportunidad de la información contable. En virtud de lo anterior, el Grupo Interno de Trabajo de Apoyo Financiero y Presupuestal elaboró la propuesta del plan de depuración contable para el 2019, el cual se estructuró en 4 actividades relacionadas con: cartera y solicitudes de reintegro, subvenciones y transferencias, Inventario - propiedad, planta y equipo y Créditos Educativos, este plan fue aprobado el 20 de marzo de 2019.
Posterior a ello los días 28 y 29 de marzo/19 se realizaron reuniones con el personal de: Talento Humano, Grupo Interno de Trabajo de Apoyo Logístico y Documental, Oficina TIC y Secretaria General en las cuales se revisaron las actividades propuestas y se concertó con las áreas las actividades, las evidencias, los responsables y la duración. 
Otra de las iniciativas que tiene la Dirección Administrativa y Financiera son las buenas prácticas en la conservación de la propiedad planta y equipo de Colciencias, para este se elabora cronograma de mantenimiento correctivo y preventivo de los muebles e inmuebles de la entidad. Adicionalmente se ha venido adelantando un plan de trabajo con comunicaciones para sensibilizar a la Comunidad Colciencias para que realicen un uso adecuado de los bienes muebles e inmuebles de la Entidad, mediante campañas las cuales serán ejecutadas en el segundo trimestre del presente año.
En cuanto a la estrategia de Colciencias más transparente,  se da cumplimiento a la meta programada del  100% de los requisitos de la Dirección Financiera asociado cumplimiento de los tres requisitos: publicación de presupuesto en ejercicio, publicación histórico del presupuesto asignado a la Entidad (vigencia 2013 a 2018) y ejecución del presupuesto asignado en la vigencia fiscal (diciembre de 2018, enero y febrero de 2019), en la página web de Colciencias (www.colciencias.gov.co) se encuentra publicada toda la información que da cuenta de la meta.
Finalmente se analiza el indicador de Colciencias más moderna donde se verifica cumplimiento al 100% de requisitos de  GEL,  estableciendo los gastos estrictamente necesarios para el buen funcionamiento de la Entidad,  realizando actividades  que permitan tener buenas prácticas sobre uso eficiente del papel, seguimiento a los consumos mensuales de energía en kilovatios y acueducto en metros cúbicos con el objeto de verificar el incremento en el consumo, con relación a los viáticos y gastos de desplazamiento se gestionó un menor costo en los tiquetes aéreos mediante contrato de mínima cuantía donde la agencia de viajes contratada otorga un descuento del 17.2%, adicionalmente solicita las comisiones con más de 5 días de anterioridad y asegurando que los tiquetes sean en clase económica.
En cuanto al programa de residuos peligrosos y no peligrosos, se plantearon actividades para ejecutar en la vigencia 2019 como son la implementación del sistema de gestión ambiental y la adopción de la Política de uso y ahorro eficiente del papel de igual manera se realizó capacitación sobre el Manejo de Residuos Sólidos, con el objeto de sensibilizar a la comunidad de Colciencias y al personal que presta sus servicios de aseo en la entidad para el uso correcto de la disposición final de los residuos sólidos.
Por otro lado se designó el equipo de trabajo para dar cumplimiento a la Política de uso y ahorro eficiente del papel, adoptada mediante Resolución 1351 de 2018 conformado por las personas que tienen a cargo actividades relacionadas con el Sistema de Gestión Ambiental.
Se presenta un avance del 100%, teniendo en cuenta se cumplieron las actividades programadas para el primer trimestre.
</t>
  </si>
  <si>
    <t>El Plan Estratégico de las Tecnologías de la Información y Comunicaciones (PETIC) de COLCIENCIAS refleja la realización de un ejercicio de planeación estratégica de las adquisiciones, desarrollo, soporte, mantenimiento y uso y apropiación de las tecnologías de la información y las comunicaciones, con el propósito de asegurar que los objetivos de la Oficina de Tecnologías de la Información y Comunicaciones de COLCIENCIAS estén vinculados y alineados con los objetivos estratégicos definidos por la Entidad para el cuatrienio 2019-2022; cuyo objetivo se alinea con el Objetivo Estratégico institucional “Lograr una Colciencias Integra, Efectiva e Innovadora (IE+i), en el primer trimestre de 2019 se elaboró el plan de trabajo del proyecto, para la   actividad “Análisis de la situación actual del modelo de Gobierno de TI de la Entidad”, la cual tiene previsto finalizar en el mes de abril de 2019.
Otra de las iniciativas  contempladas en el Plan de Acción Institucional se encuentra el Modelo de Seguridad y Privacidad de la Información – MSPI  y en cumplimiento del marco normativo vigente y la Política Nacional de Seguridad Digital (CONPES 3854), se presentan los avances con el fin de mostrar los resultados obtenidos durante el primer trimestre del año como es la actualización de las políticas de seguridad de la información, procedimiento de incidentes de seguridad, manual de atención, manual de inventario de activos de TI, matriz de inventario de activos de TI, registro de las bases de datos ante la SIC, seguimiento a la matriz de riesgos de seguridad digital, planeación del proyecto de adopción de IPv6, seguimiento a los riesgos de seguridad digital a corte de 31 de marzo de 2019, en el trimestre no se programaron sensibilizaciones en seguridad de la información, por el cual no se cumplió la meta del indicador de seguridad de la información, donde el porcentaje de incumplimiento es de 0,335%.
Gestión de Servicios Tecnológicos.
En cuanto a los servicios de gestión de la información se basó en el  estándar de proyectos que contempla las buenas prácticas del PMI, razón por la cual se estructuró el desarrollo de cada proyecto en 6 etapas Inicio, Planeación, Ejecución, Seguimiento y Control y Cierre de igual manera se definieron 6 iniciativas las cuales deben registrar avances soportados en entregables que están identificados dentro del plan de trabajo y que corresponden a evidencias documentales que presenten avances en las diferentes etapas de cada proyecto, entre las iniciativas están red colombiana de información científica;  gestión territorial; sistema integrado de información;  sistemas de información legados (sigp -scienti);  master data management – mdm; runi (registro único nacional de Investigación).
 El avance para el primer trimestre reflejado en el indicador programático corresponde a un 6% de cumplimiento con respecto a la meta definida para este periodo de evaluación, el porcentaje total asignado a los Sistemas de Información corresponde al 11,25% para la vigencia 2019 de un total del total del 45% asociados a la suma de las diferentes iniciativas propuesta por la Oficina TIC
En cuanto a la actividad de Arquitectura de TI, se iniciaron reuniones con los grupos de trabajo de la oficina TIC para identificar y actualizar temas pendientes de cumplimiento y de esta forma evaluar la priorización de cada uno de los temas.
Entre los que se han priorizado esta la revisión de documentos TI de varias entidades públicas colombianos relacionados con el uso y apropiación de proyectos de TI, con el fin de analizar las mejores prácticas utilizadas para esto se inició la elaboración de un documento de estrategia de Uso y Apropiación de TI para Colciencias, formulación del Plan Estratégico de TI (PETIC), el cual fue publicado en la página web de la Entidad el 31 de enero de 2019, en cuanto a la política de uso eficiente del papel Resolución 1351 de 2018, se designó como líder del mismo al funcionario delegado por la Oficina TIC.
Para dar cumplimiento con la política de Gobierno Digital, se efectuó reunión con asesor de Ministerio TIC para iniciar la definición de lineamientos sobre interoperabilidad para iniciar la revisión  y la información que la Entidad puede poner a disposición para intercambio con otras Entidades del Estado. 
Respecto al avance en la implementación de los criterios de la política de Gobierno Digital, se continúa con el mismo porcentaje de avance reportado con corte 31 de diciembre de 2018 (94%) de los requisitos priorizados por la Entidad, que corresponde a la meta establecida para el trimestre.
En cumplimiento de la iniciativa estratégica "Contribuir a una Colciencias más transparente" del objetivo estratégico “Fomentar una Colciencias Integral, Efectiva e Innovadora (IE+i)” se revisaron los contenidos publicados y confirmación de la información, actualización del portal de datos abiertos contra el portal de Colciencias, reducción de requerimientos de informes y cifras estadísticas, ya que la información de la cual se tienen muchos informes se encuentra disponible en el portal, dando el cumplimiento al indicador del 100%.
Finalmente se iniciaron las actividades relacionadas con la iniciativa "Contribuir a una Colciencias más moderna"  y que corresponden a los distintos dominios a cargo de la Oficina TIC de la política de Gobierno Digital (Iniciativas Estratégicas en GINA: Estrategia TI y Gobierno TI, Gestión de Servicios Tecnológicos y Sistemas de Información e Información.  Se anota que en el alcance de la iniciativa Estrategia TI y Gobierno de TI se incluyó el plan de trabajo del dominio Uso y Apropiación de TI, esto con el fin de establecer los criterios y acciones a priorizar durante la vigencia 2019.</t>
  </si>
  <si>
    <t xml:space="preserve">Para la  vigencia 2019 se priorizaron 18 programas estratégicos comunicables de los cuales para el primer trimestre se difundieron 5, lo que corresponde al 28% de  programas comunicados acumulados superando la meta establecida para dicho trimestre.
El resultado obtenido en el I trimestre permite evidenciar un avance del 25% con un total de 2 campañas ejecutadas, de un total de 12 campañas anuales, resultado que permite cumplir la meta establecida. A su vez permite indicar el cumplimiento del 100% con respecto a la meta anual.
Con base en  el Plan Estratégico de Comunicación Interna y dando cumplimiento a las actividades relacionadas en dicho plan, para el primer trimestre de 2019 logran implementarse dos campañas: la primera estuvo enfocada en presentar las metas del Plan Estratégico de Colciencias para el periodo 2019-2022 y las líneas del Pacto por la CTeI; su nombre fue Colciencias con la mano arriba. La segunda se realizó para presentar la actualización de la plataforma GINA, recordando la importancia de reportar bien y a tiempo los planes y los indicadores; para ello se retomó el concepto de la campaña Memerízalo, desarrollando una segunda parte de la misma, así mismo informó los cambios  de la plataforma en su nueva versión, explicando el paso a paso relacionado con el reporte de planes e indicadores por medio de video tutoriales.
Para el año 2019 el área replanteó el indicador “Relacionamiento con medios de comunicación”  con el fin de presentar  una medición más real y acorde al posicionamiento de la imagen de Colciencias, así mismo, dando a conocer que hasta la fecha no contamos con ninguna herramienta de medición que nos permita identificar el valor del free –press, el número de menciones que ha tenido la entidad, las ciudades con mayor exposición mediática, los temas más publicados y resaltando que aún se desconoce cuándo se contratará el servicio, la meta anual en cuanto a las menciones positivas para el 2019 es de 1850 publicaciones en medios de comunicación, cumpliendo para el primer trimestre 353 de 200 menciones positivas  que se tenía planeada 
El reto planeado para este primer trimestre es de 200 menciones positivas y se lograron 353, es decir se cumplió al 100 % , superando en un 76,5 %.
Los temas que más impacto mediático tuvieron fueron Misión de Sabios, Becas del bicentenario, Ministerio de Ciencia, Tecnología e Innovación
Con el objetivo de fortalecer la gestión de relacionamiento con los medios de comunicación se implementaron diversas acciones comunicativas las cuales permitieron llegar a medios regionales, nacionales y universitarios.  
Por otro lado se realizan avances  que hacen parte del Plan Estratégico de comunicaciones como es el taller creativo con 8 personas de la entidad para identificar cuál sería el mejor mecanismo para retomar e implementar el Día D, creación del formato Buenas noticias el cual, a través de Smart news, se utiliza para divulgar noticias recientes o de último minuto relacionadas con la gestión externa de la Entidad por último se realiza convocatoria interna para seleccionar el presentador de un nuevo formato audiovisual  y conformar el banco de locutores Colciencias
En cuanto a los contenidos en la página web de la entidad para el primer trimestre se registraron 4.268.026 visitas a la página, cifra que supera la meta. Sobre el plan de Convocatorias y el Plan Bienal de Convocatorias generaron un alto tráfico teniendo en cuenta las nuevas convocatorias, para este trimestre se destacan la creación de la misión de sabios y la transformación de la entidad en Ministerio, hechos coyunturales para la Entidad.
Con el objetivo de cumplir con el manual de imagen del Gobierno Nacional se hizo cambio de los colores de la página web y actualización del logo de Colciencias en piezas y o documentos, adicionalmente se incluyó un nuevo cajón en el home para el aviso de cierre de convocatorias, culminación y publicación del Mapa del Sitio.
Para cumplir con esta estrategia Ecosistema digital - desarrollo de estrategias para generar más interacción en redes sociales se realizaron cubrimientos en vivo con fotos, mensajes clave de nuestros directivos e invitados a los eventos, piezas gráficas, GIF y videos que permitieron aumentar el engagement, con el fin de crear sinergias con entidades, universidades e influenciadores se realizaron actividades Visita a Chile con Presidencia, Talleres construyendo país, Día de la Mujer y la Niña en la Ciencia, Día Internacional de la Mujer, Día Internacional del Hombre y #Un14DeMarzo.
Por otro lado se encuentras las publicaciones con nuevos productos gráficos y audiovisuales que han permitido aumentar la cifra de interacción y seguidores en nuestros canales de redes sociales. Como son #AquíTeLoContamos, #LaCienciaEnCifras, #UstedNoSabeQuiénSoyYo?, talleres de redes sociales para los voceros de la entidad, los cuales  ayudan a generar una mejor sinergia con la cuenta de la entidad, finalmente se dio apoyo al Director General para optimizar el manejo de su cuenta y enlazar sus contenidos con los hitos de comunicación de la entidad
La estrategia de relacionamiento con medios de comunicación se encuentran las interacciones programadas para el primer trimestre en cada uno de los canales como Facebook, Twitter, Youtube, Linkedin.
Por último y para dar cumplimiento con la estrategia de Colciencias transparente, se verifica el formato de soporte al indicador que para este trimestre cumple con el 100% de la meta programada de igual manera 
Contribuir a una Colciencias más moderna como se evidencia  en la matriz soporte del indicador.
</t>
  </si>
  <si>
    <t xml:space="preserve">Para el primer trimestre, se cumplen con las tareas dando respuesta a la iniciativa afianzar la cultura de servicio al ciudadano al interior de la entidad y la relación con los ciudadanos, haciendo un efectivo monitoreo y seguimiento a PQRDS, para esto se generó el plan de actividades el cual fue aprobado por el Secretario General, de igual manera se realizó la actualización el Manual de Atención al Ciudadano Versión 11, que posteriormente fue socializado en el comité de Gestión y Desempeño Institucional, por último se llevó a cabo Plan de Trabajo con la OAP, donde se revisaron las Causas de Insatisfacción presentadas en el año 2018, datos que fueron arrojados en la encuesta de satisfacción, donde a partir de allí se generaron acciones de mejora.   
Por otro lado se desarrollan acciones encaminadas a garantizar el cumplimiento de los parámetros / requisitos que establece el índice de transparencia de las entidades públicas - ITEP, donde se presenta un cumplimiento del 97% de la tarea de los requisitos 
Para el cumplimiento de Colciencias moderna se desarrollan acciones encaminadas a garantizar el cumplimiento de los parámetros / requisitos que establece el índice de transparencia de las entidades públicas Gobierno Digital, cumpliendo con el 100% de la tarea de los requisitos
En cuanto al apoyo contractual y jurídico eficiente se recomiendan mecanismos de gestión jurídica y legal al interior de las áreas de la entidad, de modo que la Secretaría General de Colciencias requiere llevar a cabo acciones relativas a la simplificación de las normas internas que regulan su gestión, con el propósito de avanzar en la mejora interna y en la calidad del marco normativo vigente, para llevar a cabo esta iniciativa se elaboró el diagnóstico preliminar para realizar el análisis y simplificación de la normatividad aplicable a las áreas misionales y de apoyo, estableciendo tres fases de como la Identificación, priorización y simplificación de la normatividad, para este trimestre se avanzó en la guía para la suscripción de acuerdos de voluntades.
Luego de verificar las principales temáticas que se encuentran reguladas en la entidad se encontró que podrían ser susceptibles de simplificación las resoluciones y/o actos administrativos expedidos en materia de gestión y delegación contractual, consejos de programa y delegación en cuerpos colegiados, con el fin de aclarar y/o suprimir disposiciones obsoletas, improcedentes, inexactas o redundantes. Así mismo, se analizarán las normas que regulan los procedimientos internos de la entidad en las materias antes descritas
En cumplimiento al modelo Integrado de Planeación y Gestió006E se elaboró la política de prevención del daño antijurídico para la vigencia 2019 y se envió por correo electrónico el 28 de diciembre 2018 a la Agencia Nacional para la Defensa Jurídica del Estado – ANDJE para su revisión, posteriormente se realizó seguimiento el 13 y 28 de marzo 2019 con la ANDJE nuevamente por correo electrónico y llamada telefónica, donde le fue informado a la Secretaría Técnica del Comité de Conciliación que la política cuenta con el aval para su implementación.
Después de analizar las causas persistentes que han generado acciones judiciales se han identificado las áreas responsables de la generación del daño según la tipología de la acción contenciosa impetrada; en este sentido se hace necesario plantear una intervención que garantice adoptar un plan de acción para evitar que se generen derechos litigiosos en contra de la  entidad, favorezca la defensa  de los intereses de la misma y permita la divulgación de la metodología a implementar  y ejecutar, con el fin de  prevenir  o mitigar los posibles  daños que se puedan llegar a ocasionar en razón al que hacer institucional. 
Teniendo en cuenta que la utilidad y conveniencia de la implementación de la Política de Prevención del Daño Antijurídico debe ser evaluada a partir de la medición y verificación de los resultados de las acciones correctivas y que dicha evaluación debe ser puesta en conocimiento del Comité de Conciliación y Defensa Judicial, se propone crear un sistema de indicadores que permitirá una medición de la aplicación y eficacia de la Política.
El contenido del presente documento será aprobado por el Comité de Conciliación y Defensa Judicial de Colciencias, se adoptará como Política de Prevención de Daño Antijurídico para la Entidad, mediante acto administrativo, el cual será publicado en la página Web de COLCIENCIAS www.colciencias.gov.co, para su divulgación a todos los servidores y contratistas de la Entidad.
En conclusión, con la presente política se busca aplicar mecanismos para prevenir las condenas contra Departamento Administrativo de Ciencia, Tecnología e Innovación- Colciencias, que causan impacto económico.
Para el primer trimestre se evidencia un cumplimiento del 100% de los 81 items a cargo de la Secretaría General para el 1er Trimestre 2019. Asimismo, se relacionan las evidencias de las actividades que se adelantaron así:
Actas de comité de contratación I Trimestre 2019. 
Cargue en la página web de la actualización del Manual de contratación. 
Actualización del documento Evaluación Desempeño Proveedores A106PR16F16. 
Creación de la Matriz de Priorización de Tipología Proveedores A106PR16MO5.
Gestión Jurídica - Oficio Solicitud Aprobación Comisión al Exterior A105PR04F03.
Procedimiento Control Normativo A105PR02.
Anexo Matriz Normativa Interinstitucional - A105PR02AN01.
Actualización procedimiento - Gestión Contractual - Liquidación de Contratos/Convenios Ley 80 y CTeI - A106PR15.
Actualización compendio de modelos para el ejercicio de supervisión de contratos y convenios - A106PR16MO3.
Solicitud de evaluación de proveedores de desempeño conforme al procedimiento Supervisión y seguimiento a contratos y convenios.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Se ejecutaron 14 actividades correspondientes al 100% de lo programado durante el primer trimestre, se aclara que de las actividades de bienestar desarrolladas ninguna implicó costo.
Dentro del Plan de Incentivos se otorgaron tres (3) auxilios educativos para los hijos de tres (3) servidores públicos, para lo cual se dispuso de cinco millones setecientos noventa y seis mil ochocientos doce pesos mcte $ 5.796.812 del presupuesto asignado, como lo establece la Resolución 0200 de 28 de febrero de 2019.
Durante el primer trimestre se desarrollaron actividades con el ánimo de reforzar las competencias blandas y/ o comportamentales en el marco de clima organizacional, tales como Taller de Inteligencia Emocional, Taller de comunicación asertiva, Taller de Flexibilidad al Cambio, Taller de Valores Organizacionales, Taller de Relaciones Interpersonales.
Durante el primer trimestre de 2019 se ejecutaron las actividades planeadas  a cero costo, con talleristas internos y externos. 
Algunos temas fueron reprogramado por agendas o cambios de metodología.
A la fecha se han implementado  9 temas de capacitación.
Por último, se realizaron acciones para contribuir a una Colciencias más transparente referentes a Seguimiento y actualización del plan anual de vacantes, realizar una matriz de Seguimiento a retiro de servidores públicos, realizar un seguimiento estadístico a los datos derivados de la gestión del talento humano, realizar fichas de verificación de requisitos mínimos para acceder al derecho preferencial de encargo, adelantar las gestiones necesarias para la implementación del módulo de Talento Humano del aplicativo WebSAFI para lograr mayor optimización de las estadísticas y actualizar el índice de Transparencia mediante la matriz del indicador ITEP.
</t>
  </si>
  <si>
    <t xml:space="preserve">Para la iniciativa planear, acompañar y  evaluar  integral y oportunamente para  el primer trimestre, 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se da un cumplimiento del 100% de hitos conforme lo programado (19 hitos programados para el período). Vale destacar los siguientes hitos en el período reportado:
• Seguimiento a los instrumentos de planeación a cierre de la vigencia de 2018, cuyos resultados fueron presentados antes las instancias de decisión pertinentes.
• Formulación y aprobación de los instrumentos de planeación para el cuatrienio: PEI 2019-2022 y para la vigencia 2019 Plan de Acción Institucional, Plan Anual de Convocatorias, Plan Anual de Inversión y Plan Anticorrupción y de Atención al Ciudadano.
• Se apoyó y acompañó a las áreas en la construcción de fichas de programa estratégicos que posterior de su validación fueron cargadas en la herramienta GINA para que los responsables iniciaran su proceso de reporte. Aunque no se registra en la matriz de hitos, este proceso involucró capacitación colectiva y personalizadas y sesiones de trabajo sustentadas en correos para la elaboración de las fichas y los ajustes de las mismas.
• Con lo anterior y dadas las dinámicas institucionales se procedió a consolidar los ajustes de las áreas que así lo requieran. Dichos ajustes fueron presentados ante COMDIR y llevaron a generar nuevas versiones del PEI, PAI y Plan de Convocatoria
Otra de las actividades realizadas por el equipo de Planeación Estratégica de la Oficina Asesora de Planeación en las mesas de trabajo con las áreas técnicas, se realizaron las fichas de planeación táctica y con dicha información y lo aprobado en el cómite de dirección en relación al PAI, se crearon los indicadores estratégicos, programáticos y de variables con sus metas y los respectivos responsables de acuerdo con lo programado por las áreas.
En cuanto al Plan de capacitaciones se asociaron temas correspondientes a la planeación institucional y del sistema de gestión organizacional.
Con relación al análisis y difusión de estadísticas nacionales de CTeI en cuanto a Recolección, Normalización y Consolidación de datos, durante este periodo se formalizo el contrato el cual tiene por objeto: "contratar los servicios para el diseño y desarrollo de tableros de difusión de información de CTI, que apoyen soluciones automatizadas de inteligencia de negocios", la Oficina Asesora de Planeación, apoyó la formalización del contrato realizando un trabajo conjunto entre lo funcional de la herramienta y lo técnico desde la oficina TIC, por otra parte se realizó la capacitación por parte de ITPERFORMA en cuanto la funcionalidad de la herramienta y el diseño de los tableros, asistieron participantes tanto de la OAP como de la oficina TIC.
Con el fin de mejorar prácticas del estándar del PMI de Gestión de Proyectos se da inicio a la estructuración de lineamientos de planeación y seguimiento de programas y proyectos de CTI enfocado especialmente en estandarizar ítems de rubros de financiación, roles del equipo de trabajo, y enfoque metodológico, como plan de mejora en la gestión y para retomar iniciativas en el despliegue, transferencia y documentación se da inicio a la planeación y seguimiento de proyectos de CTI para la entidad partiendo del estándar de proyectos de cascada del PMI. Se parte de un ejercicio inicial realizado en el último trimestre 2018 que derivó en la estructuración de ajustes y una nueva versión de los términos de referencia de las convocatorias con plantillas adyacentes que contribuyeran en la estandarización de rubros de financiación, roles del equipo de trabajo y enfoque metodológico de plan detallado de trabajo como estructuras de desglose de trabajo. (EDT o por sus siglas en inglés WBS).  Si bien es cierto hubo un proceso de socialización y validación previa con algunas áreas técnicas es preciso retomar y redireccionar la iniciativa teniendo en cuenta los siguientes elementos: 
1. Es necesario ir incorporando paulatinamente las mejoras en documentos anexos de apoyo que vayan direccionando el cambio, antes que incorporarlo directamente en documentos como términos de referencia en dónde es posible  complejizar el proceso. 
2. Los lineamientos que se están estructurando tienen alcance fundamentalmente a los proyectos nuevos y de cierta manera los que están próximos a programarse a través de las convocatorias vigentes y las próximas a lanzar.  NO obstante y de manera secundaria habrán algunos elementos de los lineamientos construidos que permitan de manera colateral ser aplicados en proyectos que hayan iniciado ya la ejecución. 
3. Es pertinente desarrollar una comisión con integrantes de las áreas técnicas para dimensionar el alcance, cronograma de cambios e impactos que dicho ajuste e incorporación generaría en los usuarios, claro pensando siempre en el objetivo que por el carácter dinámico de los proyectos, los que están en cierre/liquidación, los que están en ejecución y lo que están nuevos o pendientes de convocar, es tomar decisiones evitando que los nuevos proyectos reincidan en los problemas que usualmente tienen dichas convocatorias y que se materializan en adendas, otro sí y en ajustes de índole legal que retrasan la efectividad de la ejecución de los mismos. 
Para dar cumplimiento con los estándares nacionales e internacionales se analiza el nivel de madurez, mantenimiento del certificado,mantener y mejorar el cumplimiento de los requisitos.
adicionalmente y con el fin de promover el fortalecimiento de competencias de los Responsables del Proceso, Líderes de Calidad y equipos de apoyo, se formularon 5 ejercicios de acompañamiento para la vigencia 2019, centrados en  los siguientes temas: Modelo Integrado de Planeación y Gestión - Políticas de Gestión y Desempeño Institucional, Gestión del riesgo de corrupción, de gestión y de seguridad digital, Servicio al ciudadano, participación ciudadana, rendición de cuentas, transparencia y acceso a la información, Racionalización de trámites, Mejoramiento continuo, el seguimiento de este plan de fortalecimiento de competencias a 29 de marzo de 2019, muestra un avance del 20%, con la ejecución completa de una (1)  de las cinco (5) actividades programadas (Gestión del riesgo de corrupción, de gestión y de seguridad digital), las actividades ejecutadas han contado con una participación del 90% de los invitados, reportando un promedio de asistencia de 39 participantes por actividad.
 La Oficina Asesora de Planeación como lider de la revisión y actualización de los riesgos para la vigencia 2019, realizó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Por consiguiente fueron aprobados por el Comité de Gestión y Desempeño Institucional el 30 de Enero de 2019, los riesgos de corrupción y seguridad digital realizando su publicación en la página web el 31 de enero, dando cumplimiento a la Ley 1474 de 2011 y el Decreto 612 de 2018, adicionalmente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En cuanto al plan de optimización se presenta un avance del 19% frente al resultado esperado de 25% de avance. Esto debido a que el gran número de actividades desarrolladas durante el primer trimestre de la vigencia, no permitieron terminar las actividades  así:
 • Quedaron pendientes por actualizar 6 de los 185 documentos que debieron ser cambiados por ajuste en el logo institucional. Los documentos que quedaron pendientes son de revisión y actualización de lineamientos y contenidos por lo cual se reprograma su actualización para el mes de abril de 2019.
• No se logró finalizar la totalidad de las tareas planificadas para la implementación de la directiva 009 de 2018 “Austeridad en el gasto”, quedando en ejecución 4 de las 8 actividades propuestas.
• Se encuentra en desarrolla la documentación de las fechas de vigencia de los documentos cargados en las plataformas de captura y gestión de la información (ScienTI, SIGP, SII)
• Se reprograma su ejecución en el mes de abril de 2019.
 En relación al seguimiento al plan de racionalización de trámites se evidencia que a 29 de marzo el avance en la racionalización de los 8 trámites propuestos es del 34%, resultado que permite cumplir la meta planificada del 25%. Este resultado se obtiene gracias a que durante el primer trimestre se logra la racionalización completa del trámite de “Calificación de proyectos para deducción en renta por inversiones o donaciones en ciencia y Tecnología”, el cual fue objeto de prórroga en la vigencia 2018, por encontrarse en trámite de firma el Acta # 7 del CNBT a través de la cual se aprueba el Acuerdo 20, mediante el  cual se modifican los artículos del acuerdo 17 de 2017 para informar a la DIAN sobre irregularidades en la ejecución de los proyectos calificados.
 El trámite de “Calificación de proyectos para deducción en renta por inversiones o donaciones en ciencia y Tecnología” logra un 50% de avance, gracias a que finaliza su proceso de revisión, concertación y cargue en el SUIT. Para los seis (6 ) trámites restantes, se evidencia la ejecución de las mesas de revisión y concertación del trámite, realizando su publicación en el portal www.innovamos.gov.co, con lo cual se logra un avance del 20% en la racionalización de estos trámites.
 Durante el mes de marzo de 2019 se realiza la revisión y concertación de las metas de gestión de los indicadores de proceso, realizando su consolidación en la matriz unificada que contiene los indicadores programáticos y estratégicos a través de los cuales se medirá el aporte de los procesos al cumplimiento del Plan de Acción Institucional.
Con corte a 30 de marzo de 2019, se evidencia que la Oficina Asesora de Planeación desde el programa “Pacto por un Direccionamiento Estratégico que genere valor público” mantiene el cumplimiento del 100% de los requisitos asignados en el componente del índice de Transparencia de Entidades Públicas (ITEP), con un total de 151 requisitos cumplidos de 151 asignados.
El resultado obtenido permite cumplir la meta planificada para el trimestre, con la actualización del Plan Estratégico, Plan de Acción y Planes Integrados al Plan de Acción de la vigencia 2019, en coherencia con lo dispuesto en el Modelo Integrado de Planeación y Gestión (Dec 1499 de 2017 y Decreto 612 de 2018).
Así mismo, se acompaña la actividad de revisión y actualización de la información publicada en la sección de “Transparencia y acceso a la información” y se realiza la inclusión de los trámites de la Entidad en el portal de innovación, con el fin de asegurar que se dispone de una ventanilla única de información en actividades de Ciencia, tecnología e Innovación.
Para contribuir a una Colciencias más moderna por medio del programa “Pacto por un Direccionamiento Estratégico que genere valor público”, a cargo de la Oficina Asesora de Planeación logra cumplir y mantener el 100% en los requisitos de Gobierno en Línea a cargo, evidenciando el cumplimiento de 19 de los 19 requisitos programados.
 Finalmente se consolida el reporte de seguimiento al Plan de Participación Ciudadana 2018, y se formula el plan vigencia 2019; así mismo se asegura la disponibilidad de los informes de rendición de cuentas y la operación del instrumento "La Ciencia en Cifras" (Herramienta Tableau), a través de la cual se cuenta con información estadística relevante y trazable que facilitan el consumo, análisis, uso y aprovechamiento de los componentes de información, con estos avances se logra el 100% de cumplimiento de los requisitos, quedando pendiente la verificación del cumplimiento frente a la emisión de la estrategia de Gobierno Digital emitida mediante el decreto 1008 de 2018.
</t>
  </si>
  <si>
    <t xml:space="preserve">En cumplimiento del Plan de Auditorias de la Oficina de Control Interno, y conforme lo programado para el primer trimestre de 2019, se tenía planeado generar (6) seis informes de Auditoria o Seguimiento, de los cuales se cumplió la meta, generando los siguientes (6) seis informes.
1- AUDITORIA CONTRATOS INTERNACIONALIZACIÓN
2- AUDITORIA RECURSOS BANCA MULTILATERAL
3- EVALUACIÓN CONTROL INTERNO CONTABLE VIG 2018 - CGN
4- SEGUIMIENTO AUSTERIDAD IV TRIMESTRE 
5- SEGUIMIENTO AUSTERIDAD MES DE DICIEMBRE
6- SEGUIMIENTO PQR II SEMESTRE 2018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
Requisitos de cumplimiento:
1- Direccionamiento a entidades de control externo en sitio web
2- Publicación en sitio web de mecanismos de control interno
3- Publicación en sitio web de al menos un Informe de Control Interno
4- Publicación en sitio web de Planes de Mejoramiento de auditoras de los órganos de control
5- Seguimiento al Plan Anticorrupción
6- Seguimiento a las metas planteadas
7- Observaciones sobre las acciones realizadas
8- Programación del Proceso auditor
</t>
  </si>
  <si>
    <t xml:space="preserve">Mediante correo electrónico se solicitó al Instituto Humboldt el conteo de registros para el año 2019, considerando el suministro de registros aportados al SiB Colombia por parte del Instituto, se presenta el detalle de las cifras que fueron generadas para el primer trimestre del año, las cuales superan lo planeado para dicho periodo de tiempo. 
Se estableció en Enero de 2019, la posibilidad de desarrollar una convocatoria conjunta con el British Council, Delivery Partner del Reino Unido en Colombia, con el fin de acelerar el avance de los niveles de madurez tecnológica de BioProductos en Colombia, y en cooperación con un aliado académico en Inglaterra. Esta convocatoria tiene un antecenden, y fue la convocatoria de Institutional Links que se realizó en el 2017 y que ha ido reportando excelentes resultados para el país. 
Se propone entonces, realizar una convocatoria similar en este período de 2019, con un recurso base de $ 2.000 millones del lado Colombiano y con la misma cifra equivalente en libras del lado Inglés. Hasta el momento en la Dirección de Innovación se han gestionado $1.800 millones que aún no cuentan con Certificados de Disponibilidad Recursos (CDRs).
Para iniciar con el proceso de formalización de la convocatoria, se realiza la primera reunión el día 11 de Marzo, en el cual se establece la hoja de ruta general para lograr abrir la convocatoria, con los siguientes pasos:
* Tramitar el Acuerdo de Alianza Operacional (AAO) entre Colciencias y British, con el cual podemos iniciar la Gestión de los CDRs
* Una vez con el AAO claro y firmado, se puede iniciar a la formulación de los Terminos de Referencia de la Convocatoria.
* Se establece que la ventana de apertura de la convocatoria sería los meses de Junio o Julio de 2019
El Programa Colombia-BIO definió dos ejes temáticos definidos como Expediciones BIO y Turismo Científico de Naturaleza que se materializan como Proyectos Oferta Institucional y a su vez, en iniciativas de inversión en los departamentos a través del desarrollo de actividades de CTeI. Dichos proyectos pueden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En el marco de la estrategia de cooperación internacional del Programa Colombia Bio, se ha gestionado, durante el primer trimestre del año tres procesos de cooperación con entidades internacionales:1) Workshop con el Jardín Botánico de Londres; 2) Plan de acción entre Colciencias y el Ministerio de Ciencia, Tecnología, Conocimiento e Innovación de la República de Chile para la realización de una Expedición BIO; 3) Otrosí y adición de recursos al Acuerdo de Alianza Operacional 310 de 2018 entre Colciencias y el British Council.
 </t>
  </si>
  <si>
    <r>
      <rPr>
        <b/>
        <sz val="11"/>
        <color theme="1"/>
        <rFont val="Segoe UI"/>
        <family val="2"/>
      </rPr>
      <t>Elaboración, implementación y actualización de instrumentos archivísticos.</t>
    </r>
    <r>
      <rPr>
        <sz val="11"/>
        <color theme="1"/>
        <rFont val="Segoe UI"/>
        <family val="2"/>
      </rPr>
      <t xml:space="preserve">
Dentro de las actividades programadas para el segundo trimestre en cuanto al  cumplimiento de la elaboración de las Tablas de Valoración Documental (TVD) de la entidad se continuó con la revisión de los inventarios documentales, estructura orgánica y normatividad pertenecientes a los Periodos II y III realizando los respectivos ajustes a los insumos elaborados inicialmente, así mismo, de conformidad con el análisis documental se han elaborado las fichas y la versión inicial de las TVD necesarios para la valoración de los periodos en mención. 
Para el primer trimestre de la vigencia 2019, se presentó un avance del 100%, teniendo en cuenta que se cumplieron con las actividades planeadas para el primer trimestre, lo anterior representado en el desarrollo de: Informe de implementación de las Tablas de Retención, Informe de elaboración de las Tablas de Valoración Documental y el programa de archivos descentralizados.
De acuerdo con el seguimiento para el segundo trimestre, se presentó un avance del </t>
    </r>
    <r>
      <rPr>
        <b/>
        <sz val="11"/>
        <color theme="1"/>
        <rFont val="Segoe UI"/>
        <family val="2"/>
      </rPr>
      <t>80%</t>
    </r>
    <r>
      <rPr>
        <sz val="11"/>
        <color theme="1"/>
        <rFont val="Segoe UI"/>
        <family val="2"/>
      </rPr>
      <t xml:space="preserve">, con respecto a la meta del 100%, sin lograr el cumplimiento de todas las actividades, representado básicamente en la dificultad para la estructuración de los lineamientos para la conformación de los expedientes híbridos, por otro lado se logró el avance de las Tablas de Valoración Documental, informe de avance de la Tablas de Retención, informe de avance del plan de implementación del SGDEA.
En la etapa I se logró la compilación de la documentación institucional, para la etapa II se analizaron e interpretaron los datos de la información recolectada, proceso que permite el ajuste de la estructura orgánica teniendo en cuenta las normas recuperadas para este período, por lo tanto se sugiere una nueva codificación que se puede evidenciar en el anexo 3 del archivo adjunto que se encuentra en la plataforma GINA.
Dado los avances del segundo período y la revisión de los asuntos identificados se ajustan de acuerdo a la documentación en físico, de igual manera se finaliza y actualiza el cuadro de análisis de normatividad y se diligencia el formato de tabla de valoración documental anexo 6 el cual incluye únicamente los asuntos que por cierre administrativo o fecha final del expediente se encuentran en las fechas respectivas al período valorado, ejecución del plan de pruebas en el sistema Orfeo, para la nuevas TRD, verificando módulos de radicación, series documentales por oficina productora, préstamo de expedientes y radicados. Una vez finalizado el plan de pruebas, se inicia con la planeación del despliegue a producción en la entidad. 
De acuerdo al plan de acción del PINAR, en el periodo evaluado, se realizaron las siguientes tareas: Programa de Gestión Documental, Sistema Integrado de Conservación e instrumentos archivísticos, Diseño e implementación de un Sistema Electrónico de Documentos de Archivo, las cuales se ejecutaron de acuerdo a lo planeado, razones por las cuales se logra cumplir, con el desarrollo de las tareas corresponde a la asignación de las diferentes tareas dentro del equipo base de gestión documental, y el seguimiento continuo a las diferentes actividades a cargo del grupo.
</t>
    </r>
    <r>
      <rPr>
        <b/>
        <sz val="11"/>
        <color theme="1"/>
        <rFont val="Segoe UI"/>
        <family val="2"/>
      </rPr>
      <t>Mejoramiento del proceso de contratación del FFJC  por medio de la integración MGI-ORFEO Módulo Liquidaciones</t>
    </r>
    <r>
      <rPr>
        <sz val="11"/>
        <color theme="1"/>
        <rFont val="Segoe UI"/>
        <family val="2"/>
      </rPr>
      <t xml:space="preserve">
Para el segundo trimestre de la presente vigencia se inició el proceso de integración del sistema ORFEO con el sistema MGI en el módulo de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se trazó un cronograma de trabajo, dado que esta es una actividad definida como un desarrollo de alto impacto desde la Secretaria General y las Áreas Técnicas. 
Para este período se adelantaron las siguientes acciones:
- Desde el aplicativo MGI, se debe revisar si existe algún servicio que permita reemplazar documentos cargados en el sistema con un nombre diferente a los cargados inicialmente, y a su vez se puedan visualizar en ORFEO, a fin de no eliminar los documentos que se cargan y mantener la trazabilidad.
- Se debe habilitar la opción que muestre el número del contrato cuando MGI hace la radicación en ORFEO, en los casos en los cuales no se tenga número de contrato, el número que indicara corresponderá al ID.
- Se deben revisar con gestión documental las TRD a fin de informar a los ingenieros, con cuales se va a trabajar esta integración.
- En la pestaña detalles de MGI se deben discriminar los valores finales por rendimientos y por reintegros.
- Habilitar opción para cambiar el supervisor en la pestaña de liquidaciones.
- Ajustar el nombre que se va incluir en el paso de contrato liquidado en proceso judicial, dado que en este punto no estaría liquidado el contrato.
</t>
    </r>
    <r>
      <rPr>
        <b/>
        <sz val="11"/>
        <color theme="1"/>
        <rFont val="Segoe UI"/>
        <family val="2"/>
      </rPr>
      <t>Depuración contable</t>
    </r>
    <r>
      <rPr>
        <sz val="11"/>
        <color theme="1"/>
        <rFont val="Segoe UI"/>
        <family val="2"/>
      </rPr>
      <t xml:space="preserve">
Teniendo en cuenta la estructura que tiene el plan de depuración para la vigencia 2019, la Cartera y Solicitudes de Reintegro tuvo avance 19%, sin cumplir con la meta planeada del 25%, a continuación las razones por las cuales quedó pendiente cumplir la meta:
- 2% de la actividad “Proyectar la ficha técnica de cartera del CT 312-2005 firmado con la Corporación Centro de Investigación y Desarrollo de la Industria de la Construcción - CIDICO y el CT 486-2007 firmado con la Corporación Centro de Investigación y Desarrollo Tecnológico Textil y Confección - CIDETEXCO para ser presentados al Comité Técnico de Sostenibilidad Contable y/o de Normalización de Cartera de la Entidad según corresponda.” del II Trimestre, en razón a que a la empresa CIDETEXCO del contrato 486-2007 se le inició en el mes de noviembre de 2018 proceso judicial y por esta razón no se pudo continuar con el proceso del comité; sin embargo, la ficha correspondiente al contrato 312-2005 ya se encuentra para remitir a secretaría general y continuar con el trámite de llevar a comité técnico de sostenibilidad o Normalización de Cartera.
- 2% de la actividad “Depuración de los contratos/convenios que se encuentran en Solicitud de Reintegro.” teniendo en cuenta que se adelantó la gestión con la Secretaría General para identificar los contratos que se encuentran en solicitud de reintegro y en qué situación se encuentran las entidades con las cuales se suscribieron dichos contratos, no se logró realizar la depuración en los estados financieros para el segundo trimestre. 
- 2% de la actividad “Elaborar el documento de costo/beneficio de acuerdo a la Resolución 1323 del 31 de octubre de 2018”; teniendo en cuenta que la información solicitada a las áreas involucradas en la elaboración de la información, llegó finalizando el período del II trimestre, no se logró la elaboración del documento por parte del Grupo Interno de Trabajo de Apoyo Financiero y Presupuestal.  
Transferencias y Subvenciones, la actividad relacionada con “Transferencias y Subvenciones” con una participación del 5% para el II trimestre, se cumplió en su totalidad.
</t>
    </r>
    <r>
      <rPr>
        <b/>
        <sz val="11"/>
        <color theme="1"/>
        <rFont val="Segoe UI"/>
        <family val="2"/>
      </rPr>
      <t>Inventario y Propiedad</t>
    </r>
    <r>
      <rPr>
        <sz val="11"/>
        <color theme="1"/>
        <rFont val="Segoe UI"/>
        <family val="2"/>
      </rPr>
      <t xml:space="preserve">, con corte 30 de junio de 2018 fue de 8% teniendo que, no se alcanzó a cumplir 10% de la actividad “Realizar la depuración de activos intangibles (Licencias y Software) y tangibles (licencias y software antiguo) de acuerdo con lo establecido en el manual de política contable”, la actividad se adelantó con el grupo de apoyo logístico y documental y la oficina TIC´s; sin embargo, por disponibilidad de agendas no se alcanzó a programar comité de baja de bienes. 
</t>
    </r>
    <r>
      <rPr>
        <b/>
        <sz val="11"/>
        <color theme="1"/>
        <rFont val="Segoe UI"/>
        <family val="2"/>
      </rPr>
      <t>Créditos Educativos,</t>
    </r>
    <r>
      <rPr>
        <sz val="11"/>
        <color theme="1"/>
        <rFont val="Segoe UI"/>
        <family val="2"/>
      </rPr>
      <t xml:space="preserve"> con un porcentaje del 5% de la meta planeada cumple con el 2% en este trimestre, dado que el 3% de la actividad “Realizar la depuración de las cuentas por cobrar constituidas como créditos educativos, con el fin de hacer la condonación de los mismos por el cumplimiento de los compromisos establecidos.”, dicha actividad la adelantó el grupo de Talento Humano, en la recolección de los actos administrativos que soportan las cuentas por cobrar constituidas; sin embargo, no fueron entregadas al grupo financiero los soportes respectivos, por lo cual no se realizó la disminución de las cuentas por cobrar por concepto de créditos educativos. 
Al cierre del segundo trimestre se obtuvo una ejecución del 34% del Plan de Depuración Contable, las actividades no culminadas serán trasladadas al tercer trimestre del presente plan.
</t>
    </r>
    <r>
      <rPr>
        <b/>
        <sz val="11"/>
        <color theme="1"/>
        <rFont val="Segoe UI"/>
        <family val="2"/>
      </rPr>
      <t>Buenas prácticas en la conservación de la propiedad planta y equipo de Colciencias</t>
    </r>
    <r>
      <rPr>
        <sz val="11"/>
        <color theme="1"/>
        <rFont val="Segoe UI"/>
        <family val="2"/>
      </rPr>
      <t xml:space="preserve">
Para el segundo trimestre se adjunta el cronograma de mantenimiento correctivo y preventivo de los muebles e inmuebles de la entidad y pruebas como correos, actas mantenimientos realizados durante período evaluado, de igual manera se han solicitado ajustes de las piezas de horarios de los baños a la Oficina de Comunicaciones, finalmente la campaña de orden y aseo será ejecutada en el segundo semestre de acuerdo con los compromisos concertados con la oficina de comunicaciones.
</t>
    </r>
    <r>
      <rPr>
        <b/>
        <sz val="11"/>
        <color theme="1"/>
        <rFont val="Segoe UI"/>
        <family val="2"/>
      </rPr>
      <t>Contribuir a una Colciencias más transparente</t>
    </r>
    <r>
      <rPr>
        <sz val="11"/>
        <color theme="1"/>
        <rFont val="Segoe UI"/>
        <family val="2"/>
      </rPr>
      <t xml:space="preserve">
Para el segundo trimestre de 2019 se cumple con la Divulgación de la gestión presupuestal y financiera en los tres requisitos de transparencia, con lo cual se obtuvo el cumplimiento del 100% de la meta establecida para el periodo.
En la página web de Colciencias (www.colciencias.gov.co) se encuentra publicada la información que da cuenta del cumplimiento de los tres requisitos: publicación de presupuesto en ejercicio, publicación histórico del presupuesto asignado a la Entidad (vigencia 2013 a 2019) y ejecución del presupuesto asignado en la vigencia fiscal (marzo a mayo de 2019). Información que puede consultarse en el link:
https://www.colciencias.gov.co/quienes_somos/informacion_financiera_contable/presupuesto
https://www.colciencias.gov.co/quienes_somos/informacion_financiera_contable/ejecucion
Contribuir a una Colciencias más moderna
De acuerdo a la estrategia Colciencias más moderna y a la tarea asignada para la implementación del programa de residuos peligrosos, en el segundo trimestre se trabajó en la actualización del MANUAL GESTION AMBIENTAL COLCIENCIAS, el cual está en proceso de revisión, por parte del grupo de trabajo y se concertó que, para la tercera semana de julio, se presentará para aprobación y trámite de publicación den GINA, por parte de la Directora Administrativa y Financiera. Para lo cual se ajustó el cronograma del PLAN DE TRABAJO SISTEMA DE GESTIÓN AMBIENTAL, para la vigencia de 2019. 
Adicionalmente, se viene trabajando con la Oficina de Comunicaciones la realización de las actividades para impulsar la gestión ambiental en Colciencias, como complemento a la gestión ambiental, se viene realizando actividades en la Política de uso eficiente del papel, para lo cual se elaboró el cronograma de actividades para impulsar esta política
En cuanto al uso eficiente del papel se elaboró cronograma de las actividades a realizar en lo que queda de la vigencia a fin de impulsar dicha política, todos los avances fueron presentados en el Comité de Gestión y Desempeño Institucional.
Se continúa con el seguimiento del kilometraje recorrido por mes así mismo el consumo de combustible para los vehículos de propiedad de Colciencias, consumo de energía en kilovatios por mes y por piso, consumo bimensual de acueducto en metros cúbicos por cada piso, de esta manera se puede hacer determinar los incrementos en los consumos mensuales en cada uno de los servicios públicos.
En lo relacionado con viáticos y gastos de desplazamiento se continúa garantizando un menor costo en los tiquetes aéreos, debido a que la agencia de viajes envía dos cotizaciones para cada una de las comisiones que lo requiera, buscando el trayecto solicitado a la tarifa aérea más favorable, que permita al servidor público llegar al lugar de destino con tiempo suficiente para atender con puntualidad la reunión a la cual debe asistir.
Se da cumplimiento al procedimiento de solicitar las comisiones con más de 5 días de anterioridad con el fin de garantizar un menor costo en el valor del tiquete..
Se vienen ejecutando los recursos asignados al presupuesto de adquisición de bienes y servicios para la vigencia fiscal de 2019, con gastos estrictamente necesarios para el normal funcionamiento de Colciencias, en el cumplimiento de la Directiva Presidencial 09 de 2018.
</t>
    </r>
  </si>
  <si>
    <r>
      <rPr>
        <b/>
        <sz val="11"/>
        <color theme="1"/>
        <rFont val="Segoe UI"/>
        <family val="2"/>
      </rPr>
      <t>Estrategia TI y Gobierno TI</t>
    </r>
    <r>
      <rPr>
        <sz val="11"/>
        <color theme="1"/>
        <rFont val="Segoe UI"/>
        <family val="2"/>
      </rPr>
      <t xml:space="preserve">
Con corte al segundo trimestre de 2019, se avanza en la ejecución del plan de trabajo del proyecto (definido en el primer trimestre de 2019).  Según lo definido en éste se elaboró el documento de “Análisis de la situación actual del modelo de Gobierno de TI de la Entidad”, mediante revisión de alternativas para realizar la medición del nivel de madurez del Gobierno de TI de la Entidad, y de acuerdo con el análisis realizado se elaboró un documento con la definición del instrumento para aplicar y realizar la medición en la Entidad.  El documento “Análisis de la situación actual del modelo de Gobierno de TI de la Entidad” describe el modelo actual de Gobierno de TI de la Entidad, incluyendo información sobre la normativa asociada a la definición de funciones de la Entidad, la misión, visión y valores institucionales, estructura funcional de la Oficina TIC y sus funciones, políticas existentes.
</t>
    </r>
    <r>
      <rPr>
        <b/>
        <sz val="11"/>
        <color theme="1"/>
        <rFont val="Segoe UI"/>
        <family val="2"/>
      </rPr>
      <t>Implementación de la Arquitectura Empresarial</t>
    </r>
    <r>
      <rPr>
        <sz val="11"/>
        <color theme="1"/>
        <rFont val="Segoe UI"/>
        <family val="2"/>
      </rPr>
      <t xml:space="preserve">
Se avanzó en la revisión de documentación que sirve como base conceptual para la elaboración del documento definición de la Arquitectura Empresarial de COLCIENCIAS, levantamiento de la información para la elaboración del capítulo de Tecnologías de la Información, y su inclusión en el PETIC 2019-2022, revisión de documentación que sirve como base conceptual para la elaboración del documento Plan de comunicación de la estrategia y gestión de TI, levantamiento de la información para la elaboración que sirve como base conceptual para la actualización del Tablero de Indicadores de la Estrategia de TI, se revisó y actualizó el Proceso de Gestión de TI con motivo de la auditoría interna, todas estas actividades deben quedar concluidas en julio.
En el trimestre se ha tenido dificultades presupuestales para los avances en el proyecto dado que no se cuenta con los recursos disponibles, por lo tanto se tuvo que redefinir el alcance del proyecto para ejecutarlo con base en los recursos profesionales y técnicos disponibles en la oficina TIC.
Para el segundo trimestre se elaboró documento Estrategia para el Uso y Apropiación de las Tecnologías de la Información de COLCIENCIAS, se definieron los atributos mínimos de la Matriz de caracterización y priorización de Grupos, este documento define las estrategias de uso y apropiación de las TI que permita la sensibilización, participación, involucramiento, compromiso y liderazgo de los grupos de interés de COLCIENCIAS en favor de las iniciativas de TI.
</t>
    </r>
    <r>
      <rPr>
        <b/>
        <sz val="11"/>
        <color theme="1"/>
        <rFont val="Segoe UI"/>
        <family val="2"/>
      </rPr>
      <t>Gestión de Seguridad y Privacidad de la Información</t>
    </r>
    <r>
      <rPr>
        <sz val="11"/>
        <color theme="1"/>
        <rFont val="Segoe UI"/>
        <family val="2"/>
      </rPr>
      <t xml:space="preserve">
De acuerdo al plan de seguridad y privacidad de la información aprobado por el comité de gestión y desempeño, en el segundo trimestre de la presente vigencia, se ejecutaron las actividades que de acuerdo al plan se tenían contempladas realizar su ejecución y en otras realizar su seguimiento.
Dentro de las actividades principales del plan de seguridad, se ejecutaron las siguientes actividades: Correcciones a las observaciones realizadas por SEGEL al manual de seguridad de la información, seguimiento a los controles de acuerdo a la norma ISO 27002:2013, elaboración del manual de copias de respaldo, se realizó actividades de sensibilización a los colaboradores de Colciencias, como  envío phishing, sensibilización en seguridad de la información, pruebas, las cuales fueron enviadas por correo electrónico para evidenciar el nivel de conocimiento en seguridad de la información, feria de seguridad de la información, donde, donde por medio de juegos interactivos se les enseño a los participantes a identificar una página fraudulenta, armar una contraseña segura, entre otras.
</t>
    </r>
    <r>
      <rPr>
        <b/>
        <sz val="11"/>
        <color theme="1"/>
        <rFont val="Segoe UI"/>
        <family val="2"/>
      </rPr>
      <t>Gestión de Servicios Tecnológicos</t>
    </r>
    <r>
      <rPr>
        <sz val="11"/>
        <color theme="1"/>
        <rFont val="Segoe UI"/>
        <family val="2"/>
      </rPr>
      <t xml:space="preserve">
El avance para del segundo trimestre reflejado en el indicador programático corresponde a un 1% de cumplimiento con respecto a la meta real definida planeada para este periodo de evaluación, para un total de avance de un 9%, todo acorde a lo programado, por otro lado el porcentaje total asignado Servicios Tecnológicos corresponde al 11,25% para la vigencia 2019 de un total del 45% asociados a la suma de las diferentes iniciativas propuesta por la Oficina TIC.
El entregable asociado en este ítem, presenta el Formato de Indicador Programático para la Iniciativa de Gestión de Servicios Tecnológicos, con el avance de lo ejecutado al II trimestre, relaciona el proyecto de dotación tecnológica
de un 100% representa el 60% y 
mejoramiento del modelo de operación de la Oficina TIC representa el 40%.
</t>
    </r>
    <r>
      <rPr>
        <b/>
        <sz val="11"/>
        <color theme="1"/>
        <rFont val="Segoe UI"/>
        <family val="2"/>
      </rPr>
      <t>Gestión de Sistemas de Información e Información</t>
    </r>
    <r>
      <rPr>
        <sz val="11"/>
        <color theme="1"/>
        <rFont val="Segoe UI"/>
        <family val="2"/>
      </rPr>
      <t xml:space="preserve">
El porcentaje total asignado a los Sistemas de Información corresponde al 11,25% para la vigencia 2019 de un total del 45%  asociados a la suma de las diferentes iniciativas propuesta por la Oficina TIC.
El avance de la iniciativa estratégica en la implementación de la Gobernabilidad y Gestión de TIC para la CTeI, alcanzado para el segundo trimestre en el indicador programático corresponde a un 1,5% de cumplimiento con respecto a la meta definida para este periodo de evaluación.
En general, las actividades realizadas para el total de las iniciativas estuvieron enfocadas a reuniones de seguimiento, contratación, control de actividades, solución y atención de PQRS, parametrización de convocatorias, ajustes a los Sistemas de Información y presentaciones ante comités.
De acuerdo a la generalidad de la situación se implementaron soluciones tecnológicas al servicio de la comunidad, convenios colaborativos, documentación propia del avance de cada proyecto, accesos a formularios de registro y participación en convocatorias
</t>
    </r>
    <r>
      <rPr>
        <b/>
        <sz val="11"/>
        <color theme="1"/>
        <rFont val="Segoe UI"/>
        <family val="2"/>
      </rPr>
      <t>Contribuir a una Colciencias más transparente</t>
    </r>
    <r>
      <rPr>
        <sz val="11"/>
        <color theme="1"/>
        <rFont val="Segoe UI"/>
        <family val="2"/>
      </rPr>
      <t xml:space="preserve">
Para el segundo trimestre de 2019  y de acuerdo al objetivo estratégico "Contribuir a una Colciencias más transparente", donde se incluye el informe de estadísticas de descargas hasta la fecha de cada uno de los sets de datos. Donde se denota que el set más descargado corresponde al listado de grupos reconocidos 2017, debido a que hasta ahora se inicia con la recolección de información para recolectar más información con la cual tener mejores conclusiones
En el informe se incluye una actividad adicional de recolección mensual de la información para analizar el comportamiento de las descargas de los sets de datos y así poder realizar el análisis, en el formato de soporte al indicador se evalúa el estado de publicación de información de Datos Abiertos. En este se indica que los sets de datos se encuentran publicados de acuerdo con lo indicado por el MinTIC. En el presente trimestre se publica el inventario de activos de información y se indica que datos pueden ser susceptibles de ser interoperados con otras entidades
</t>
    </r>
    <r>
      <rPr>
        <b/>
        <sz val="11"/>
        <color theme="1"/>
        <rFont val="Segoe UI"/>
        <family val="2"/>
      </rPr>
      <t>Contribuir a una Colciencias más moderna</t>
    </r>
    <r>
      <rPr>
        <sz val="11"/>
        <color theme="1"/>
        <rFont val="Segoe UI"/>
        <family val="2"/>
      </rPr>
      <t xml:space="preserve">
De acuerdo con lo programado se tenía previsto un avance del 96% de cumplimiento de los requisitos de Gobierno Digital priorizados para la vigencia 2019 dando cumplimiento solo al 94%, debido a que para el segundo trimestre se finalizó la elaboración del documento que actualiza la estrategia de uso y apropiación de TI para la Entidad, y su implementación, monitoreo y seguimiento iniciará en el segundo semestre de 2019, para el cual se prevé el cumplimiento del requisito pendiente relacionado con el monitoreo, evaluación y mejora continua de la Estrategia de uso y apropiación de los proyectos de TI. En el formato de soporte de avance al indicador se relacionan los avances y las evidencias correspondientes.
Otro de los avances que se tuvieron en la estrategia de Colciencias más moderna y dando  cumplimiento a la directiva presidencial No. 02 de 2019, se puede anotar que se elaboró y registró en el portal GOV.CO, el plan de integración al portal del Estado Colombiano GOV.CO, la cual contempla la integración de los trámites y servicios de la Entidad.  También se actualizó el inventario de información y sistemas de información con la información susceptible de interoperar, y fue publicado en el portal de datos abiertos del Estado, en la siguiente ruta: https://www.datos.gov.co/Ciencia-Tecnolog-a-e-Innovaci-n/Inventario-de-activos-de-Informaci-n/dbxs-szpd.
En cuanto a la estrategia de seguridad y privacidad de la información, se actualizaron las bases de datos de la Entidad ante la Superintendencia de Industria y Comercio, El inventario de activos de información fue actualizado en el mes de marzo de 2019, y remitido a la Jefe de la Oficina TIC para revisión y aprobación, la matriz de riesgos de seguridad digital y el plan de tratamiento de riesgos fue aprobada por el comité de gestión y desempeño.
</t>
    </r>
  </si>
  <si>
    <t xml:space="preserve">Cultura y comunicación de cara al ciudadano
Afianzar la cultura de servicio al ciudadano al interior de la entidad y la relación con los ciudadanos, haciendo un efectivo monitoreo y seguimiento a PQRDS
Se realizó presentación a la comunidad Colciencias dando cumplimiento al Plan de actividades, esta actividad se llevó a cabo a través del hangout donde se tocaron temas de como brindar una adecuada atención al ciudadano, buen servicio telefónico, atención preferencial y atención a población especial conforme a lo establecido en el manual de atención al ciudadano teniendo en cuenta 
la definición de conceptos como petición, queja, reclamo, denuncia y sugerencia por otro lado el trámite de respuestas a PQRDS por el sistema Orfeo teniendo en cuenta 
los tiempos de respuesta de acuerdo con la Ley 1755 de 2015.
Con el fin dar cumplimiento y mejora continua de los aplicativos utilizados por Atención al ciudadano, para este periodo se realizan los ajustes en el módulo ORFEO cambiando el nombre de centro de contacto por Atención al Ciudadano de acuerdo con lo establecido en el Manual.
Así mismo, se solicitó realizar cambio a la plantilla del módulo de respuestas de PQRDS, incluyendo saludo inicial y despedida al formato de respuesta; igualmente se solicitó realizar ajustes en el campo "dependencia" para que al momento de generar las respuestas se evidencie la dependencia de donde se emite la contestación al ciudadano
Contribuir a una Colciencias más transparente
Para dar cumplimiento al índice de transparencia de las entidades públicas-ITEP en el segundo trimestre se continúa con el 97% de los requisitos, adicionalmente la entidad está evaluando la posibilidad de implementar el chat, se están realizando pruebas a través del siguiente enlace https://dashboard.tawk.to Adjunto se sube la plantilla con los requisitos de transparencia
Contribuir a una Colciencias más moderna
Se desarrollan acciones encaminadas a garantizar el cumplimiento de los parámetros / requisitos que establece el índice de transparencia de las entidades públicas Gobierno Digital
Se cumple al 100% de la tarea de los requisitos
Adjunto se sube la plantilla con los requisitos de Gobierno Digital
Apoyo contractual y jurídico eficiente
Recomendar mecanismos de gestión jurídica y legal al interior de las áreas de la entidad
Para el segundo trimestre 2019 se cumplió con las actividades programadas para ejecutar la  iniciativa estratégica No.1 Recomendar mecanismos de gestión jurídica y legal al interior de las áreas de la entidad, como realizar el diagnóstico preliminar para llevar a cabo las acciones relativas a la simplificación de las normas internas que regulan su gestión, con el propósito de avanzar en la mejora interna y en la calidad del marco normativo vigente, diagnóstico de las principales temáticas susceptibles de simplificación normativa en aspectos en materia de gestión contractual,  disposiciones sobre Programas Nacionales y los Consejos Asesores Consejos de Programa y por último la participación de la entidad en cuerpos colegiados.
Por otro lado se elaboró el 2do avance de la guía para la suscripción de acuerdos de voluntades que incluye marco normativo y principios generales aplicados a la suscripción de acuerdos de voluntades, estructura de Colciencias y los principios generales que rigen la suscripción de acuerdos de voluntades.
Por último, se precisa que en el diagnóstico de las principales temáticas susceptibles de simplificación normativa se encuentran las actividades que se adelantarán en el III Trimestre 2019 como resultado de este último ejercicio.
Adopción de la Política de Defensa Judicial conforme a los lineamientos establecidos en el Modelo Integrado de Planeación y Gestión
Para el segundo trimestre se  adoptó la Política de Prevención del Daño Antijurídico para la vigencia 2019 mediante Resolución N° 0807 de 2019, Política de Defensa para la vigencia 2019 mediante Resolución N° 0812 de 2019, por último se actualizó la Guía para la supervisión e interventoría de contratos y convenios, código A106M01G01, la cual fue publicada y socializada por la Oficina Asesora de Planeación.
Como medio de verificación se adjuntan las Resoluciones N° 0807 de 2019 y N° 0812 de 2019, Guía actualizada, correos de solicitud de publicación y confirmación de los documentos en la página web de la Entidad y/o en GINA.
Contribuir a una Colciencias más transparente
• De acuerdo con el formato soporte al indicador se da cumplimiento al 100% de los ítems a cargo de la Secretaría General para el 2do Trimestre 2019. Asimismo, se adelantaron acciones pertinentes con la Oficina Asesora de Planeación, el equipo de Comunicaciones y el Sistema Único de Información Normativa - SUIN JURISCOL para crear el formato de unificación normativa, el cual fue publicado en la Página web de la Entidad el 25 de abril 2019 a través de un enlace (link) que hace referencia a la normativa alojada en el SUIN-Juriscol, adopción de la política de defensa para la vigencia 2019 mediante Resolución N° 0812 de 27 de junio 2019, adopción de política de prevención del daño antijurídico mediante Resolución N° 0807 de 25 de junio 2019.
Por otro lado se actualizó el Manual de Contratación, código A106M01, la Guía para la supervisión e interventoría de contratos y convenios, código A106M01G01, el Procedimiento  Supervisión y seguimiento a contratos y convenios, código A106PR16 y el Procedimiento de Procesos Judiciales/Tutelas/Penales/Conciliaciones,  código A105PR01;   los cuales fueron publicados y socializados por la Oficina Asesora de Planeación, finalmente se verifican las evidencias que dan cuenta de todas las actividades realizadas durante el trimestre analizado como: Formato del Indicador, correos electrónicos, novedad documental, actas de reunión, actas aprobadas del Comité de Contratación, documentos actualizados,  Resoluciones y Matriz de articulación de SUIN JURISCOL.
Gestión para un talento humano integro efectivo e innovador
La motivación nos hace más productivos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Durante el segundo trimestre se desarrollaron actividades para reforzar las competencias comportamentales en el marco de clima organizacional, como liderazgo, flexibilidad y adaptación al cambio. Adicionalmente, se realizó la socialización de los resultados de la medición de Clima Organizacional por áreas, así mismo se verificaron los informes, listas de asistencia y registros fotográficos que dan cuenta de dichas actividades.
Dentro de las actividades de clima organizacional se encuentran taller de liderazgo el cual se implementó mediante metodología experimental participativa, con el fin de evidenciar diferentes aspectos relacionados con el liderazgo.
Otro de los talleres que se llevaron a cabo durante este período fue el de flexibilidad y adaptación al cambio que tiene como objetivo informar a las personas sobre los servicios generales, conceptos básicos sobre la misión, visión, objetivos y valores institucionales.
La cultura de hacer las cosas bien
Contribuir a una Colciencias más transparente
Durante el segundo trimestre, se realizaron acciones para contribuir a una Colciencias más transparente referentes a la socialización de políticas de comportamiento ético organizacional mediante correo electrónico y  publicación en la Página web, dentro de la Inducción se socializan los valores de la Entidad, seguimiento al código de ética mediante la plataforma estratégica, lanzamiento del Código de Integridad y Buen Gobierno  con los servidores y colaboradores, publicación de la hoja de vida de los nuevos servidores y colaboradores en la Página Web, una vez se ha realizado el proceso de selección y meritocracia.
</t>
  </si>
  <si>
    <r>
      <rPr>
        <b/>
        <sz val="11"/>
        <color theme="1"/>
        <rFont val="Segoe UI"/>
        <family val="2"/>
      </rPr>
      <t>Ejecución de auditorías, seguimientos y evaluaciones</t>
    </r>
    <r>
      <rPr>
        <sz val="11"/>
        <color theme="1"/>
        <rFont val="Segoe UI"/>
        <family val="2"/>
      </rPr>
      <t xml:space="preserve">
En cumplimiento del plan de auditorías de la oficina de control interno, y conforme lo programado para el segundo trimestre de 2019, se tenía planeado generar (10) diez informes de auditoría o seguimiento, de los cuales se cumplió la meta, generando los siguientes (10) informes.
1. Auditoria  convenio 677-2017
2. Auditoria  admón. de bienes e inventarios
3. Auditoria contratos 401-2019 y 661-2018 FFJC
4. Auditoria gestión documental
5. Auditoria convenio 677-2017 contrato 105-2018
6. Auditoria talento  humano
7. Seguimiento e-kogui II sem 18
8. Seguimiento orfeo 19-03-2019
9. Seguimiento PM CGR
10. Seguimiento PMA
Seguimiento y evaluación a la gestión del riesgo
Se hace seguimiento en el segundo semestre
</t>
    </r>
    <r>
      <rPr>
        <b/>
        <sz val="11"/>
        <color theme="1"/>
        <rFont val="Segoe UI"/>
        <family val="2"/>
      </rPr>
      <t>Contribuir a una Colciencias más transparente</t>
    </r>
    <r>
      <rPr>
        <sz val="11"/>
        <color theme="1"/>
        <rFont val="Segoe UI"/>
        <family val="2"/>
      </rPr>
      <t xml:space="preserve">
Desde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t>
    </r>
  </si>
  <si>
    <r>
      <rPr>
        <b/>
        <sz val="11"/>
        <color theme="1"/>
        <rFont val="Segoe UI"/>
        <family val="2"/>
      </rPr>
      <t>Gestión de Comunicación Estratégica</t>
    </r>
    <r>
      <rPr>
        <sz val="11"/>
        <color theme="1"/>
        <rFont val="Segoe UI"/>
        <family val="2"/>
      </rPr>
      <t xml:space="preserve">
Dentro de las actividades programas para el cierre del segundo trimestre 2018 el equipo de comunicaciones realizó la priorización de 18 programas estratégicos, con enfoque principalmente misional, frente a los 25 programas establecido en el Plan Acción Institucional (PAI) 2019, 8 acciones de divulgación enfocadas a impacta en los públicos objetivos priorizados y acciones de divulgación ejecutadas las cuales abarcan 4 programas estratégicos priorizados.
El resultado obtenido en el II trimestre permite evidenciar un avance del 50% con un total de 9 programas estratégicos priorizados comunicados, de un total de 18 programas estratégicos priorizados, resultado que permite cumplir la meta establecida. A su vez permite indicar el cumplimiento del 100% con respecto a la meta anual.
Para el periodo Abril - junio de 2019 desde la Oficina de comunicaciones se estructuraron y difundieron 3 campañas de comunicación las cuales responden a los hitos identificados en el mapeo general de los 18 programas estratégicos de la entidad. En el reporte adjunto se hace un informe general de la ejecución del indicador, la participación en % de las campañas por cada área y los logros más relevantes de las acciones realizadas.
Se destacan las acciones realizadas con la campaña de fortalecimiento de IES públicas, que hace parte del plan Bienal de Convocatorias. Se realizaron varios vídeos que explicaban la forma de participación de las universidades a través de alianzas, los cuales fueron difundidos en diferentes medios de comunicación logrando un mayor alcance.
En cuanto al componente de</t>
    </r>
    <r>
      <rPr>
        <b/>
        <sz val="11"/>
        <color theme="1"/>
        <rFont val="Segoe UI"/>
        <family val="2"/>
      </rPr>
      <t xml:space="preserve"> comunicación interna </t>
    </r>
    <r>
      <rPr>
        <sz val="11"/>
        <color theme="1"/>
        <rFont val="Segoe UI"/>
        <family val="2"/>
      </rPr>
      <t xml:space="preserve">se estructuraron y difundieron 3 campañas de comunicación las cuales responden a las necesidades detectadas al interior de la organización.
Para este periodo se destaca la campaña de GPS que permitió divulgar ante la Comunidad Colciencias la nueva herramienta para el seguimiento de los proyectos.
El resultado obtenido en el II trimestre permite evidenciar un avance del 50% con un total de 6 campañas ejecutadas, de un total de 12 campañas anuales, resultado que permite cumplir la meta establecida. A su vez permite indicar el cumplimiento del 100% con respecto a la meta anual.
</t>
    </r>
    <r>
      <rPr>
        <b/>
        <sz val="11"/>
        <color theme="1"/>
        <rFont val="Segoe UI"/>
        <family val="2"/>
      </rPr>
      <t>Relacionamiento con medios de comunicación</t>
    </r>
    <r>
      <rPr>
        <sz val="11"/>
        <color theme="1"/>
        <rFont val="Segoe UI"/>
        <family val="2"/>
      </rPr>
      <t xml:space="preserve">, para el segundo trimestre, la presencia en medios de comunicación regionales aumentó con relación al trimestre anterior y responde, de manera positiva a una de las metas planteadas en "Comunicamos lo que hacemos", la cual busca posicionar a Colciencias a nivel regional. Medellín, Barranquilla, Cali y Bucaramanga y Cartagena fueron las ciudades que más publicaciones realizaron.
Una de las temáticas más importantes en el trimestre es la categorización y validación de grupos de investigación universitarios que realiza Colciencias, lo cual genera gran prestigio en el desarrollo de actividades de distintos planteles educativos evidenciando el apoyo por parte de la entidad, otros de los temas que tuvieron relevancia es el programa Colombia Científica, Cumbre de la Misión Internacional de Sabios, evento en el cual se discutió la implementación de soluciones y prácticas en materia de educación, ciencia, tecnología e innovación.  Otro asunto relevante en medios de comunicación fue el Ministerio de Ciencia, Tecnología e Innovación. 
La meta planeada para el segundo trimestre era de 300 menciones positivas y se lograron 840. 
</t>
    </r>
    <r>
      <rPr>
        <b/>
        <sz val="11"/>
        <color theme="1"/>
        <rFont val="Segoe UI"/>
        <family val="2"/>
      </rPr>
      <t>Ecosistema digital – Gestión de contenido para la página web institucional</t>
    </r>
    <r>
      <rPr>
        <sz val="11"/>
        <color theme="1"/>
        <rFont val="Segoe UI"/>
        <family val="2"/>
      </rPr>
      <t xml:space="preserve">
Durante el segundo trimestre del año 2019, se cumplió la meta y se mantuvo el promedio del primer trimestre, teniendo en cuenta la apertura y cierre de convocatorias que generaron alto tráfico: Entre ellas Fortalecimiento IES, Becas Bicentenario, Publíndex y medición de grupos.
 Vale recordar que las convocatorias de la entidad se mantuvieron publicadas en la página web de Colciencias, algo que, según acuerdos establecidos con actores del gobierno, cambiaría en el 2019, razón por la cual se proyectó que las visitas no aumentarían para este año.  Al no estar las convocatorias en otro sitio, las visitas aumentaron considerablemente.
 En este periodo vale destacar varias acciones realizadas para el mejoramiento de la página web. Se actualizaron dos secciones: Gestión Territorial y Grupo de política, en las cuales se cambiaron los botones y cabezotes, además, se cambió y verificó el contenido. Estas acciones permiten una mejor navegabilidad para los usuarios, así como organización y claridad en los contenidos publicados de cara al ciudadano.
Por otra parte, se hizo un desarrollo nuevo para eventos especiales. Su primera publicación fue para la primera cumbre internacional de sabios en Medellín. Este especial permitió ver desde la portada y una URL interna, paso a paso la realización del evento, con más de 30 contenidos destacados.
</t>
    </r>
    <r>
      <rPr>
        <b/>
        <sz val="11"/>
        <color theme="1"/>
        <rFont val="Segoe UI"/>
        <family val="2"/>
      </rPr>
      <t>Ecosistema digital - desarrollo de estrategias para generar más interacción en redes sociales</t>
    </r>
    <r>
      <rPr>
        <sz val="11"/>
        <color theme="1"/>
        <rFont val="Segoe UI"/>
        <family val="2"/>
      </rPr>
      <t xml:space="preserve">
Teniendo en cuenta el cierre de las convocatorias se realizaron transmisiones en vivo por Hangout para ampliar la información de convocatorias y solucionar inquietudes.
Se hizo cubrimiento de eventos en vivo a través de fotos mensajes clave de nuestros directivos e invitados a los eventos, piezas gráficas, GIF y videos que permitieron aumentar el engagement. Algunos eventos destacados que nos permitieron crear sinergias con entidades, universidades e influenciadores fueron: Cumbre Misión de Sabios y Foros en Universidades aliadas, Evento Colifrí, OCAD 58 y 59, Día del Niño, Participación en la Filbo 2019
Adicionalmente, se han apoyado las publicaciones con productos gráficos y audiovisuales que ha permitido aumentar la cifra de interacción y seguidores en nuestros canales de redes sociales. (#AquíTeLoContamos, #LaCienciaEnCifras, #UstedNoSabeQuiénSoyYo?, Momentos en Twitter, Blogs en Facebook y LinkedIn,
Por otro lado se han publicado los contenidos en redes sociales, se han implementado los Talleres de Comunicación, en donde se dan a conocer las estrategias del área de comunicaciones de modo que toda la entidad se sincronice con los tiempos de trabajo del área de comunicaciones.
</t>
    </r>
    <r>
      <rPr>
        <b/>
        <sz val="11"/>
        <color theme="1"/>
        <rFont val="Segoe UI"/>
        <family val="2"/>
      </rPr>
      <t>Contribuir a una Colciencias más transparente</t>
    </r>
    <r>
      <rPr>
        <sz val="11"/>
        <color theme="1"/>
        <rFont val="Segoe UI"/>
        <family val="2"/>
      </rPr>
      <t xml:space="preserve">
Para dar cumplimiento con la estrategia de Colciencias transparente, se verifica el formato de soporte al indicador que para este trimestre cumple con el 100% de la meta programada.
Contribuir a una Colciencias más moderna
En el primer trimestre se cumplieron el 100% de los requisitos identificados en la matriz, como evidencia se adjunta soporte al indicador
</t>
    </r>
  </si>
  <si>
    <r>
      <rPr>
        <b/>
        <sz val="14"/>
        <rFont val="Segoe UI"/>
        <family val="2"/>
      </rPr>
      <t xml:space="preserve">VERSIÓN: </t>
    </r>
    <r>
      <rPr>
        <sz val="14"/>
        <rFont val="Segoe UI"/>
        <family val="2"/>
      </rPr>
      <t>00</t>
    </r>
  </si>
  <si>
    <r>
      <rPr>
        <b/>
        <sz val="14"/>
        <color theme="1"/>
        <rFont val="Segoe UI"/>
        <family val="2"/>
      </rPr>
      <t>FECHA:</t>
    </r>
    <r>
      <rPr>
        <sz val="14"/>
        <color theme="1"/>
        <rFont val="Segoe UI"/>
        <family val="2"/>
      </rPr>
      <t xml:space="preserve"> 2020-07-21</t>
    </r>
  </si>
  <si>
    <t>**** Metodológicamente, se calcula de acuerdo a lo establecido en la  Guía para la Planeación, Seguimiento y Evaluación de la Gestión D101PR01G01 (publicada en GINA) Numeral 8.3.</t>
  </si>
  <si>
    <t>Resultados trimestrales meta programática</t>
  </si>
  <si>
    <r>
      <rPr>
        <b/>
        <sz val="14"/>
        <color theme="1"/>
        <rFont val="Segoe UI"/>
        <family val="2"/>
      </rPr>
      <t>CÓDIGO:</t>
    </r>
    <r>
      <rPr>
        <sz val="14"/>
        <color theme="1"/>
        <rFont val="Segoe UI"/>
        <family val="2"/>
      </rPr>
      <t xml:space="preserve"> D101PR01F20</t>
    </r>
  </si>
  <si>
    <t>Plan de Acción Institucional 2020</t>
  </si>
  <si>
    <t>Consolidar la institucionalidad y gobernanza de MINCIENCIAS para el fortalecimiento del SNCTI que potencie los vinculos entre la Universidad-Empresa -Estado y Sociedad</t>
  </si>
  <si>
    <t xml:space="preserve">100 % de avance en la formulación de políticas de CTeI 
1  Política de CTeI aprobadas e implementadas
</t>
  </si>
  <si>
    <r>
      <t xml:space="preserve">1-	</t>
    </r>
    <r>
      <rPr>
        <b/>
        <sz val="11"/>
        <color theme="1"/>
        <rFont val="Segoe UI"/>
        <family val="2"/>
      </rPr>
      <t>Diseño y evaluación de la Política Pública de CTeI</t>
    </r>
    <r>
      <rPr>
        <sz val="11"/>
        <color theme="1"/>
        <rFont val="Segoe UI"/>
        <family val="2"/>
      </rPr>
      <t xml:space="preserve">
Como avance importante para este segundo trimestre es la entrega del borrador del CONPES y las actividades realizadas cumpliendo con un</t>
    </r>
    <r>
      <rPr>
        <b/>
        <sz val="11"/>
        <color theme="1"/>
        <rFont val="Segoe UI"/>
        <family val="2"/>
      </rPr>
      <t xml:space="preserve"> porcentaje de ejecución del 50%.</t>
    </r>
    <r>
      <rPr>
        <sz val="11"/>
        <color theme="1"/>
        <rFont val="Segoe UI"/>
        <family val="2"/>
      </rPr>
      <t xml:space="preserve">
Esta iniciativa estratégica comprende todas las acciones de política que se realizan desde el despacho del Viceministerio de Talento y Apropiación Social del Conocimiento. Durante el segundo trimestre del año 2020, se desarrollaron sesiones de trabajo en conjunto con el DNP para concertar el cronograma y aspectos de la política de CTeI como enfoque, principios y estructura general del documento.
A partir del diagnóstico entregado por Minciencias, el DNP elaboró una propuesta de el cual tuvo retroalimentación, posteriormente el DNP entregó la versión V1 del Conpes para ser validada con las áreas técnicas de Minciencias para explicar la estructura del Conpes V1 propuesto y la metodología de trabajo para entregar aportes al DNP. 
2-	</t>
    </r>
    <r>
      <rPr>
        <b/>
        <sz val="11"/>
        <color theme="1"/>
        <rFont val="Segoe UI"/>
        <family val="2"/>
      </rPr>
      <t>Apoyo en la estructuración de evaluaciones de políticas de CTeI</t>
    </r>
    <r>
      <rPr>
        <sz val="11"/>
        <color theme="1"/>
        <rFont val="Segoe UI"/>
        <family val="2"/>
      </rPr>
      <t xml:space="preserve">
Esta iniciativa estratégica comprende todas las acciones que requieren del acompañamiento del Viceministerio de Talento y Apropiación Social del Conocimiento para garantizar la estructuración de evaluaciones de políticas de CTeI.  Durante el segundo trimestre del año 2020 se apoyaron las siguientes evaluaciones:
o	Evaluación de Impacto del Sistema General de Regalías.
El DNP en su Agenda de Evaluaciones 2020 priorizó la evaluación del fondo CTeI del SGR, con el fin de apoyar el diseño de la línea base del nuevo esquema de operación del Fondo CTeI del SGR con miras a la medición de sus resultados e impactos a nivel nacional y subnacional a cargo del DNP. 
En el segundo trimestre del año el equipo del viceministerio participó en las mesas de trabajo para la estructuración del alcance, objetivos, métodos y en general toda información pertinente en los términos de referencia con los cuales DNP realizará dicha contratación. 
o	</t>
    </r>
    <r>
      <rPr>
        <b/>
        <sz val="11"/>
        <color theme="1"/>
        <rFont val="Segoe UI"/>
        <family val="2"/>
      </rPr>
      <t>Evaluación de impacto de Formación de Alto Nivel</t>
    </r>
    <r>
      <rPr>
        <sz val="11"/>
        <color theme="1"/>
        <rFont val="Segoe UI"/>
        <family val="2"/>
      </rPr>
      <t xml:space="preserve">
Apoyar la estructuración de la evaluación de impacto de Formación de Alto Nivel.
En el segundo trimestre del año 2020, se realizó una mesa de trabajo entre delegados del despacho del Viceministerio de Talento y Apropiación Social del Conocimiento y el área técnica encargada de la formulación de la evaluación de impacto de formación de alto nivel. En esta reunión se socializó el plan de seguimiento por parte del despacho y el área técnica presentó la estructura preliminar de la invitación. 
3-</t>
    </r>
    <r>
      <rPr>
        <b/>
        <sz val="11"/>
        <color theme="1"/>
        <rFont val="Segoe UI"/>
        <family val="2"/>
      </rPr>
      <t xml:space="preserve">	Apoyo a la gestión en lineamientos de política de CTeI</t>
    </r>
    <r>
      <rPr>
        <sz val="11"/>
        <color theme="1"/>
        <rFont val="Segoe UI"/>
        <family val="2"/>
      </rPr>
      <t xml:space="preserve">
Esta iniciativa estratégica comprende todas las acciones que requieren del acompañamiento del Viceministerio de Talento y Apropiación Social del Conocimiento para garantizar la inclusión lineamientos de política de CTeI.  Durante el segundo trimestre del año 2020 se han apoyado las siguientes actividades:
1.	Seguimiento compromisos Misión Internacional de Sabios 2019.
2.	OCDE.
3.	Convenio TIPC.
4.	Conversatorios sobre política Pública en CTeI.
5.	Cátedra CTeI.
6.	Apoyo a las políticas lideradas en las direcciones técnicas
7.	Acciones para atender la pandemia por Covid-19
III.Aclaraciones
La iniciativa “Ruta Territorial” no tuvo actividades a reportar por parte del despacho para este periodo, por lo cual se retomará en el tercer trimestre del año en curso.
-	</t>
    </r>
    <r>
      <rPr>
        <b/>
        <sz val="11"/>
        <color theme="1"/>
        <rFont val="Segoe UI"/>
        <family val="2"/>
      </rPr>
      <t>Seguimiento compromisos Misión Internacional de Sabios 2019.</t>
    </r>
    <r>
      <rPr>
        <sz val="11"/>
        <color theme="1"/>
        <rFont val="Segoe UI"/>
        <family val="2"/>
      </rPr>
      <t xml:space="preserve">
El Viceministerio de Talento y Apropiación Social del Conocimiento, dando continuidad a la gestión realizada en el 2019 para el segundo trimestre brinda acompañamiento y entrega de insumo al despacho del ministerio para la presentación de avances y estrategia de implementación de recomendaciones de la misión ante la Vicepresidencia. 
Entre las actividades destacadas en este período se encuentra el ajuste a la propuesta del Dr. Juan Benavides -ex comisionado- del Foco Energía Sostenible-. Asimismo, se revisó la primera versión del producto 1 que incluye la revisión de escenarios del sector CTI – postpandemia, Lineamientos - Reglas Financiación Sector, Política y Diseño de Misiones, promoción y Financiación de Centros e Instituto.
Por otro lado, la propuesta Misión de Bioeconomía donde se planteó un esquema de Misión País enfocada en Bioeconomía. Este modelo convocará la participación de todo el Ministerio, así como de otros actores del SNCTI, incluidas carteras de gobierno como MinAmbiente, MEN, MinSalud, MinAmbiente, MinCIT, MinMinas, entre otros. Esta propuesta ha sido socializada con el equipo directivo del Ministerio y se ha requerido el apoyo del equipo de Colombia BIO para fortalecer su sustento técnico, a través de expediciones científicas, convocatoria UK con bioproductos, convocatoria con Alemania para bioeconomía, Convocatoria validación Prototipos  biotecnología y TIC
Para las actividades relacionadas con las secretarías técnicas de la Misión se llevaron a cabo las siguientes actividades
1.1.	Remisión de conceptos de supervisión para 8 convenios (377-19, 374-19, 375-19, 376-19, 372-19, 413-19, 373-19, 383-19) y 1 contrato (379-19)
1.2.	Solicitud de liquidación ante el fondo Francisco José de Caldas de 8 convenios (377-19, 374-19, 375-19, 376-19, 372-19, 413-19, 373-19, 383-19) y 1 contrato (379-19)
1.3.	Remisión de recordatorios y seguimiento del cierre de la ejecución de los convenios 371-19 y 378-19.
1.4.	Publicaciones de la Misión
1.5.	Interlocución permanente con editora del volumen 1 de la Misión, la versión definitiva con los ajustes requeridos por los integrantes de la Misión se recibió en el ministerio hasta el 24 de mayo de 2020
1.6.	Evento de lanzamiento del E-book volumen 1 de la Misión del 1 de junio de 2020.
</t>
    </r>
    <r>
      <rPr>
        <b/>
        <sz val="11"/>
        <color theme="1"/>
        <rFont val="Segoe UI"/>
        <family val="2"/>
      </rPr>
      <t>OCDE,</t>
    </r>
    <r>
      <rPr>
        <sz val="11"/>
        <color theme="1"/>
        <rFont val="Segoe UI"/>
        <family val="2"/>
      </rPr>
      <t xml:space="preserve"> El Ministerio de Ciencia, Tecnología e Innovación como miembro participa en el Comité de Política Científica y Tecnológica de la OCDE y realiza la coordinación institucional para tomar decisiones sobre la participación en reuniones y proyectos, organización de actividades y envío de información, adicionalmente, el Viceministerio tiene la responsabilidad de presidir el Comité de Asuntos OCDE, grupo encargado de coordinar y dar lineamientos institucionales ante el organismo trasnacional.
Convenio TIPC, tiene como objetivo fortalecer las capacidades en formulación y diseño de política transformativa en CTeI por medio del trabajo transnacional con el TIPC y países asociados. Para este período tuvo participación en la segunda mesa directiva del Consorcio y avances de las actividades a desarrollar en la vigencia 2020, asistencia a las sesiones de entrenamiento en Experimentación Transformativa, acompañamiento a los programas “A Ciencia Cierta” y “Fondo +MUJER+CIENCIA+EQUIDAD” en el fortalecimiento de sus instrumentos desde el enfoque transformativo, trabajo que se está llevando a cabo junto al HUB.
Sesión 42 del GSF, las acciones adelantadas durante el período evaluado son las 	siguientes:
Taller y presentación del proyecto “Investigación de alto riesgo y recompensa” (HRHRR), donde se invita a los países a aplicar las conclusiones del proyecto.
Presentación de los proyectos: reduciendo la precariedad de las carreras de investigación, construir capacidades científicas en trabajo digital e intensivas en datos, investigación transdisciplinar direccionada a los desafíos sociales y optimizando la operación de las infraestructuras nacionales de investigación.
Se aprueba el Plan de Trabajo, el cual se modificó de cara al COVID-19 poniendo en marcha el proyecto “Movilizar la Ciencia en Tiempos de Emergencia” y “Integridad y Normas de Investigación”.
</t>
    </r>
    <r>
      <rPr>
        <b/>
        <sz val="11"/>
        <color theme="1"/>
        <rFont val="Segoe UI"/>
        <family val="2"/>
      </rPr>
      <t>Diseño de Marco Regulatorio para la CTeI - 2020</t>
    </r>
    <r>
      <rPr>
        <sz val="11"/>
        <color theme="1"/>
        <rFont val="Segoe UI"/>
        <family val="2"/>
      </rPr>
      <t xml:space="preserve">
Este programa estratégico no ha tenido confirmación por parte de la Oficina Asesora Jurídica por lo tanto aún sigue aplazado.
</t>
    </r>
  </si>
  <si>
    <t>Diseño de Marco Regulatorio para la CTeI</t>
  </si>
  <si>
    <t>% de avance en el diseño de la agenda regulatoria para la CTeI
1  Reglamento para la CTeI formulado y sancionado</t>
  </si>
  <si>
    <t>Este programa estratégico no ha tenido confirmación por parte de la Oficina Asesora Jurídica</t>
  </si>
  <si>
    <t>Fomentar la generación y uso del conocimiento científico y tecnológico  para la consolidación de la sociedad del conocimiento</t>
  </si>
  <si>
    <t>Apoyo al desarrollo de programas y proyectos de CTeI</t>
  </si>
  <si>
    <t xml:space="preserve">270 programas y proyectos de CTeI financiados
</t>
  </si>
  <si>
    <r>
      <rPr>
        <b/>
        <sz val="7.15"/>
        <color theme="1"/>
        <rFont val="Segoe UI"/>
        <family val="2"/>
      </rPr>
      <t>Convocatoria de Fortalecimiento de IES Públicas:</t>
    </r>
    <r>
      <rPr>
        <sz val="11"/>
        <color theme="1"/>
        <rFont val="Segoe UI"/>
        <family val="2"/>
      </rPr>
      <t xml:space="preserve"> Se esta terminando por definir las condiciones del convenio con el Icetex, por otra parte, los términos de referencia ya fueron revisados por las áreas técnicas de manera que la convocatoria pueda dar cumplimiento a las instancias de aprobación y pueda dar apertura a mediados del mes de agosto. 
</t>
    </r>
    <r>
      <rPr>
        <b/>
        <sz val="11"/>
        <color theme="1"/>
        <rFont val="Segoe UI"/>
        <family val="2"/>
      </rPr>
      <t>Alianza Minciencias Ecopetrol:</t>
    </r>
    <r>
      <rPr>
        <sz val="11"/>
        <color theme="1"/>
        <rFont val="Segoe UI"/>
        <family val="2"/>
      </rPr>
      <t xml:space="preserve"> A fin de promover la articulación entre actores y el fortalecimiento de capacidades del Sistema Nacional de Ciencia, Tecnología e Innovación y Minciencias, se subscribió con Ecopetrol el convenio de Especial Cooperación No.342 de 2012, en el cual se busca fortalecer la capacidad de I+D+i nacional en las temáticas de exploración y producción de hidrocarburos, a través del financiamiento de programas estratégicos, disminuir la brecha tecnológica entre Colombia y los referentes líderes mundiales, generando una mayor competitividad y aumentar la competitividad de ECOPETROL y del país acorde con los estándares mundiales. Este convenio también apoya la formación a nivel de maestrías y doctorados de nuevos investigadores colombianos de talla mundial y promueve la conformación de alianzas entre grupos de investigación nacional e internacional para brindar respuesta a las necesidades científicas y tecnológicas de ECOPETROL. En particular da relevancia a la investigación en tecnologías para la exploración y producción de crudos pesados.
Se firmo un contrato resultado de la convocatoria para “Desarrollar un sistema robótico para exploración subacuática conformado por un vehículo subacuático no tripulado y sistemas auxiliares, que cumpla funciones de apoyo en los procesos costa afuera emprendidos por Ecopetrol”.  Este contrato tiene como aporte el logro de 2 becas de doctorado apoyadas, 20 becas de maestría nacionales, 2 jóvenes investigadores y un proyecto de investigación apoyado aportando a la meta de programas y proyectos apoyados. 
</t>
    </r>
    <r>
      <rPr>
        <b/>
        <sz val="11"/>
        <color theme="1"/>
        <rFont val="Segoe UI"/>
        <family val="2"/>
      </rPr>
      <t>Invitaciones Seguridad y Defensa</t>
    </r>
    <r>
      <rPr>
        <sz val="11"/>
        <color theme="1"/>
        <rFont val="Segoe UI"/>
        <family val="2"/>
      </rPr>
      <t xml:space="preserve">: En el mes de marzo se dio apertura a una invitación para administrador de proyectos de I+D+i derivados de instrumentos propuestos por el Ministerio de Ciencia, Tecnología e Innovación – Minciencias y la Armada República de Colombia-ARC adicionalmente se dio cierre a la invitación a presentar propuestas para administrar los proyectos de I+D+i derivados de instrumentos  propuestos por el Ministerio de Ciencia, Tecnología e Innovación – Minciencias para el sector Seguridad y Defensa. Para el segundo trimestre, el 26 de mayo se realiza mesa jurídica, presentación y aprobación en comité de gestión de recursos el día 02 de Junio evidenciado con el acta Nº 23, publicación en página web en el link https://minciencias.gov.co/convocatorias/invitacion-para-presentacion-propuestas/invitacion-presentar-propuestas-para-la-4, el día viernes 05 junio de 2020. El cierre de la invitación está proyectado para el día 6 de julio de 2020. Se espera recibir alrededor de 20 propuestas. En el mes de julio se hará ala revisión de requisitos, subsanación de propuestas y evaluación de estas desde mediados de julio.
</t>
    </r>
    <r>
      <rPr>
        <b/>
        <sz val="11"/>
        <color theme="1"/>
        <rFont val="Segoe UI"/>
        <family val="2"/>
      </rPr>
      <t>Convocatoria para fomentar la salud mental y el bienestar como parte de la construcción de paz en Colombia:</t>
    </r>
    <r>
      <rPr>
        <sz val="11"/>
        <color theme="1"/>
        <rFont val="Segoe UI"/>
        <family val="2"/>
      </rPr>
      <t xml:space="preserve"> Esta convocatoria la cual se esperaba abrir en el segundo trimestre, ahora se espera confirmar el aporte del Reino Unido y con lo cual se podrá extender el alcance apoyado a líneas de investigación a la etapa posterior al confinamiento del Covid19. En el segundo trimestre se redefine el nombre de la iniciativa la cual queda con el siguiente nombre “Convocatoria binacional de investigación para potenciar el apoyo y la comprensión de los retos actuales de Colombia en tiempos de pandemia”, adicionalmente la convocatoria está articulada con el objetivo estratégico que tiene como fin fomentar la generación y uso de conocimiento científico y tecnológico para la consolidación de la sociedad del conocimiento,  en el número de programas y proyectos de CTeI financiados. Se espera dar apertura a la misma en el tercer trimestre del año dado que ya se tienen aprobados los términos de referencia por las distintas áreas en el Ministerio.
</t>
    </r>
    <r>
      <rPr>
        <b/>
        <sz val="11"/>
        <color theme="1"/>
        <rFont val="Segoe UI"/>
        <family val="2"/>
      </rPr>
      <t>Convocatoria hacia una mayor comprensión del conflicto armado, las víctimas y la historia reciente de Colombia:</t>
    </r>
    <r>
      <rPr>
        <sz val="11"/>
        <color theme="1"/>
        <rFont val="Segoe UI"/>
        <family val="2"/>
      </rPr>
      <t xml:space="preserve"> En el marco del convenio 792 de 2019, entre Minciencias y el Centro de Memoria Histórica se dio apertura el 06 de febrero a una convocatoria en la que se abordarán temas de investigación sobre el conflicto armado en Colombia. La convocatoria 872 de 2020, titulada “Hacia una mayor comprensión del conflicto armado, las víctimas y la historia reciente de Colombia”, es con la cual se esperan financiar proyectos de investigación que aborden temas como el conflicto, paz, memoria, víctimas y demás descritas en las líneas de los términos de referencia y que a su vez vinculen jóvenes investigadores e innovadores. En el segundo trimestre se publicó la adenda No 1 de la convocatoria con el fin de ampliar la fecha de cierre de la convocatoria hasta el 05-06-2020 a las 4:00 pm, como plazo para la presentación de propuestas. Cierre de la convocatoria el 05 de junio 4:00 pm, sin problemas con el formulario SIGP, recibiendo así un total de 85 propuestas radicadas, las cuales pasaron a revisión de requisitos mínimos por parte del grupo de registro entre el 8 al 12 de junio, de esta primera revisión se recibió una base 15 de junio, en donde se señalaba que, de las 85 propuestas radicadas, 39 propuestas cumplían con la totalidad de requisitos y 46 propuestas tenían algún ajuste por realizar. Una vez surtida esa primera etapa de revisión, se habilita del 16 al 18 de junio la plataforma SIGP, con el fin de que los proponentes revisen las observaciones generadas y realicen los ajustes correspondientes según sea el caso. Finalizado el periodo de ajuste de requisitos en el SIGP, se recibe por parte del grupo de registro una segunda base que consolida la revisión final de los requisitos mínimos, arrojando los siguientes resultados; de las 85 propuestas recibidas, 81 cumplen con la totalidad de los requisitos, sin embargo, solo 80 pasan a la fase de evaluación de la convocatoria. De las 5 propuestas que no pasan a fase de evaluación se destaca que 3 de ellas no cumplieron con el “dirigido a” de la convocatoria y las otras 2, salen del proceso de evaluación por la condición in habilitante 7.3
</t>
    </r>
    <r>
      <rPr>
        <b/>
        <sz val="11"/>
        <color theme="1"/>
        <rFont val="Segoe UI"/>
        <family val="2"/>
      </rPr>
      <t>Invitación Investigarte 2.0</t>
    </r>
    <r>
      <rPr>
        <sz val="11"/>
        <color theme="1"/>
        <rFont val="Segoe UI"/>
        <family val="2"/>
      </rPr>
      <t xml:space="preserve">: Durante el primer trimestre se realizó la proyección de los términos de referencia de la Invitación Investigarte 2.0, teniendo en cuenta los resultados de la convocatoria 833 de 2018 se redefinió a quien va dirigida. Para esta versión de la invitación se incorpora el componente del Programa Jóvenes Investigadores e Innovadores, se unen con el propósito de contribuir al fortalecimiento de la investigación, innovación y desarrollo tecnológico que requiere el país. Otra particularidad es que se financiara una nueva línea: EDITORIAL, en el cual se incluyen las siguientes subcategorías: literatura, edición y librerías. Debido a temas presupuestales, aún se está en espera de recibir las evidencias de los soportes para los recursos para financiar los proyectos de I+C (Investigación + Creación) y el de los jóvenes investigadores, por tal motivo no se logró abrir la invitación durante el primer trimestre, se espera abrir en el segundo trimestre del año. Durante el segundo trimestre del año, el 22 de mayo se realizó el comité viceministerial para revisar y someter a aprobación la iniciativa de la invitación, en donde se realizaron algunas observaciones, las cuales fueron acogidas. De igual manera se realizaron las mesas técnicas entre integrantes de la Dirección de Inteligencia de Recursos de la CTeI (Equipo de Registro, Unidad Jurídica, Unidad Financiera) y la Oficina Asesora de Planeación e Innovación Institucional, con el fin de realizar la revisión de los términos de referencia y anexos.
</t>
    </r>
    <r>
      <rPr>
        <b/>
        <sz val="11"/>
        <color theme="1"/>
        <rFont val="Segoe UI"/>
        <family val="2"/>
      </rPr>
      <t xml:space="preserve">Invitación estrategia de acompañamiento a docentes de EPBM, para el fortalecimiento de competencias investigativas, pedagógicas y tecnológicas mediante Recursos Ed. Digitales: </t>
    </r>
    <r>
      <rPr>
        <sz val="11"/>
        <color theme="1"/>
        <rFont val="Segoe UI"/>
        <family val="2"/>
      </rPr>
      <t xml:space="preserve">Construcción y aprobación de los Términos de Referencia de la invitación, parametrización del Sistema Integral de Gestión de Proyectos -SIGP- de la invitación. Se abre la invitación a participantes y publicación en página web el 17 de marzo de 2020. En segundo trimestre, se atendieron solicitudes de información por medio de la plataforma. El cierre de la invitación se realizó el 15 de mayo de 2020. Como resultado de la revisión de requisitos documentales solicitados en los Términos de Referencia se obtuvieron 3 registros de los cuales 1 de ellos tenía completitud de información, por lo que se solicitó información respecto del presupuesto que se recibió por correo electrónico el 21 de mayo de 2020. Se solicitó evaluación de la propuesta a dos (2) pares expertos. Las evaluaciones fueron recibidas el día 28 de mayo. Una vez presentados los resultados ante el Comité Técnico del convenio, realizado el 01 de junio de 2020, en consenso se recomendó la financiación la propuesta, así: ID:78662; Titulo: "Fortalecimiento de competencias investigativas, tecnológicas y pedagógicas de docentes del sector oficial de educación preescolar, básica y media, mediante la producción de Recursos Educativos Digitales -RED y Objetos ID: Virtuales de Aprendizaje – OVA", entidad ejecutora: Universidad Nacional de Colombia, entidades co-ejecutoras: Universidad del Valle, Universidad de Cartagena, Universidad de Cundinamarca y Fundación Universitaria del Área Andina Sede Bogotá.
</t>
    </r>
    <r>
      <rPr>
        <b/>
        <sz val="11"/>
        <color theme="1"/>
        <rFont val="Segoe UI"/>
        <family val="2"/>
      </rPr>
      <t>Invitación a Presentar Propuesta para Publicación de Artículos Científicos de Docentes:</t>
    </r>
    <r>
      <rPr>
        <sz val="11"/>
        <color theme="1"/>
        <rFont val="Segoe UI"/>
        <family val="2"/>
      </rPr>
      <t xml:space="preserve"> Durante el primer trimestre de 2020, se construyeron y aprobación de los Términos de Referencia de la invitación, se envía la invitación a participantes y publicación en página web el 17 de marzo de 2020. Para el segundo trimestre se da el cierre de la invitación el 15 de mayo de 2020. Como resultado de la revisión de requisitos documentales solicitados en los Términos de Referencia se obtuvieron 17 registros de los cuales 1 no cumplió con los requisitos.  Se solicitó evaluación de cada una las 16 propuesta a dos (2) pares expertos. Las evaluaciones fueron recibidas el día 28 de mayo. Una vez presentados los resultados ante el Comité Técnico del convenio, realizado el 1 de junio de 2020, en consenso se recomendó la financiación la propuesta:  ID: 78144; Título: "La investigación en la escuela y el maestro investigador en Colombia"; Entidad Ejecutora: UNIVERSIDAD DE LOS ANDES; Entidades co-ejecutoras: Universidad Autónoma de Bucaramanga y El Instituto para La Investigación Educativa y el Desarrollo. La solicitud del contrato de la propuesta seleccionada se encuentra en proceso de verificación para su posterior aprobación por las instancias pertinentes del MINCIENCIAS.
</t>
    </r>
    <r>
      <rPr>
        <b/>
        <sz val="11"/>
        <color theme="1"/>
        <rFont val="Segoe UI"/>
        <family val="2"/>
      </rPr>
      <t>Invitación para fortalecer capacidades en ética de la investigación, bioética e integridad científica:</t>
    </r>
    <r>
      <rPr>
        <sz val="11"/>
        <color theme="1"/>
        <rFont val="Segoe UI"/>
        <family val="2"/>
      </rPr>
      <t xml:space="preserve"> Dadas las condiciones del COVID19 se reprograma la convocatoria para el segundo trimestre del año y se analiza las condiciones para que pueda salir efectivamente. En el segundo trimestre se espera la definición de recursos para poder dar apertura a la convocatoria la cual ya tiene preparados los términos de referencia. 
</t>
    </r>
    <r>
      <rPr>
        <b/>
        <sz val="11"/>
        <color theme="1"/>
        <rFont val="Segoe UI"/>
        <family val="2"/>
      </rPr>
      <t>Conectando Conocimiento – 2021</t>
    </r>
    <r>
      <rPr>
        <sz val="11"/>
        <color theme="1"/>
        <rFont val="Segoe UI"/>
        <family val="2"/>
      </rPr>
      <t xml:space="preserve">: al respecto de esta convocatoria se estudia la reprogramación, para redefinir el mecanismo que se debe usar y las líneas temáticas de esta además por la disponibilidad de los recursos para la misma. Se hace la redefinición de la convocatoria y se define que dadas las condiciones se abrirá hasta la vigencia 2021. 
Invitación a presentar propuesta para definición y puesta en marcha de un análisis de la política del sistema nacional de innovación agropecuaria SNIA subsistema de extensión: Al respecto de esta iniciativa se han hecho acercamientos formales con el Ministerio de Agricultura y Desarrollo Rural al respecto de una notificación en donde ese Ministerio la cancelación de la invitación bajo argumentos técnicos, bajo este escenario se llevará al comité de la Dirección de Ejecución de Recursos para que sea retirada de la planeación institucional. 
</t>
    </r>
    <r>
      <rPr>
        <b/>
        <sz val="11"/>
        <color theme="1"/>
        <rFont val="Segoe UI"/>
        <family val="2"/>
      </rPr>
      <t>Conectando Conocimiento – 2020</t>
    </r>
    <r>
      <rPr>
        <sz val="11"/>
        <color theme="1"/>
        <rFont val="Segoe UI"/>
        <family val="2"/>
      </rPr>
      <t xml:space="preserve">: Se realiza la publicación del banco de financiables, donde se declaran 18 programas y 33 proyectos como financiables, para el caso de los programas se tienen 16 programas con 3 proyectos cada uno y 2 programas con 4 proyectos cada uno, lo que reflejaría un total de 89 proyectos. Se debe tener en cuenta que estos proyectos forman parte de la gestión del 2019 y que posteriormente se tendrá la financiación de proyectos disponibles del banco de elegibles restante de la convocatoria. Para el segundo trimestre con recursos del presupuesto general de la nación se tiene la aprobación en la instancia del comité de gestión de recursos de la Dirección de Inteligencia de Recursos en donde se aprueba el banco adicional de proyectos con un total de 16 proyectos de los cuales se debe comentar que son 4 programas, cada uno con 3 proyectos para un aporte de 12 proyectos y 4 proyectos individuales, estos se aprobaron en la instancia del comité n°24 del 09 de junio de 2020. A partir de esta aprobación se procede con el proceso de contratación. 
Financiación de banco de elegibles de la </t>
    </r>
    <r>
      <rPr>
        <b/>
        <sz val="11"/>
        <color theme="1"/>
        <rFont val="Segoe UI"/>
        <family val="2"/>
      </rPr>
      <t>convocatoria Pacto para la generación de nuevo conocimiento a través de proyectos de investigación científica en ciencias médicas y de la salud</t>
    </r>
    <r>
      <rPr>
        <sz val="11"/>
        <color theme="1"/>
        <rFont val="Segoe UI"/>
        <family val="2"/>
      </rPr>
      <t xml:space="preserve">: el 06 de marzo se procede a la publicación del banco de financiables de la iniciativa que arroja un resultado de 52 proyectos financiables y de los cuales se inicia el proceso de contratación para incorporar el resultado al indicador en el siguiente trimestre. Estos proyectos fueron considerados parte de los resultados de la vigencia 2019.  En el segundo trimestre del total de 386 propuestas que pasaron a proceso de evaluación por pares, 99 obtuvieron un puntaje por debajo de 70 puntos, quedando 286 propuestas que pasaron a fase de evaluación por panel. De este proceso clasificaron 108 proyectos para conformar el banco de elegibles. 56 proyectos fueron financiados con recursos FIS vigencia 2019 y los 52 restantes se financiados con recursos vigencia 2020.
</t>
    </r>
    <r>
      <rPr>
        <b/>
        <sz val="11"/>
        <color theme="1"/>
        <rFont val="Segoe UI"/>
        <family val="2"/>
      </rPr>
      <t>Programa CYTED, mujeres en la ciencia 2020, convocatoria fundación de apoyo a la investigación del estado de Sao Paulo FAPESP:</t>
    </r>
    <r>
      <rPr>
        <sz val="11"/>
        <color theme="1"/>
        <rFont val="Segoe UI"/>
        <family val="2"/>
      </rPr>
      <t xml:space="preserve"> Al respecto de CYTED se tienen avances en la forma como se hará la financiación de los proyectos este año, sobre la iniciativa de Mujeres en la Ciencia se determinan las condiciones de participación a este reconocimiento, el cual se le dio apertura durante el primer trimestre del año. Al respecto de la convocatoria con FAPESP de Brasil se tiene definición de los términos de referencia, sin embargo, la priorización de los temas asociados a la emergencia de covid-19 hacen que deba aplazarse por unos trámites administrativos y jurídicos necesarios y por la misma Pandemia se decide aplazar la apertura de la convocatoria. Sin reporte para el segundo trimestre de la vigencia.
</t>
    </r>
    <r>
      <rPr>
        <b/>
        <sz val="11"/>
        <color theme="1"/>
        <rFont val="Segoe UI"/>
        <family val="2"/>
      </rPr>
      <t>Invitación para consolidación de iniciativas de I+D en Recobro Mejorado de Hidrocarburos – 2020:</t>
    </r>
    <r>
      <rPr>
        <sz val="11"/>
        <color theme="1"/>
        <rFont val="Segoe UI"/>
        <family val="2"/>
      </rPr>
      <t xml:space="preserve"> Sin reporte para el segundo trimestre de la vigencia. Se aprueban los términos de referencia de la invitación y se da apertura el 30 de junio con el nombre “Invitación a presentar propuestas para ejecución de proyectos I+D en recobro mejorado de hidrocarburos pesados y extrapesados mediante estimulación térmica a través del proceso de pirólisis in situ combinado con nanotecnología en los campos colombianos”. 
</t>
    </r>
    <r>
      <rPr>
        <b/>
        <sz val="11"/>
        <color theme="1"/>
        <rFont val="Segoe UI"/>
        <family val="2"/>
      </rPr>
      <t>Invitación a presentar propuestas para la ejecución de proyectos de I+D+i orientados a la generación de nuevo conocimiento en yacimientos no convencionales en Colombia</t>
    </r>
    <r>
      <rPr>
        <sz val="11"/>
        <color theme="1"/>
        <rFont val="Segoe UI"/>
        <family val="2"/>
      </rPr>
      <t xml:space="preserve">: Se logra en el marco del convenio con la Agencia Nacional de Hidrocarburos, la definición de términos de referencia y preparación de sistemas para poder hacer la apertura de la convocatoria. Para el segundo trimestre se desarrollaron todas las gestiones para la apertura de la invitación el 15 de mayo hasta el cierre de esta el 16 de junio de 2020, recibiendo 4 propuestas de las cuales 3 cumplen requisitos. 
</t>
    </r>
    <r>
      <rPr>
        <b/>
        <sz val="11"/>
        <color theme="1"/>
        <rFont val="Segoe UI"/>
        <family val="2"/>
      </rPr>
      <t>Convocatoria para la financiación de proyectos en investigación en geociencias para el sector de hidrocarburos:</t>
    </r>
    <r>
      <rPr>
        <sz val="11"/>
        <color theme="1"/>
        <rFont val="Segoe UI"/>
        <family val="2"/>
      </rPr>
      <t xml:space="preserve"> Se trabaja en la construcción de los TdR de forma que se dejan preparados para ser presentados antes el comité de la dirección de ejecución de recursos para poder dar apertura en el segundo trimestre. Para el segundo trimestre se da apertura el 29 de mayo y permanecerá abierta hasta el 28 de agosto de 2020. 
</t>
    </r>
    <r>
      <rPr>
        <b/>
        <sz val="11"/>
        <color theme="1"/>
        <rFont val="Segoe UI"/>
        <family val="2"/>
      </rPr>
      <t>Convocatoria programas STIC, Math y Climat AmSud:</t>
    </r>
    <r>
      <rPr>
        <sz val="11"/>
        <color theme="1"/>
        <rFont val="Segoe UI"/>
        <family val="2"/>
      </rPr>
      <t xml:space="preserve"> Los programas STIC, MATH y CLIMAT AmSud abrieron las convocatorias para las movilidades en el marco de proyectos de investigación multilateral en temas de TIC, matemáticas, variabilidad y cambio climático, respectivamente con Francia y otros países de América del Sur el 20 de diciembre de 2019. Desde el lanzamiento de estas convocatorias, Minciencias ha publicado esta información, la fecha de cierre de presentación de proyectos (inicialmente era el 20 de abril, pero se aplazó al 15 de mayo) y el enlace a la página oficial de cada uno de los programas en su página web. Además, gracias al apoyo de la oficina de Comunicaciones, se ha difundido esta información en la cuenta de twitter de la entidad. Sin reporte para el segundo trimestre de la vigencia.
Recomendaciones: 1. Dado el nivel de reporte se hace un llamado de atención al hecho de poder ir incluyendo acciones de avance de las iniciativas en el periodo en el que se vayan desarrollando, 2. Los reportes de las acciones deben hacerse considerando los periodos bajo los cuales se desarrollaron de forma que se evidencie desde cuando se gestiona las actividades descritas en la misma, se recomienda atender las invitaciones a las capacitaciones programadas por la OAPII.</t>
    </r>
  </si>
  <si>
    <t>Producción científica</t>
  </si>
  <si>
    <t xml:space="preserve">13.000 Artículos científicos publicados por investigadores colombianos en revistas científicas especializadas </t>
  </si>
  <si>
    <t xml:space="preserve">Monitoreo de los artículos científicos publicados en revistas de alto impacto y las citaciones de impacto en producción científica de colombianos a nivel internacional: Al respecto de la iniciativa en el primero trimestre, se realizó una identificación de la publicación de artículos científicos de los colombianos en revistas de alto impacto en los índices citacionales mundiales. El número de artículos es de 3.192 para el primer trimestre, dando cumplimiento al 100% de la meta trimestral. Para el segundo trimestre el número de artículos es de 6.384 artículos. Es pertinente mencionar que las revistas están multicategorizadas y muestran un escenario en el cuál un mismo artículo puede estar contabilizado en más de un área temática; por lo tanto, el número de artículos reportado por área temática no suma el total de artículos reportados. Para las diferentes áreas se puede destacar: Medicina 14.8%, Ingeniería 9.897%, Agricultura y Ciencias Biológicas 8.19%, Ciencias de la Computación 6.753%, Ciencias Sociales 6.520%, Física y Astronomía 6.383%, Ciencias del Medio Ambiente 5.613%, como porcentaje de aporte al indicador. 
Acceso al conocimiento científico a nivel mundial (Consorcio Colombia): Para el primer trimestre se debe destacar que se construyen las estadísticas de uso, representada por la cantidad de descargas de documentos electrónicos, que los estudiantes de maestrías, doctorados y los docentes de 55 instituciones realizaron durante el año 2019, se destaca la descarga de más de 4.6 millones de descargas del editor Elsevier-SD y de 2.7 millones de descargas del editor Springer Nature por parte de las instituciones. Durante el año 2019 se sumaron más de 8.3 Millones de artículos de revistas o capítulos de libros descargados en los 5 productos que tiene el Consorcio, siendo las instituciones del sector público quien aporta con 4.176 millones de descargas y las instituciones del sector privado con un total de 4.193 millones, así como las regiones que más descargas tienen son: Bogotá con 4.54 millones de descargas, Antioquia con 1.47 millones de descargas y Valle del Cauca con 580 mil descargas. El valor total de suscripción a los recursos electrónicos de investigación de los 5 editores, en 2020, es de USD $12,108,717 (Dólares Americanos) o su equivalente en pesos colombianos de COP $39,221,407,500 (a una TRM de 1 USD = COP 3.380,08). Para el segundo trimestre, el Comité de Gestión de Recursos aprueba la solicitud de elaboración del Convenio Especial de Cooperación entre Minciencias, el MEN y el Fondo Francisco José de Caldas por un valor de $8,500,000,000, con el propósito de articular y apoyar estrategias orientadas a la gestión de acceso y uso de la información científica mundial encaminadas a generar valor en los procesos de investigación y producción de las instituciones científicas y académicas y, de esta manera, incrementar el impacto de esos resultados en el país. 
Gestión realizada por el consorcio Colombia: entre los meses de abril y junio de 2020, el Consorcio Colombia ha contado con una serie de reuniones de trabajo por parte de las Comisiones, que suman 24 sesiones virtuales de trabajo así: Comisión No. 1 - Identificación de Necesidades, Comisión No. 2 - Caracterización de las Instituciones, Comisión No. 3 - Propuesta de negociación, Comisión No. 7 – Comunicaciones, Comisión No. 9 - Proyectos Especiales, Comisión No. 10 - Reglamento Operativo, Comisión No. 11 – Fortalecimiento de Capacidades Institucionales.
Durante los meses transcurridos entre abril y junio se han realizado 60 sesiones de entrenamiento a los miembros del consorcio sobre el funcionamiento y manejo de las herramientas especializadas a las cuales se tiene acceso, se ha contado con la participación de más de 1.400 asistentes.
Reconocimiento de actores: Durante el primer trimestre del año se tramitaron 3 solicitudes de reconocimiento de centros de investigación, de las cuales 2 fueron radicadas durante el último trimestre del año 2019, pero debido al cambio a Ministerio, fueron tramitadas durante este primer trimestre. Dos de las solicitudes de reconocimiento fueron aprobadas y una fue negada. En total se cuenta con un total de 44 centros de investigación reconocidos a la fecha. Durante el segundo trimestre del año, se radicaron 4 solicitudes de reconocimiento como centro de investigación, de las cuales 1 fue rechazada por incumplimiento de requisitos mínimos y 3 se encuentran en proceso de evaluación por pares. Durante este trimestre no se aprobaron reconocimientos como centro de investigación, por lo tanto, el resultado a la fecha es de 43 centros de investigación reconocidos vigentes. Durante el primer semestre del año se radicaron un total de 30 solicitudes de reconocimiento como actores del Sistema Nacional de CTeI. Estas solicitudes que son tramitadas por parte de personal técnico de 3 diferentes áreas, se encuentran distribuidas de la siguiente manera: Solicitudes radicadas: 30, Solicitudes rechazadas: 12, Solicitudes aprobadas: 1, Solicitudes en trámite: 17. 
Revistas científicas nacionales visibilidad e impacto y fortalecimiento de sus capacidades: La diferencia entre los niveles de conocimiento inicial en cada uno de los módulos del Nivel 2 del programa de formación denominado “Currículo del Editor” y los finales es significativo. Sin embargo, en el quinto módulo la participación ha sido menor respecto a los demás módulos, esto quizás debido a la problemática actual por la que está pasando el país. Lo que ha ocasionado un ajuste las actividades diarias de los participantes. Razón por la cual desde el área técnica se envió un correo invitándolos a colocarse al día con las actividades y a terminar el curso. Para el segundo trimestre en el segundo nivel del programa 2 participantes han solicitado ponerse al día durante esta semana y se les ha habilitado los espacios virtuales. En general el curso ha sido muy bien valorado por los editores, buscando profundizar en temas de visibilidad y de redes sociales, aunque en las videoconferencias se ha resaltado por parte del equipo de tutores, la necesidad de mejorar la calidad del contenido de las revistas, ya que frente al escenario mundial las revistas colombianas tienen un rezago importante. Durante esta semana estarán tomando la evaluación de cierre que se encuentra en el llamado Módulo 7. Una vez finalice este plazo, construiremos y enviaremos el reporte final de la Cohorte 1 del Nivel 2.
Revisión y ajuste de los modelos cienciométricos vigentes: Para la vigencia 2020, se continúa con el trabajo interinstitucional permanente con la mesa de artes, arquitectura y diseño y la mesa técnica de libros y capítulos resultados de investigación. El propósito de la mesa es centrar la atención en la producción de conocimiento de las artes, arquitectura y diseño, frente a una valoración académica de la producción en diversas disciplinas. Además, se pretende establecer al largo plazo, unos criterios que permitan realizar una objetiva evaluación del conocimiento aportado a las prácticas y disciplinas relacionadas con Artes, Arquitectura y Diseño - AAyD. Para alcanzar dichos objetivos, se han presentado a los miembros de la mesa los análisis de resultado de la convocatoria 833 de 2018 y los avances y resultados de la misión de sabios para el foco de industrias creativas y culturales. Como resultado de dicho análisis, se discutió la conceptualización acerca de cómo se articulan el trabajo de las AAyD con otras áreas y el concepto general de la investigación - creación en Artes, Arquitectura y Diseño. Se propusieron 6 ejes temáticos relacionados con la definición de nuevas tipologías y métodos de evaluación de las publicaciones científicas. El trabajo desarrollado con las mesas instaladas servirá de insumo técnico para mejorar y potenciar el modelo de medición de grupos e investigadores y su producción.
Para el segundo trimestre se desarrolló el análisis de variables entre convocatorias desde el año 2013 hasta los resultados actuales. El resultado de este trabajo servirá como insumo técnico para el mejoramiento y actualización del modelo de medición de grupos de investigación y el reconocimiento de investigadores. El documento se divide en tres secciones así: en la primera sección, se presenta un análisis de la producción, de los grupos reconocidos y clasificados y, de los investigadores reconocidos. En la segunda sección del documento, se presenta el análisis del comportamiento de variables entre convocatorias en lo que respecta a producción, reconocimiento y clasificación de grupos de investigación, desarrollo tecnológico e innovación, y reconocimiento de investigadores. Finalmente, en la tercera sección se hace un análisis de las propuestas de cambio para el modelo, que se originan a partir de los comportamientos observados en la producción y las dinámicas de los grupos e investigadores presentadas en las secciones anteriores y los resultados de su aplicación a través de las simulaciones desarrolladas.
Al respecto de los pares evaluadores con corte al 30 de junio de 2020 se realizaron un total de 235 evaluaciones de desempeño, correspondientes a los evaluadores que fueron contratados para procesos con las diferentes áreas de la entidad, durante el primer semestre del año. Los resultados de estas evaluaciones al respecto de si volvería a contratar a estos evaluadores son: No volvería a contratar: 8 casos, SI volvería a contratar: 212 casos, Tal vez volvería a contratar: 15 contratar
Recomendaciones: Las gestiones para incentivar a la participación de los programas de desarrollo deberían enfocarse a incentivar la participación más activa y no limitarse a un comunicado, este tipo de estrategia podría trabajarse con el ejecutor del programa. Se recomienda al equipo asistir a las capacitaciones de reporte en GINA para evitar reprocesos de reporte y aprobación de tareas.
Se debe destacar que se amplia en la iniciativa de reconocimiento de actores el alcance del reporte con respecto a tener consolidado un reporte de todos los actores de la institución por un ajuste y precisión en el procedimiento. </t>
  </si>
  <si>
    <t>0,90 Citaciones de impacto en producción científica y colaboración internacional</t>
  </si>
  <si>
    <t>0.90</t>
  </si>
  <si>
    <t>Impulsar el desarrollo tecnológico y la innovación para la transformación social y productiva</t>
  </si>
  <si>
    <t xml:space="preserve">100% Porcentaje de asignación del cupo de inversión para deducción y descuento tributario
</t>
  </si>
  <si>
    <r>
      <rPr>
        <b/>
        <sz val="11"/>
        <color theme="1"/>
        <rFont val="Segoe UI"/>
        <family val="2"/>
      </rPr>
      <t>1-	Incentivos tributarios en CTeI</t>
    </r>
    <r>
      <rPr>
        <sz val="11"/>
        <color theme="1"/>
        <rFont val="Segoe UI"/>
        <family val="2"/>
      </rPr>
      <t xml:space="preserve">
</t>
    </r>
    <r>
      <rPr>
        <b/>
        <sz val="11"/>
        <color theme="1"/>
        <rFont val="Segoe UI"/>
        <family val="2"/>
      </rPr>
      <t>a)	convocatoria para el acceso a beneficios tributarios por donaciones al FFJC 2020</t>
    </r>
    <r>
      <rPr>
        <sz val="11"/>
        <color theme="1"/>
        <rFont val="Segoe UI"/>
        <family val="2"/>
      </rPr>
      <t xml:space="preserve">
Para este trimestre se dio apertura al instrumento y está en trámite una intención de donación por $250.000.000, a la fecha de este informe no se encuentra ningún documento adjunto que de cuenta de este avance.
</t>
    </r>
    <r>
      <rPr>
        <b/>
        <sz val="11"/>
        <color theme="1"/>
        <rFont val="Segoe UI"/>
        <family val="2"/>
      </rPr>
      <t>b)	Convocatoria para el acceso a beneficios tributari+O18os por la vinculación de capital humano de alto nivel a empresas – 2020</t>
    </r>
    <r>
      <rPr>
        <sz val="11"/>
        <color theme="1"/>
        <rFont val="Segoe UI"/>
        <family val="2"/>
      </rPr>
      <t xml:space="preserve">
Para este trimestre se realizó la elaboración de los términos de referencia, dicho documento se encuentra en proceso de aprobación.
Por otro lado, el decreto que contiene el aporte de la iniciativa al cupo del beneficio tributario, detalla el cupo del recurso, el número de propuestas que aportan y la remuneración del personal vinculado, igualmente se encuentra en proceso de firma.
El decreto en el capítulo 4 “Crédito fiscal para inversiones en proyectos de investigación, desarrollo tecnológico e innovación o vinculación de personal con título de doctorado”, tiene objeto establecer el procedimiento para la aplicación del crédito fiscal y el procedimiento para el trámite de las solicitudes de los títulos para la devolución de impuestos TIDIS, por inversiones en proyectos de investigación, desarrollo tecnológico e innovación o vinculación de personal con título de doctorado en las micro, pequeñas y medianas empresas, conforme con lo previsto en el artículo 256-1 del Estatuto Tributario. Para la expedición del certificado para el crédito fiscal para las micro, pequeñas y medianas empresas. El Consejo Nacional de Beneficios Tributarios en Ciencia, Tecnología e innovación -CNBT, expedirá, antes del treinta (30) de marzo de cada año, un (1) certificado a la persona jurídica contribuyente del impuesto sobre la renta y complementarios que acredite que la respectiva micro, pequeña o mediana empresa, realizó una inversión en investigación, desarrollo tecnológico e innovación, según el caso, o que pagó sumas por concepto de remuneración de personal vinculado con título de doctorado, conforme con los criterios y condiciones que previamente establezca el Consejo Nacional de Beneficios Tributarios en Ciencia, Tecnología e innovación -CNBT.
</t>
    </r>
    <r>
      <rPr>
        <b/>
        <sz val="11"/>
        <color theme="1"/>
        <rFont val="Segoe UI"/>
        <family val="2"/>
      </rPr>
      <t>c)	Convocatoria para el registro de propuestas que accederán a la exención del IVA.</t>
    </r>
    <r>
      <rPr>
        <sz val="11"/>
        <color theme="1"/>
        <rFont val="Segoe UI"/>
        <family val="2"/>
      </rPr>
      <t xml:space="preserve">
En el segundo semestre para esta convocatoria se registraron 17 proyectos, de los cuales se han aprobado 13 proyectos por un valor exento de IVA $ 1.153.509, tal como se evidencia en el formato adjunto para esta iniciativa.
Esta convocatoria tiene como fin 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
</t>
    </r>
    <r>
      <rPr>
        <b/>
        <sz val="11"/>
        <color theme="1"/>
        <rFont val="Segoe UI"/>
        <family val="2"/>
      </rPr>
      <t>d)	Convocatoria para el registro de propuestas que accederán a los ingresos no constitutivos de renta año 2019</t>
    </r>
    <r>
      <rPr>
        <sz val="11"/>
        <color theme="1"/>
        <rFont val="Segoe UI"/>
        <family val="2"/>
      </rPr>
      <t xml:space="preserve">
El objetivo de esta convocatoria es estimular la inversión en Actividades de Ciencia, Tecnología e Innovación (ACTeI) y la participación de contribuyentes de renta, entidades y personas naturales en la ejecución directa de labores de carácter científico en el marco de proyectos de Ciencia, Tecnología e Innovación para que dichos recursos sean declarados como Ingresos No Constitutivos de Renta y/o Ganancia Ocasional según los establecido en el artículo 57-2 del Estatuto Tributario.
Para el segundo trimestre de la vigencia 2020, se reciben 202 solicitudes para acceder al Beneficio Tributario de Ingreso No Constitutivo de Renta y/o Ganancia Ocasional. Los cuales se encuentran en trámite para proceso de otorgamiento.
</t>
    </r>
    <r>
      <rPr>
        <b/>
        <sz val="11"/>
        <color theme="1"/>
        <rFont val="Segoe UI"/>
        <family val="2"/>
      </rPr>
      <t>e)	Convocatoria para el registro de propuestas que accederán a los ingresos no constitutivos de renta año 2020</t>
    </r>
    <r>
      <rPr>
        <sz val="11"/>
        <color theme="1"/>
        <rFont val="Segoe UI"/>
        <family val="2"/>
      </rPr>
      <t xml:space="preserve">
Por medio de esta convocatoria se califican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 esta convocatoria tendrá avances a partir del segundo semestre del año en curso.
</t>
    </r>
    <r>
      <rPr>
        <b/>
        <sz val="11"/>
        <color theme="1"/>
        <rFont val="Segoe UI"/>
        <family val="2"/>
      </rPr>
      <t>f)	Convocatoria para el registro de Proyectos de Empresas Altamente Innovadoras que aspiran a obtener Beneficios Tributarios por inversión en CTeI 2020</t>
    </r>
    <r>
      <rPr>
        <sz val="11"/>
        <color theme="1"/>
        <rFont val="Segoe UI"/>
        <family val="2"/>
      </rPr>
      <t xml:space="preserve">
Para este segundo semestre de la convocatoria 870 se presentaron dos (2) proyectos los cuales se encuentran en registro dado que el cierre de la convocatoria es el 31 de julio de 2020.
A través de esta convocatoria se busca estimular la inversión privada en actividades de Ciencia, Tecnología e Innovación (ACTeI) mediante el registro y calificación de los proyectos de Investigación Científica, Desarrollo Tecnológico e Innovación y cuya inversión será realizada durante el año 2020 y vigencias fiscales futuras, y asignar los respectivos cupos para que las Empresas Altamente Innovadoras, reconocidas por MinCiencias, que realicen dichas inversiones, puedan acceder a un cupo de deducción en renta del 100% de la inversión, para este trimestre no hay gestión dado que la convocatoria abre en el tercer trimestre de esta vigencia.
</t>
    </r>
    <r>
      <rPr>
        <b/>
        <sz val="11"/>
        <color theme="1"/>
        <rFont val="Segoe UI"/>
        <family val="2"/>
      </rPr>
      <t>g)	Convocatoria para el registro de proyectos que aspiran a obtener beneficios tributarios por inversión en CTeI a partir del año 2020</t>
    </r>
    <r>
      <rPr>
        <sz val="11"/>
        <color theme="1"/>
        <rFont val="Segoe UI"/>
        <family val="2"/>
      </rPr>
      <t xml:space="preserve">
Para el Segundo semestre de 2020, en la convocatoria 869 de 2019, el cupo aprobado en el Consejo Nacional de Beneficios de acuerdo acta del 18 de mayo de 2020 fue por Inversión en proyectos de Ctei por valor de $ 112.774.570.056
Su Objetivo es estimular la inversión privada en Actividades de Ciencia, Tecnología e Innovación (ACTeI) mediante el registro y calificación de los proyectos de investigación científica, desarrollo tecnológico e innovación, cuya inversión será realizada durante el año 2020 y vigencias fiscales futuras inclusive, y asignar los respectivos cupos para que los contribuyentes del impuesto de renta que realicen dichas inversiones, puedan acceder a un cupo de deducción en renta del 100% de la inversión.
</t>
    </r>
    <r>
      <rPr>
        <b/>
        <sz val="11"/>
        <color theme="1"/>
        <rFont val="Segoe UI"/>
        <family val="2"/>
      </rPr>
      <t>h)	Convocatoria para el registro de proyectos que aspiran a obtener créditos fiscales por inversión en proyectos de CTeI a partir del año 2020.</t>
    </r>
    <r>
      <rPr>
        <sz val="11"/>
        <color theme="1"/>
        <rFont val="Segoe UI"/>
        <family val="2"/>
      </rPr>
      <t xml:space="preserve">
A la fecha los términos de referencia de esta convocatoria siguen en revisión con el respectivo decreto aprobatorio que se encuentra en revisión por parte de la ciudadanía.
</t>
    </r>
    <r>
      <rPr>
        <b/>
        <sz val="11"/>
        <color theme="1"/>
        <rFont val="Segoe UI"/>
        <family val="2"/>
      </rPr>
      <t xml:space="preserve">i)	Evaluación de Impacto Programa de Beneficios Tributarios por inversión en CTeI 2020
</t>
    </r>
    <r>
      <rPr>
        <sz val="11"/>
        <color theme="1"/>
        <rFont val="Segoe UI"/>
        <family val="2"/>
      </rPr>
      <t xml:space="preserve">De acuerdo con lo aprobado en la sesión del día 19 de marzo de 2020 del comité Viceministerial, como consta en el acta N.º2, sobre la invitación a presentar propuesta para realizar la evaluación de impacto del instrumento de beneficios tributarios en proyectos de I+D+i y conforme con el acta número 26 del 23 de junio de 2020 del comité de Gestión de Recursos de la CteI, se solicitó la elaboración del contrato de prestación de servicios.
Cuyo objetivo es realizar una evaluación de impacto del instrumento “Beneficios Tributarios en proyectos de I+D+i”, durante el periodo 2012 – 2018, respecto a los recursos invertidos, insumos, productos, comportamientos y beneficios otorgados, que permitan definir apuestas de tipo estratégico del instrumento a favor del fortalecimiento de la CTI en el país.
De acuerdo a lo anterior se presentó y aprobó la  contratación con su respectiva Minuta  en  los diferentes comités de Minciencias  e iniciara proceso de contratación.
</t>
    </r>
  </si>
  <si>
    <t xml:space="preserve"> 1,5 billones de pesos en inversión en proyectos de CTeI que acceden a los incentivos tributarios en inversión</t>
  </si>
  <si>
    <t>0.15</t>
  </si>
  <si>
    <t>0.6</t>
  </si>
  <si>
    <t>1.5</t>
  </si>
  <si>
    <t xml:space="preserve">1500 Organizaciones articuladas en los Pactos por la innovación (contenido de empresas, entidades, organizaciones firmantes del pacto/s)
</t>
  </si>
  <si>
    <r>
      <rPr>
        <b/>
        <sz val="11"/>
        <color theme="1"/>
        <rFont val="Segoe UI"/>
        <family val="2"/>
      </rPr>
      <t xml:space="preserve">Pactos por la Innovación </t>
    </r>
    <r>
      <rPr>
        <sz val="11"/>
        <color theme="1"/>
        <rFont val="Segoe UI"/>
        <family val="2"/>
      </rPr>
      <t xml:space="preserve">
Para el segundo trimestre continúa la meta de </t>
    </r>
    <r>
      <rPr>
        <b/>
        <sz val="11"/>
        <color theme="1"/>
        <rFont val="Segoe UI"/>
        <family val="2"/>
      </rPr>
      <t>146 firmantes del Pacto</t>
    </r>
    <r>
      <rPr>
        <sz val="11"/>
        <color theme="1"/>
        <rFont val="Segoe UI"/>
        <family val="2"/>
      </rPr>
      <t xml:space="preserve">, organizaciones que han finalizado el autodiagnóstico.
Se han desarrollado diferentes acciones para lograr la meta relacionada con organizaciones articuladas en pactos por la innovación. Se adelantaron gestiones con las Cámaras de Comercio de Cúcuta, Bucaramanga, Manizales y Santa Marta. Así mismo se apoyó y validó el diseño y ejecución del evento de activación de Pactos en Barranquilla.
Por otra parte, en los convenios y adiciones de convenios para el beneficio de innovación colaborativa COL-INNOVA se tendrán nuevas metas de firmantes de pactos por la innovación, como soporte se anexan las bases de negociación con Confecámaras, Bolívar y Barranquilla. 
La Cámara de Comercio de Cúcuta está implementando estrategias para incrementar el número de firmantes para cumplir con la meta de 80 firmantes, tales como: Webinar con conferencistas de talla internacional dado que el coordinador manifestó que tiene contactos y es factible realizarlas, acompañamiento más intensivo a las empresas por parte de la Cámara de comercio, talleres de innovación con las empresas en los cuales se lleve a cabo el autodiagnóstico, despliegue de piezas de comunicación para motivar la vinculación de otras empresas. De igual manera se han realizado dos sesiones de socialización y capacitación para el diligenciamiento de la matriz de evaluación de autodiagnóstico y línea base de las empresas inscritas en la convocatoria de empresas beneficiarias. La cámara de comercio de Bucaramanga ha realizado reuniones de seguimiento para cumplir con la meta establecida de 85 nuevos firmantes, para lo cual va a realizar acompañamiento a las empresas que asisten a los talleres de innovación que dicta la cámara para que se lleve a cabo la firma del pacto y diligenciamiento del autodiagnóstico. Así mismo, una vez se cierre la convocatoria de empresas beneficiarias y se seleccionen las mismas, la Cámara intensificará la campaña para la firma del autodiagnóstico. Igualmente, se ha llevado reuniones de seguimiento para la socialización y diligenciamiento de la matriz de evaluación de entidades asesoras, y de evaluación de empresas beneficiarias. Por otro lado, la cámara de comercio de Manizales (Eje Cafetero) ha organizado reuniones de seguimiento para impulsar la firma de pactos y el diligenciamiento de autodiagnóstico. Se acordó que a través de dos estrategias que vienen trabajando con la alcaldía de Manizales y con otros gremios de la región se va a llevar a cabo la firma de pactos por parte de muchas empresas de la región lo cual permitirá superar ampliamente la meta de 70 firmantes. La cámara de comercio de Santa Marta está iniciando su ejecución y se hizo una primera reunión de socialización de los trabajos a iniciar para impulsar las estrategias de firma de pactos por la innovación y el evento de activación de esta estrategia.
El pasado 24 de junio se hizo el lanzamiento de Pactos por la Innovación entre la cámara de comercio de Barranquilla y el Ministerio de Ciencia, Tecnología e Innovación, una estrategia del gobierno nacional que busca articular a los diferentes actores del sistema de innovación en cada región con el fin de contribuir al desarrollo económico y social de las regiones, donde se presentó el nuevo portafolio de beneficios de la estrategia y se dieron a conocer los requisitos para ser parte de las empresas beneficiarias. Es importante resaltar que, durante las dos versiones anteriores de la estrategia Pactos por la Innovación en la región, se alcanzaron resultados destacables, tales como, la vinculación de 626 organizaciones del Atlántico como firmantes del Pacto. Además, en el marco del programa Sistemas de Innovación Empresarial, se logró la participación de 150 empresas, las cuales, recibieron entrenamiento de alto nivel para desarrollar capacidades en componentes claves que impulsan la innovación empresarial. 
</t>
    </r>
    <r>
      <rPr>
        <b/>
        <sz val="11"/>
        <color theme="1"/>
        <rFont val="Segoe UI"/>
        <family val="2"/>
      </rPr>
      <t>Despliegue beneficios Pactos por la Innovación: Sistemas de Innovación Empresarial y Aceleración 2020.</t>
    </r>
    <r>
      <rPr>
        <sz val="11"/>
        <color theme="1"/>
        <rFont val="Segoe UI"/>
        <family val="2"/>
      </rPr>
      <t xml:space="preserve">
En el marco de los convenios 762-2019, 763-2019 y 765-2019 con las Cámaras de Comercio de Bucaramanga, Cúcuta y Cartagena respectivamente, se llevaron a cabo los procesos de evaluación, participando en los comités de evaluación para la selección de las entidades asesoras en el programa sistemas de innovación empresarial. Respecto a las convocatorias de las empresas beneficiarias de sistemas de innovación, teniendo en cuenta que las empresas de las regiones se han visto drásticamente afectadas por el COVID19, las Cámaras de Comercio han tenido que realizar adendas en tiempo a las convocatorias porque no se han inscrito las suficientes empresas para lograr cumplir con la meta y en este sentido también intensificar las campañas de difusión de la misma.
En cuanto a la convocatoria sistemas de innovación en Bolívar se realizó validación  de los inscritos que cumplían con los requisitos mínimos, para el corte de este informe se han inscrito 79 empresas sin embargo, sólo 5 de éstas superaron en el año 2019 los ingresos de $1.000.000.000. Con las empresas interesadas se han realizado llamadas y reuniones de presentación del programa y requisitos mínimos. Debido a esto, se consolidó una nueva base de datos con empresas de la ciudad y/o firmantes del pacto por la innovación que cumplieran con todos los requisitos mínimos, entre las empresas que se encuentran en proceso de inscripción están:
- Profesionales de Inversiones Ltda. “Skandia”.
- Distribuidora Ancla S.A.S. 
- Mundo Chevrolet S.A.S. 
- Caja de compensación Familiar de Fenalco.
Para el programa de aceleración en I+D+i, se diseñaron, aprobaron y publicaron por parte de la Cámara de Comercio de Barranquilla, los términos de referencia los cuales se encuentran disponibles en https://www.camarabaq.org.co/pactosporlainnovacion/.
Por otra parte, en los convenios 796-2019 y 007-2020 con Cámara de Comercio de Villavicencio y Cámara de Comercio de Santa Marta respectivamente, se revisaron los planes operativos y se aprobaron en comité técnico del convenio.
</t>
    </r>
    <r>
      <rPr>
        <b/>
        <sz val="11"/>
        <color theme="1"/>
        <rFont val="Segoe UI"/>
        <family val="2"/>
      </rPr>
      <t>Alianzas por la Innovación como beneficio de la estrategia de Pactos por la Innovación 2020.</t>
    </r>
    <r>
      <rPr>
        <sz val="11"/>
        <color theme="1"/>
        <rFont val="Segoe UI"/>
        <family val="2"/>
      </rPr>
      <t xml:space="preserve">
Teniendo en cuenta las disposiciones relacionadas con la reestructuración de instrumentos de la DTUC para hacer frente a la contingencia de la COVID-19, manteniendo como sombrilla la marca de la estrategia de innovación empresarial de Minciencias Pactos por la Innovación, se estructura un nuevo beneficio, llamado COL-INNOVA el cual tiene como objetivo: Apoyar iniciativas de innovación colaborativa de alianzas entre empresas, que logren soluciones de alto impacto a los retos del sector productivo con el fin de contribuir a la re-potenciación y re-conversión del sector empresarial. Como resultado </t>
    </r>
    <r>
      <rPr>
        <b/>
        <sz val="11"/>
        <color theme="1"/>
        <rFont val="Segoe UI"/>
        <family val="2"/>
      </rPr>
      <t xml:space="preserve">para el segundo trimestre se mantiene  la meta de 76 Empresas con capacidades de innovación. </t>
    </r>
    <r>
      <rPr>
        <sz val="11"/>
        <color theme="1"/>
        <rFont val="Segoe UI"/>
        <family val="2"/>
      </rPr>
      <t xml:space="preserve">
El programa consiste en generar colaboraciones formales de diferentes empresas que pertenecen a cadenas de valor de los sectores que se deben priorizar para cada región intervenida en conjunto con Confecámaras y las Cámaras de Comercio; estas alianzas estarían conformadas por una empresa líder, pymes y un aliado técnico (actor reconocido del SNCTI) quienes formularán una iniciativa colaborativa para lograr una solución de alto impacto para su región o cadena de valor. Adicionalmente, las empresas recibirán entrenamiento para mejorar sus capacidades en gestión de la innovación.
Además de brindar un entrenamiento de alto nivel en el que las empresas reciben acompañamiento para desarrollar capacidades en: Estrategia de innovación, compromiso y liderazgo, gestión del portafolio de innovación y ecosistema de Innovación, logrando la vinculación de jóvenes I+i a empresas para desarrollar capacidades de innovación y apoyar la implementación de proyecto piloto.
Teniendo en cuenta lo anterior, alianzas por la innovación no se desarrollará con PGN 2020 y se elimina de la oferta institucional.
</t>
    </r>
    <r>
      <rPr>
        <b/>
        <sz val="11"/>
        <color theme="1"/>
        <rFont val="Segoe UI"/>
        <family val="2"/>
      </rPr>
      <t>Gestión Territorial - Operación Proyecto Oferta Institucional de Innovación Empresarial 2020</t>
    </r>
    <r>
      <rPr>
        <sz val="11"/>
        <color theme="1"/>
        <rFont val="Segoe UI"/>
        <family val="2"/>
      </rPr>
      <t xml:space="preserve">
Dando continuidad a la operación del proyecto oferta institucional para las regiones según lo aprobado por el OCAD, se realizó la apertura de las convocatorias para la selección de empresas beneficiarias y entidades expertas.
 Por otra parte, en Bogotá Región se apertura la convocatoria para la selección de entidades expertas. Adicionalmente, para las regiones de Bogotá y Cauca se gestionó la elaboración del convenio de cooperación especial con la ANDI.
En cuanto a los proyectos que no son operados por Minciencias sino que se operan directamente en la región, en referencia al proyecto de Valle del Cauca se participó en mesas de trabajo con el fin de orientar al operador en el proceso de presentación de proyectos por parte de las empresas beneficiarias. Respecto al proyecto de Antioquia y Huila, se realizó la orientación respectiva al proceso de evaluación correspondiente a la selección de entidades expertas y empresas beneficiarias. Por último, para el proyecto de Atlántico se orientó en el proceso de evaluación de las empresas beneficiarias que se postularon a la convocatoria y participó en el comité técnico en el cual se aprobó el banco definitivo de empresas beneficiarias.
Por último, dando continuidad a la operación de los proyectos de Nariño, Boyacá, Cundinamarca, Caldas y Risaralda se han llevado a cabo las siguientes actividades:
</t>
    </r>
    <r>
      <rPr>
        <b/>
        <sz val="11"/>
        <color theme="1"/>
        <rFont val="Segoe UI"/>
        <family val="2"/>
      </rPr>
      <t>Nariño</t>
    </r>
    <r>
      <rPr>
        <sz val="11"/>
        <color theme="1"/>
        <rFont val="Segoe UI"/>
        <family val="2"/>
      </rPr>
      <t xml:space="preserve">
Durante el segundo trimestre del año 2020, en la operación del proyecto Innovación Más País Nariño, en el marco del convenio especial de cooperación No. 788-2017, se llevaron a cabo actividades que se enfocaron en el seguimiento de sesiones virtuales,
decimoséptimo comité técnico y el decimoctavo comité técnico extraordinario, donde se decidió realizar una prórroga No.2 al convenio marco, la cual fue solicitada ante la DIRCTeI..
</t>
    </r>
    <r>
      <rPr>
        <b/>
        <sz val="11"/>
        <color theme="1"/>
        <rFont val="Segoe UI"/>
        <family val="2"/>
      </rPr>
      <t>Boyacá</t>
    </r>
    <r>
      <rPr>
        <sz val="11"/>
        <color theme="1"/>
        <rFont val="Segoe UI"/>
        <family val="2"/>
      </rPr>
      <t xml:space="preserve">
En el segundo trimestre del año 2020, se realizó el seguimiento a la implementación de los proyectos de innovación con base en el presupuesto y el cronograma aprobados, se han realizado reuniones virtuales con los empresarios y 9 de las 11 empresas han radicado el primer informe de avance, los cuales se encuentran revisados y con su correspondiente informe de supervisión en los cuales se aprobaron 4 desembolsos. 
</t>
    </r>
    <r>
      <rPr>
        <b/>
        <sz val="11"/>
        <color theme="1"/>
        <rFont val="Segoe UI"/>
        <family val="2"/>
      </rPr>
      <t>Cundinamarca</t>
    </r>
    <r>
      <rPr>
        <sz val="11"/>
        <color theme="1"/>
        <rFont val="Segoe UI"/>
        <family val="2"/>
      </rPr>
      <t xml:space="preserve">
Durante el segundo trimestre del año 2020, en la operación del proyecto Innovación Empresarial Más País Cundinamarca en el marco del convenio especial de cooperación se llevaron a cabo actividades que se enfocaron en el seguimiento a las proyectos de innovación que se encuentran en etapa de implementación, así como se ha realizado la evaluación de los primeros cinco informes técnicos y financieros para aprobación del segundo desembolso de los contratos derivados con las empresas beneficiarias, se dio inicio a la tercera etapa del programa en donde cuatro empresas beneficiarias iniciaron la implementación de los proyectos de innovación aprobados.
Frente a la contingencia presentada por el Covid-19, con el fin de garantizar a las empresas beneficiarias el tiempo de ejecución de los proyectos, de la mano con el Departamento de Cundinamarca Dado lo anterior, frente al Convenio Especial de Cooperación con la Gobernación de Cundinamarca se debe realizar la prórroga No 2, en la cual se asegura la correcta operación del proyecto para ello se realizó una optimización de los recursos económicos asignados al proyecto. 
</t>
    </r>
    <r>
      <rPr>
        <b/>
        <sz val="11"/>
        <color theme="1"/>
        <rFont val="Segoe UI"/>
        <family val="2"/>
      </rPr>
      <t>Caldas</t>
    </r>
    <r>
      <rPr>
        <sz val="11"/>
        <color theme="1"/>
        <rFont val="Segoe UI"/>
        <family val="2"/>
      </rPr>
      <t xml:space="preserve">
En el marco del Convenio 843-2018, se realizaron diferentes actividades en el marco del entrenamiento de alto nivel, se llevó a cabo el encuentro que tenía como temática principal abordar el portafolio de proyectos y selección de proyecto para llevar a prototipo, webinar de introducción al entrenamiento sobre tendencias y vigilancia, encuentro virtual con el asesor experto que tuvo como objetivo validar la información encontrada por los vigías y escoger las tecnologías para el roadmap, planeación y trabajo de campo, networking, el cual tuvo como objetivo realizar una actividad de relacionamiento con las empresas beneficiarias. También se llevó a cabo el cuarto comité técnico ordinario del Convenio 843-2018, el cual tuvo como objetivo revisar la contingencia sanitaria ocasionada por la Covid-19, seguimiento virtual para mostrar a los asistentes la navegabilidad de la plataforma LMS de la entidad experta VTSAS. 
</t>
    </r>
    <r>
      <rPr>
        <b/>
        <sz val="11"/>
        <color theme="1"/>
        <rFont val="Segoe UI"/>
        <family val="2"/>
      </rPr>
      <t>Risaralda</t>
    </r>
    <r>
      <rPr>
        <sz val="11"/>
        <color theme="1"/>
        <rFont val="Segoe UI"/>
        <family val="2"/>
      </rPr>
      <t xml:space="preserve">
Se llevó a cabo la contratación de las entidades expertas Convocatoria 861-2019 se llevan a cabo las actividades preoperativas lo que incluye la revisión del valor agregado de las dos entidades, se realiza el kick off con las entidades expertas, lanzamiento con la entidad experta UTZT y se realiza seguimiento para la contratación de las empresas beneficiarias de la convocatoria 861 de 2019.
</t>
    </r>
  </si>
  <si>
    <t>410 empresas con capacidades en gestión de innovación</t>
  </si>
  <si>
    <t>Invitación a presentar proyectos que contribuyan a la solución de problemáticas actuales de salud relacionadas con la pandemia de COVID-19: con base en la problemática de salud relacionada con el COVID – 19, se tuvo que modificar la asignación de instrumentos en Ciencia, Tecnología y considerando la resolución número 385 de 2020 del Ministerio de Salud y Protección Social – MSPS con la cual se declara la emergencia sanitaria por causa del COVID-19 estableciendo unas medidas para hacer frente al virus, así como la información reportada por el Instituto Nacional de Salud de Colombia de fecha (23/03/2020, 12:00 m) en la que se registra 181 países de casos confirmados, con un número total de casos positivos registrados en Colombia de 277, y tres víctimas fatales confirmadas, reflejando un comportamiento equivalente a un incremento de 10 veces el número de casos confirmados a 18 de marzo de 2020, lo que muestra una tendencia hacia el aumento de la problemática, por lo que se hace necesario tomar medidas de contención de la enfermedad que sean efectivas. De acuerdo con el panorama de la epidemia del COVID – 19 y teniendo en cuenta que las temáticas en salud para ser abordadas desde la CTeI estarían siendo cubiertas con los 52 proyectos financiados del banco definitivo de elegibles de la convocatoria 844-2019, se solicita a este comité, direccionar los recursos asignados en investigación traslacional por $12.000 millones; medicina personalizada por $2.000 millones; y desarrollo tecnológico e innovación en ciencias de la salud por $6.700 millones, para que desde grupos de investigación de IES y centros de investigación y desarrollo tecnológico se atienda la problemática actual de salud pública generada por la pandemia del COVID – 19. Se presenta la propuesta modificada de instrumentos en Ciencia, Tecnología e Innovación CTeI para la vigencia. Esta iniciativa tiene un presupuesto de $26.000 millones, de los cuales con recursos FIS se apropian $20.700 millones y de recursos Minciencias $5.300 millones. Se presentaron 531 propuestas, de las cuales cumplieron requisitos 401. El Proceso de evaluación se estructuró en dos fases: Fase 1. 39 paneles con la participación de 38 expertos institucionales que analizaron la pertinencia y viabilidad de 401 propuestas, de las cuales se seleccionaron 157. Fase 2. 15 paneles con la participación de cerca de 100 pares evaluadores que revisaron la calidad, coherencia e impacto de 157 propuestas. De esta fase se seleccionaron 54 propuestas que pasaron a formar el banco de elegibles, de las cuales como financiables fueron seleccionadas 25 proyectos, las mejores 5 propuestas de cada una de las cinco líneas de la convocatoria. Se reportan las actas como evidencias del proceso de evaluación de la fase I y fase II de la Invitación a presentar proyectos de salud relacionados con la pandemia de COVID-19, así como el indicador programático.
Proyecto banco convocatoria 863 el apoyo de proyectos de desarrollo y validación pre comercial y comercial de prototipos funcionales de tecnologías de alto riesgo tecnológico y alto potencial comercial 2019. La contratación del proyecto pendiente de la convocatoria 863 depende de un Convenio de aportes que está suscribiendo la Dirección de Transferencia y Uso de Conocimiento con el Fondo Francisco José de Caldas. El trámite de Convenio se encuentra en ajuste después de haber sido revisado por el área jurídica. Tan pronto se legalice el convenio, se procederá a hacer la contratación correspondiente.</t>
  </si>
  <si>
    <t>520 solicitudes de patentes por residentes en Oficina Nacional colombiana</t>
  </si>
  <si>
    <t>Convocatoria nacional para el apoyo a la presentación de patentes vía nacional y vía PCT y    apoyo a la gestión de la propiedad intelectual: De acuerdo con el reporte formal que realiza la SIC en su página oficial, se tiene que entre los meses de enero, febrero y marzo del año 2020 se radicaron 60 solicitudes de patente ante dicha Entidad. En cuanto al aporte de Minciencias a dicho indicador, es de 5 solicitudes de patentes, es decir, que, de las 60 solicitudes presentadas por nacionales ante la SIC en el transcurso del 2020, 5 han sido apoyadas por nuestra Entidad, desde los diversos programas de la Estrategia Nacional de Propiedad Intelectual.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Adicionalmente se ha estructurado el convenio de patentes para la vigencia 2020, en donde se busca que la entidad TECNNOVA sea el operador, así mismo se han tenido una serie de reuniones entre TECNNOVA y Minciencias con el propósito de alinear el convenio en cuanto a cumplimiento de actividades, estructuración y operación de este.
En cuanto a los términos de referencia, aún se encuentran en elaboración, para esto se está tomando como referencia el convenio y todo lo que se defina en él, es insumo para definición de los términos de referencia.
Es importante aclarar que, tanto los términos de referencia como el convenio de la convocatoria se encuentran en construcción dado que por la contingencia Nacional referente al COVID - 19, todos los instrumentos fueron postergados para segundo trimestre de 2020. 
De acuerdo al reporte de avance consignado el pasado 21 de junio, y luego de la aprobación del instrumento de Propiedad Intelectual bajo el comité viceministerial del 19 de junio, el equipo de PI se encuentra en desarrollo del nuevo convenio entre Minciencias/Tecnnova/CREAME  para posterior construcción del documento de condiciones y términos.
Para el segundo trimestre y de acuerdo con el reporte formal que realiza la Superintendencia de Industria y Comercio – SIC, en su página oficial, y como insumo al reporte al indicador programático de Solicitudes de patentes se el dato con corte a junio 2020. El número de patentes a junio es de 137 solicitudes de patentes (60 para primer trimestre y 77 para segundo trimestre, abril 24 registros, mayo 29 registros y junio 24 registros) siendo las regiones más destacadas Bogotá, Antioquia, Valle del Cauca y Santander.
Iniciativa para promover la explotación, comercialización y/o transferencia de las invenciones protegidas o en proceso de protección por patente: a través del programa “Sácale jugo a tu patente” se identificarán invenciones protegidas vigentes o en proceso de protección mediante patente, de las cuales se evaluarán y seleccionarán 75 invenciones para iniciar un proceso de formación teórico- práctico y asesorías a los titulares o solicitantes de las patentes. 
Finalizado el proceso de formación, en el cual se evaluarán las 75 invenciones, se seleccionarán 25 tecnologías, las cuales tendrán un acompañamiento en el alistamiento y gestión comercial, con el objetivo de promocionar y negociar dichas invenciones con terceros interesados.
El acompañamiento será realizado por Joinn - Red Colombiana de OTRI, representada por la Corporación Tecnnova UEE.
Como entregable se anexan los términos de referencia (en construcción) en donde se encuentran los criterios para la selección de las invenciones (numeral 9) a participar en la invitación de sácale jugo a tu patente en dos de sus etapas: etapa de selección de las 75 tecnologías y las 25 tecnologías que cumplen requisitos.
Es importante aclarar que, los términos de referencia de la invitación se encuentran en construcción dado que por la contingencia Nacional referente al COVID - 19, todos los instrumentos fueron postergados para segundo trimestre. 
Durante el segundo trimestre y dada la coyuntura que enfrenta el país a causa del COVID – 19, la iniciativa para promover la explotación, comercialización y/o transferencia de las invenciones protegidas o en proceso de protección por patente dará apertura el 06 de julio de 2020.  
Están listos los términos y condiciones finales con los logos tanto de Minciencias como de la SIC, así como las cartas de compromiso para personas naturales y jurídicas.
Se espera que para segundo semestre se tenga el listado resultado del proceso de selección de inventores a participar.</t>
  </si>
  <si>
    <t>Apoyo a procesos de transferencia tecnológica y/o conocimientoo</t>
  </si>
  <si>
    <t>14 Acuerdos de transferencia de tecnología y/o conocimiento</t>
  </si>
  <si>
    <t>Convocatoria para el fortalecimiento a empresas de base científica, tecnológica e innovación
El objetivo de es fortalecer la transferencia de conocimiento y tecnología, mediante el apoyo a la creación de Spin-off, el fortalecimiento de sus modelos de negocio, canales de comercialización y cadena productiva, en beneficio del incremento de los índices de innovación y competitividad del país. En la actualidad el equipo técnico de la dirección de trasferencia y Uso de Conocimiento se encuentra elaborando los términos de referencia del instrumento para Fortalecer la transferencia de conocimiento y tecnología, mediante el apoyo a la creación de Spin-off.  Se espera abrir la convocatoria en el segundo trimestre de 2020
A la fecha no se cuenta con Acuerdos de transferencia de tecnología y/o conocimiento - Convocatoria para fortalecimiento empresas base científica, tecnológica e innovación teniendo en cuenta que el área técnica se encuentra en el proceso de suscripción de un convenio de cooperación con CREAME para apoyar la creación de empresas de base tecnológica -Spin.</t>
  </si>
  <si>
    <t>20 Bioproductos generados con el apoyo de Minciencias y aliados</t>
  </si>
  <si>
    <r>
      <t xml:space="preserve">•	</t>
    </r>
    <r>
      <rPr>
        <b/>
        <sz val="7.7"/>
        <color theme="1"/>
        <rFont val="Segoe UI"/>
        <family val="2"/>
      </rPr>
      <t>Seguimiento a Expediciones Científicas</t>
    </r>
    <r>
      <rPr>
        <sz val="11"/>
        <color theme="1"/>
        <rFont val="Segoe UI"/>
        <family val="2"/>
      </rPr>
      <t xml:space="preserve">
De acuerdo con el formato de soporte al indicador adjunto segundo trimestre de 2020, el acumulado es de </t>
    </r>
    <r>
      <rPr>
        <b/>
        <sz val="11"/>
        <color theme="1"/>
        <rFont val="Segoe UI"/>
        <family val="2"/>
      </rPr>
      <t>7 expediciones científicas en proceso de ejecución</t>
    </r>
    <r>
      <rPr>
        <sz val="11"/>
        <color theme="1"/>
        <rFont val="Segoe UI"/>
        <family val="2"/>
      </rPr>
      <t xml:space="preserve">.
La Expedición histórica Chapman, bases para el desarrollo del aviturismo en Colombia (convenio 793 de 2019), la cual está a cargo del Instituto de Investigación de Recursos Biológicos Alexander von Humboldt y el Instituto de Ciencias Naturales de la Universidad de Colombia, ésta comprende 5 expediciones a los departamentos de Huila, Caquetá, Nariño, Tolima y Cundinamarca.
La Expedición Bocas de Sanquianga convenio 796 de 2019, la cual es ejecutada por la Comisión Colombiana del Océano y la Universidad Nacional de Colombia- Sede de Presencia Nacional de Tumaco y se llevará a cabo en el departamento de Nariño.
La Expedición Binacional (806 de 2019) a cargo del Instituto Amazónico de Investigaciones Científicas SINCHI, en colaboración con el Instituto de Investigaciones de la Amazonía Peruana, esta expedición se realizará en la cuenca media del río Putumayo (frontera entre Perú y Colombia).
Por otra parte, se reporta que las entidades ejecutoras ya cuentan con el primer desembolso. Sin embargo; debido a la contingencia por la que atraviesa el país debido a la Pandemia del SARS-CoV-2, las entidades se han visto obligadas a reorganizar el cronograma con las fechas de las expediciones, así como reevaluar algunas de las actividades previstas en el desarrollo de las mismas, por lo cual se han adelantado comités de seguimiento entre el Programa Colombia Bio y las entidades, a fin de discutir estos cambios y plantear alternativas para el desarrollo de las expediciones.
También se registra que cuatro de las expediciones que resultaron beneficiadas en el marco de la Convocatoria 866 de 2019, se encuentran en etapa pre-contractual por lo que se espera que, para el tercer trimestre, las entidades beneficiarias puedan comenzar con la ejecución de las expediciones.
A la fecha se reportan 7 expediciones, también se registra que 4 expediciones que serán financiadas en el marco de la Convocatoria 866 de 2019 se encuentran en etapa precontractual. Con estas acciones, el programa Colombia Bio está trabajando para cumplir con la meta prevista para este año, que consiste en apoyar el desarrollo de 14 expediciones científicas.
</t>
    </r>
    <r>
      <rPr>
        <b/>
        <sz val="11"/>
        <color theme="1"/>
        <rFont val="Segoe UI"/>
        <family val="2"/>
      </rPr>
      <t>•	Apoyo a Colecciones Biológicas</t>
    </r>
    <r>
      <rPr>
        <sz val="11"/>
        <color theme="1"/>
        <rFont val="Segoe UI"/>
        <family val="2"/>
      </rPr>
      <t xml:space="preserve">
Para el periodo comprendido entre el 1 de abril y el 30 de junio de 2020, se reporta la gestión en cuanto a las solicitudes de elaboración de contratos realizada a la Fiduprevisora, para las 4 colecciones biológicas que serán financiadas en el marco de la Convocatoria 866 de 2019-Convocatoria Expediciones Científicas Nacionales y Fortalecimiento de Colecciones Biológicas, las cuales a la fecha se encuentran en etapa precontractual. Para este proceso los investigadores principales de los proyectos beneficiados fueron contactados para el envío de la documentación requerida en la contratación.
Las Colecciones Biológicas son las siguientes:
1. Fortalecimiento de la Colección Colombiana de Helmintos (CCH.116), un repositorio parasitológico para el conocimiento de la biodiversidad. Entidad ejecutora: Universidad de Antioquia.
 2. Virtualización de la Colección Entomológica Forestal UDFJC con énfasis en Isoptera (Insecta: Blattaria). Entidad ejecutora: Universidad Distrital Francisco José De Caldas. 
3. Fortalecimiento de las capacidades para la gestión y publicación de datos de las colecciones entomológicas de la Universidad Nacional de Colombia. Entidad ejecutora: Universidad Nacional de Colombia. 
4. La diversidad de plantas representada en el herbario JAUM: Avances para la sistematización de una de las fuentes más importantes de información de la flora de Colombia. Entidad ejecutora: Fundación Jardín Botánico “Joaquín Antonio Uribe” de Medellín. 
Con estas acciones, el programa Colombia Bio está trabajando para cumplir con la meta prevista para este año, que consiste en </t>
    </r>
    <r>
      <rPr>
        <b/>
        <sz val="11"/>
        <color theme="1"/>
        <rFont val="Segoe UI"/>
        <family val="2"/>
      </rPr>
      <t xml:space="preserve">apoyar el fortalecimiento de 5 Colecciones Biológicas.
</t>
    </r>
    <r>
      <rPr>
        <sz val="11"/>
        <color theme="1"/>
        <rFont val="Segoe UI"/>
        <family val="2"/>
      </rPr>
      <t xml:space="preserve">
</t>
    </r>
    <r>
      <rPr>
        <b/>
        <sz val="11"/>
        <color theme="1"/>
        <rFont val="Segoe UI"/>
        <family val="2"/>
      </rPr>
      <t>•	Estrategias de comunicación con enfoque en ciencia, tecnología y sociedad implementadas</t>
    </r>
    <r>
      <rPr>
        <sz val="11"/>
        <color theme="1"/>
        <rFont val="Segoe UI"/>
        <family val="2"/>
      </rPr>
      <t xml:space="preserve">
Para el segundo trimestre, se reportan</t>
    </r>
    <r>
      <rPr>
        <b/>
        <sz val="11"/>
        <color theme="1"/>
        <rFont val="Segoe UI"/>
        <family val="2"/>
      </rPr>
      <t xml:space="preserve"> tres actividades relacionadas con el indicador Estrategias de comunicación con enfoque en ciencia, tecnología y sociedad implementadas.</t>
    </r>
    <r>
      <rPr>
        <sz val="11"/>
        <color theme="1"/>
        <rFont val="Segoe UI"/>
        <family val="2"/>
      </rPr>
      <t xml:space="preserve">
En primer lugar, se registra la divulgación de los resultados obtenidos con el Portafolio Bioproductos, un proyecto de Minciencias y Colombia Bio, en alianza con Biointropic desarrollado para promover productos bio de alto valor agregado.
Como soporte se adjuntan algunas imágenes del portafolio y su contenido, así como el link de acceso a través de la página de Minciencias: https://minciencias.gov.co/portafolio/colombia-bio/productos-bio.
En segundo lugar, en el marco de las estrategias de comunicación adelantadas por Colombia BIO, en conjunto con el área de Comunicaciones de Minciencias, se han realizado publicaciones en página web y redes sociales, de la Convocatoria “Bioeconomía Internacional” en colaboración con el Ministerio Federal de Educación e Investigación de Alemania, la cual fue publicada el pasado 7 de mayo de 2020.
Por último, se reporta una estrategia que se está desarrollando entre Colombia Bio y el área de comunicaciones de Minciencias, la cual tiene como propósito realizar actividades de divulgación con los proyectos fueron seleccionados para financiación, en el marco de la convocatoria 866 de 2019- Expediciones científicas nacionales y fortalecimiento de colecciones. Como soporte se adjuntan las preguntas que serán realizadas a los investigadores principales de las expediciones y colecciones biológicas que resultaron beneficiados.
 En cuanto a la gestión relacionada con el indicador: Estrategias de comunicación con enfoque en ciencia, tecnología y sociedad implementadas, se reportan las siguientes actividades: En primer lugar, la divulgación de los resultados obtenidos con el Portafolio Bioproductos: Este es un proyecto de Minciencias y el programa Colombia Bio, en alianza con Biointropic, desarrollado para promover –a nivel nacional e internacional– los productos bio colombianos de alto valor agregado. Se analizaron y cruzaron base de datos de empresas de las siguientes fuentes. • Negocios Verdes-Minambiente (169) • Portafolio 100-Colciencias (48) • Proyectos Colciencias (11) • Mapeo Biotec Biointropic (66) • ARG con fin comercial-Minambiente (5) • Patentes (17) • Unida de I+D+i reconocida (47) De estas bases se preseleccionaron 102 empresas bio que contaban con una solución o un nivel de sofisticación de biotecnología. Seguido de este primer filtro se tuvieron en cuenta los siguientes criterios de evaluación para definir las 20 empresas y sus 29 Bioproductos, los cuales se ven reflejados en el actual Portafolio Bio: Este portafolio también incluye una página web con las investigaciones en curso de Minciencias. Enlace a la página de convocatorias de Minciencias. y botones de acceso a la web de Minciencias, Colombia Bio y Biointropic. En cuanto a las fichas de los Bioproductos estas incluyen: • Nombre de la empresa, sitio web, email de contacto y fecha de constitución. Mercado .
</t>
    </r>
    <r>
      <rPr>
        <b/>
        <sz val="11"/>
        <color theme="1"/>
        <rFont val="Segoe UI"/>
        <family val="2"/>
      </rPr>
      <t>•	Convocatoria en Bioeconomía Colombia-Alemania</t>
    </r>
    <r>
      <rPr>
        <sz val="11"/>
        <color theme="1"/>
        <rFont val="Segoe UI"/>
        <family val="2"/>
      </rPr>
      <t xml:space="preserve">
Para el periodo comprendido entre el 1 de abril y el 30 de junio de 2020, se reporta la apertura de la Séptima Convocatoria para la presentación de propuestas de "Bioeconomía Internacional", la cual se realiza mediante una cooperación entre Minciencias y el Ministerio Federal de Educación e Investigación de Alemania. La convocatoria se lanzó a comienzos del mes de mayo y tiene como fecha de cierre agosto.
El objetivo de esta convocatoria es financiar proyectos de investigación, desarrollo e innovación (I+D+i) que contribuyan de manera significativa al desarrollo de la bioeconomía a nivel global. Los proyectos de investigación deberán relacionarse con al menos alguno de los siguientes temas:
a) Actividades para la comprensión y modelación de sistemas biológicos.
b) Investigación dirigida a la búsqueda de nuevos organismos para la producción primaria e industrial.
c) Enfoques de investigación para el posterior desarrollo de conceptos innovadores de ingeniería de procesos biotecnológicos para sistemas de producción bio-basados.
d) Actividades de investigación orientadas a la producción sostenible de recursos biogénicos.
Como soportes se encuentran en link de acceso a la convocatoria:  https://www.bioeconomy-international.de/call2019 y 
El link de acceso a la invitación realizada por Minciencias para participar en la convocatoria: https://minciencias.gov.co/sala_de_prensa/minciencias-fomenta-la-bioeconomia-en-cooperacion-con-alemania
</t>
    </r>
    <r>
      <rPr>
        <b/>
        <sz val="11"/>
        <color theme="1"/>
        <rFont val="Segoe UI"/>
        <family val="2"/>
      </rPr>
      <t>Seguimiento convocatoria Bi+O25oproductos Colombia BIO</t>
    </r>
    <r>
      <rPr>
        <sz val="11"/>
        <color theme="1"/>
        <rFont val="Segoe UI"/>
        <family val="2"/>
      </rPr>
      <t xml:space="preserve">
En el marco de la revisión y seguimiento a convocatorias que apoyan proyectos de I+D+i para avanzar en los niveles de madurez tecnológica, que contribuyan a la validación funcional y a la demostración de la factibilidad técnica y científica de nuevos conceptos de tecnologías basadas en el aprovechamiento sostenible de la biodiversidad, se evidenció la Convocatoria Institutional Links – Newton Fund 2019 en la cual se seleccionaron (10) proyectos de sectores económicos como: energía sostenible, salud, ambiente y agrícola, desarrollados en los TRLs 3, 4 y 6. Estos proyectos se encuentran en etapa precontractual en la Fiduprevisora, por lo que se espera que, para el tercer trimestre del presente año, las entidades beneficiarias puedan comenzar con su ejecución.
En este sentido, en el segundo trimestre</t>
    </r>
    <r>
      <rPr>
        <b/>
        <sz val="11"/>
        <color theme="1"/>
        <rFont val="Segoe UI"/>
        <family val="2"/>
      </rPr>
      <t xml:space="preserve"> se reportan 10 O25proyectos de I+D+i financiados por Minciencias y aliados para la generación de Bioproductos. </t>
    </r>
    <r>
      <rPr>
        <sz val="11"/>
        <color theme="1"/>
        <rFont val="Segoe UI"/>
        <family val="2"/>
      </rPr>
      <t xml:space="preserve">Así las cosas, se continuará el proceso de seguimiento a convocatorias para identificar aquellos proyectos que serán reportados en el siguiente trimestre
Pendiente modificar el formato de soporte al indicador y reporte en la línea de servicio </t>
    </r>
  </si>
  <si>
    <t xml:space="preserve">14 Expediciones Científicas nacionales e internacionales financiadas por Minciencias y Entidades aliadas </t>
  </si>
  <si>
    <t>Seguimiento a Expediciones Científicas
El formato de soporte al indicador programático contiene información relacionada con el nombre, lugar, fecha, entidades ejecutoras, resultados esperados y objetivo general de las  expediciones que estaban programadas para el primer trimestre y que por los temas asociados al COVID-19 fueron aplazados, dichas expediciones son:
-	Expedición histórica Chapman, bases para el desarrollo del aviturismo en Colombia, esta expedición busca generar información científica histórica y actual de aves de Colombia que permita identificar trayectorias de cambios genéticos y de distribución geográfica, además de generar un modelo de apropiación e innovación social en aviturismo, en el marco del Programa Colombia Bio, los aliados para esta expedición son el Instituto de Investigación de Recursos Biológicos Alexander von Humboldt y  Instituto de Ciencias Naturales de la Universidad Nacional de Colombia
-	Expedición Bocas de Sanquianga
Con esta expedición se busca caracterizar la biodiversidad en Bocas de Sanquianga- Nariño, como parte del plan de expediciones en el Pacífico Colombiano, y la generación de información genética y taxonímica de la biodiversidad de la zona, en el marco del Programa Colombia Bio, las entidades aliadas a esta convocatoria son la Comisión Colombiana del Océano. Universidad Nacional de Colombia Sede de Presencia Nacional-Tumaco.
-	Expedición Binacional
Caracterización de la diversidad biológica de la cuenta media del rio Putumayo en la frontera Colombia-Perú y fortalecer las capacidades de las comunidades locales en cuanto al seguimiento, control y aprovechamiento sostenible de los recursos biológicos, en el marco del Programa Colombia Bio, hará parte de esta convocatoria el Instituto de Investigaciones de la Amazonía Peruana.
De acuerdo con el formato de soporte al indicador adjunto (2 trimestre de 2020), para el periodo comprendido entre el 1 de abril y el 30 de junio de 2020, el acumulado es de 7 expediciones científicas en proceso de ejecución.
La Expedición histórica Chapman, bases para el desarrollo del aviturismo en Colombia (convenio 793 de 2019), la cual está a cargo del Instituto de Investigación de Recursos Biológicos Alexander von Humboldt y el Instituto de Ciencias Naturales de la Universidad de Colombia, ésta comprende 5 expediciones a los departamentos de Huila, Caquetá, Nariño, Tolima y Cundinamarca.
La Expedición Bocas de Sanquianga (convenio 796 de 2019), la cual es ejecutada por la Comisión Colombiana del Océano y la Universidad Nacional de Colombia- Sede de Presencia Nacional de Tumaco y se llevará a cabo en el departamento de Nariño.
La Expedición Binacional (806 de 2019) a cargo del Instituto Amazónico de Investigaciones Científicas SINCHI, en colaboración con el Instituto de Investigaciones de la Amazonía Peruana, esta expedición se realizará en la cuenca media del río Putumayo (frontera entre Perú y Colombia).
Por otra parte, se reporta que las entidades ejecutoras ya cuentan con el primer desembolso. Sin embargo; debido a la contingencia por la que atraviesa el país debido a la Pandemia del SARS-CoV-2, las entidades se han visto obligadas a reorganizar el cronograma con las fechas de las expediciones, así como reevaluar algunas de las actividades previstas en el desarrollo de las mismas, por lo cual se han adelantado comités de seguimiento entre el Programa Colombia Bio y las entidades, a fin de discutir estos cambios y plantear alternativas para el desarrollo de las expediciones.
También se registra que cuatro de las expediciones que resultaron beneficiadas en el marco de la Convocatoria 866 de 2019, se encuentran en etapa pre-contractual por lo que se espera que, para el tercer trimestre, las entidades beneficiarias puedan comenzar con la ejecución de las expediciones.
Conclusión: a la fecha se reportan 7 expediciones, también se registra que 4 expediciones que serán financiadas en el marco de la Convocatoria 866 de 2019 se encuentran en etapa precontractual. Con estas acciones, el programa Colombia Bio está trabajando para cumplir con la meta prevista para este año, que consiste en apoyar el desarrollo de 14 expediciones científicas.
-	Apoyo a Colecciones Biológicas
En el marco del desarrollo de la Convocatoria Nº 866-2019 denominada “Convocatoria Expediciones Científicas Nacionales y Fortalecimiento de Colecciones Biológicas”, se contempló la Modalidad Nº 2 “Fortalecimiento de colecciones biológicas” con el propósito apoyar cuatro (1) colecciones biológicas nacionales. Esta modalidad incluyó la estandarización y publicación de registros biológicos a través del Sistema de Nacional de Información sobre Biodiversidad – SiB Colombia. Por otra parte, a través del Proyecto de Inversión identificado con BPIN 2019011000124 denominado “Incremento de las actividades de ciencia, tecnología e innovación en la construcción de la bioeconomía a nivel nacional” se identificó como un producto “Servicio de apoyo para la curaduría de colecciones biológicas”, para el cual, con los recursos aprobados para la vigencia 2020, se espera financiar una propuesta relacionada con el fortalecimiento de colecciones. Dicha colección será seleccionada del banco de elegibles de la Convocatoria 866-2019 mencionada previamente. Así las cosas, con los mecanismos antes descritos se espera realizar el fortalecimiento de cinco (5) colecciones biológicas. Ahora bien, en lo concerniente al primer trimestre del año 2020 y respecto a la Convocatoria 866-2019, se cuenta con la publicación del banco de preliminar de elegibles realizada el pasado 13 de marzo de 2020, en donde se evidencian los siguientes resultados.
Para el periodo comprendido entre el 1 de abril y el 30 de junio de 2020, se reporta la gestión en cuanto a las solicitudes de elaboración de contratos realizada a la Fiduprevisora, para las cuatro colecciones biológicas que serán financiadas en el marco de la Convocatoria 866 de 2019-Convocatoria Expediciones Científicas Nacionales y Fortalecimiento de Colecciones Biológicas, las cuales a la fecha se encuentran en etapa precontractual. Para este proceso los investigadores principales de los proyectos beneficiados fueron contactados para el envío de la documentación requerida en la contratación, paralelamente se solicitaron los CDR para cada proyecto y finalmente se realizó la elaboración de los memorandos respectivos, los documentos respectivos para cada proyecto, fueron cargados en ORFEO y migrados a MGI para el respectivo trámite. Como soporte se adjunta un documento del estado de los proyectos en MGI
Para el periodo comprendido entre el 1 de abril y el 30 de junio de 2020, se reporta la gestión en cuanto a las solicitudes de elaboración de contratos realizada a la Fiduprevisora, para las cuatro colecciones biológicas que serán financiadas en el marco de la Convocatoria 866 de 2019-Convocatoria Expediciones Científicas Nacionales y Fortalecimiento de Colecciones Biológicas, las cuales a la fecha se encuentran en etapa precontractual.
Las Colecciones Biológicas son las siguientes:
1. Fortalecimiento de la Colección Colombiana de Helmintos (CCH.116), un repositorio parasitológico para el conocimiento de la biodiversidad. Entidad ejecutora: Universidad de Antioquia.
2. Virtualización de la Colección Entomológica Forestal UDFJC con énfasis en Isoptera (Insecta: Blattaria). Entidad ejecutora: Universidad Distrital Francisco José De Caldas. 
3. Fortalecimiento de las capacidades para la gestión y publicación de datos de las colecciones entomológicas de la Universidad Nacional de Colombia. Entidad ejecutora: Universidad Nacional de Colombia. 
4. La diversidad de plantas representada en el herbario JAUM: Avances para la sistematización de una de las fuentes más importantes de información de la flora de Colombia. Entidad ejecutora: Fundación Jardín Botánico "Joaquín Antonio Uribe" de Medellín. 
Como soporte de las actividades realizadas, se adjuntan los memorandos de solicitud de elaboración de contratos para las cuatro Colecciones Biológicas. Se espera para el tercer trimestre de 2020, contar con los contratos legalizados, para posteriormente solicitar el primer desembolso y que las entidades puedan dar inicio a la ejecución de sus respectivos proyectos.
Conclusión: a la fecha se reporta la gestión realizada en cuanto a la solicitud de elaboración de contratos para cuatro Colecciones Biológicas que serán financiadas en el marco de la Convocatoria 866 de 2019, las cuales se encuentran en etapa precontractual. Con estas acciones, el programa Colombia Bio está trabajando para cumplir con la meta prevista para este año, que consiste en apoyar el fortalecimiento de 5 Colecciones Biológicas
-	Estrategias de comunicación con enfoque en ciencia, tecnología y sociedad implementadas
En el marco del Proyecto de inversión se contemplan dos (2) actividades a saber: a) Elaboración de material multiformato y b) Divulgación del material multiformato, el cual se encuentra directamente relacionada con los procesos de gestión de conocimiento de Colombia BIO enmarcados en el desarrollo de expediciones científicas. Adicionalmente, se espera contar con el apoyo del área de Comunicaciones del Ministerio para establecer con dicho recurso cuál será la estrategia más apropiada (contenido editorial, audiovisual, radio, infográfico e.t.c.), toda vez que para la vigencia 2020 se espera contar con el desarrollo de 14 expediciones científicas y fortalecimiento de 5 colecciones, con lo cual, se contará con información de vital importancia para ser divulgada a la comunidad en general. 
El periodo comprendido entre el 1 de abril y el 30 de junio de 2020, se reportan tres actividades relacionadas con el indicador Estrategias de comunicación con enfoque en ciencia, tecnología y sociedad implementadas.
En primer lugar, se registra la divulgación de los resultados obtenidos con el Portafolio Bioproductos, un proyecto de Minciencias y Colombia Bio, en alianza con Biointropic desarrollado para promover productos bio de alto valor agregado.
Como soporte se adjuntan algunas imágenes del portafolio y su contenido, así como el link de acceso a través de la página de Minciencias: https://minciencias.gov.co/portafolio/colombia-bio/productos-bio.
En segundo lugar, en el marco de las estrategias de comunicación adelantadas por Colombia BIO, en conjunto con el área de Comunicaciones de Minciencias, se han realizado publicaciones en página web y redes sociales, de la Convocatoria “Bioeconomía Internacional” en colaboración con el Ministerio Federal de Educación e Investigación de Alemania, la cual fue publicada el pasado 7 de mayo de 2020.
Como soportes se adjuntan imágenes de la divulgación realizada en la página web de Minciencias, así como en redes sociales.
Por último, se reporta una estrategia que se está desarrollando entre Colombia Bio y el área de comunicaciones de Minciencias, la cual tiene como propósito realizar actividades de divulgación con los proyectos fueron seleccionados para financiación, en el marco de la convocatoria 866 de 2019- Expediciones científicas nacionales y fortalecimiento de colecciones. Como soporte se adjuntan las preguntas que serán realizadas a los investigadores principales de las expediciones y colecciones biológicas que resultaron beneficiados.
Conclusión: para el segundo semestre de 2020 se reporta la gestión realizada en estas tres actividades, con lo cual se avanza en el cumplimiento del objetivo relacionado con la generación de estrategias y material para apropiación social del conocimiento, con el propósito de contar la ciencia, la tecnología a través de productos audiovisuales de alta calidad en formatos y narrativas diferentes en cuanto a género, duración, temática y abordaje, que permita dirigirse a diferentes audiencias con el fin de mejorar la percepción que tienen los colombianos acerca de la importancia y universalidad de la ciencia y la investigación
En cuanto a la gestión relacionada con el indicador: Estrategias de comunicación con enfoque en ciencia, tecnología y sociedad implementadas, se reportan las siguientes actividades: En primer lugar, la divulgación de los resultados obtenidos con el Portafolio Bioproductos: Este es un proyecto de Minciencias y el programa Colombia Bio, en alianza con Biointropic, desarrollado para promover –a nivel nacional e internacional– los productos bio colombianos de alto valor agregado. Se analizaron y cruzaron base de datos de empresas de las siguientes fuentes. • Negocios Verdes-Minambiente (169) • Portafolio 100-Colciencias (48) • Proyectos Colciencias (11) • Mapeo Biotec Biointropic (66) • ARG con fin comercial-Minambiente (5) • Patentes (17) • Unida de I+D+i reconocida (47) De estas bases se preseleccionaron 102 empresas bio que contaban con una solución o un nivel de sofisticación de biotecnología. Seguido de este primer filtro se tuvieron en cuenta los siguientes criterios de evaluación para definir las 20 empresas y sus 29 Bioproductos, los cuales se ven reflejados en el actual Portafolio Bio: Este portafolio también incluye una página web con las investigaciones en curso de Minciencias. Enlace a la página de convocatorias de Minciencias. y botones de acceso a la web de Minciencias, Colombia Bio y Biointropic. En cuanto a las fichas de los Bioproductos estas incluyen: • Nombre de la empresa, sitio web, email de contacto y fecha de constitución. Mercado –
Este portafolio también incluye una página web con las investigaciones en curso de Minciencias. Enlace a la página de convocatorias de Minciencias. y botones de acceso a la web de Minciencias, Colombia Bio y Biointropic. En cuanto a las fichas de los Bioproductos estas incluyen: • Nombre de la empresa, sitio web, email de contacto y fecha de constitución. Mercado - Etapa comercial - Oportunidad de crecimiento del segmento bio Tecnología - Nivel de TRL - Nivel de sofisticación - Patentes Relevancia - Numero de ODS que impacta - Contratos de acceso a recurso genético con fines comerciales - Unidad de I+D+I reconocidas - Número de patentes por empresa - Proyectos aprobados por Colciencias • Nombre y descripción del producto. Características, origen del recurso, sector y aplicaciones. • Foto del producto. • Patentes, si cuenta con ellas. • Apoyo del Gobierno y otras entidades con las que ha generado alianzas. • Impacto social y ambiental, ya sea como empresa o, a partir del desarrollo del producto. • Video de la empresa (realizado por ellos o terceros).
Por otra parte, en el marco de las estrategias de comunicación adelantadas por Colombia BIO, en conjunto con el área de Comunicaciones de Minciencias, se han realizado publicaciones en página web y redes de la Convocatoria “Bioeconomía Internacional” en colaboración con el Ministerio Federal de Educación e Investigación de Alemania, publicada el pasado 7 de mayo de 2020 y que tiene como objetivo apoyar el desarrollo de la bioeconomía en Colombia, fomentar el desarrollo económico del país con criterios de sostenibilidad y valor agregado mediante la aplicación de CTeI, así como dar cumplimiento a los compromisos del Conpes 3934 de Crecimiento Verde en materia de desarrollo de bioproductos y para ello, aunar esfuerzos con actores internacionales en materia de financiación y capacidades investigativas. En este sentido, a continuación, se presenta la información que ha sido publicada:
•	Publicación en la página web de Minciencias
•	Redes Sociales de Minciencias
•	Por último, se reporta una estrategia que se está desarrollando entre Colombia Bio y el área de comunicaciones de Minciencias, la cual tiene como propósito la divulgación de los ganadores de la convocatoria 866 de 2019- Expediciones científicas nacionales y fortalecimiento de colecciones. Lo que se pretende, es realizar algunos videos cortos con los investigadores de las expediciones científicas y de las colecciones biológicas que serán financiadas en el marco de esta convocatoria. Como avance se reporta la elaboración de las preguntas que se les realizarán a los investigadores, adicionalmente nos encontramos a la espera del aval por parte del Viceministro Diego Hernández para dar inicio al proceso con los investigadores. Las preguntas formuladas son las siguientes: Presentación: Nombre del investigador, grupo de investigación, nombre del proyecto y entidad a la pertenece. Modalidad 1: Eje temático 1: Bioprospección: 1. ¿En qué regiones del país se realizará la expedición? 2. ¿Cuál es el objetivo de la expedición en términos de bioprospección? 3. ¿De qué manera se involucrarán las comunidades locales en la expedición? 4. ¿Qué resultados se esperan obtener luego de realizar esta expedición? 5. ¿Considera importante promover futuras convocatorias dirigidas a expediciones enfocadas en bioprospección? Modalidad 1: Eje temático 2: Inventarios es Biodiversidad
•	¿En qué regiones del país se realizará la expedición? 2. ¿Hacia cuales grupos biológicos está enfocada la expedición? 3. ¿Cuál es para usted el mayor aporte de esta expedición en cuanto al conocimiento de la biodiversidad Colombiana? 4. ¿De qué manera se involucrarán las comunidades locales en el desarrollo de esta expedición? 5. ¿Considera importante promover futuras convocatorias dirigidas a expediciones para generación de conocimiento sobre la biodiversidad? Modalidad 2: Presentación: Nombre del investigador, nombre de la Colección Biológica y entidad a la que pertenece. Eje temático 3: Curaduría de Colecciones 1. ¿Cuál es la importancia de esta colección biológica a nivel nacional? 2. ¿En qué aspectos será fortalecida está colección biológica? 3. ¿Considera importante promover futuras convocatorias dirigidas al fortalecimiento de colecciones biológicas nacionales?
-	Convocatoria en Bioeconomía Colombia-Alemania
De conformidad con el Workshop en Bioeconomía realizado entre Colombia y Alemania el pasado 26 y 27 de noviembre de 2019, en el cual participaron un total de 47 personas (entre nacionales y extranjeros) de entidades como: Embajada de Alemania, DLR-PT/ Oficina Internacional, PTJ, Instituto Leibniz, DAAD, Universidad de Freiburg, German Collection of Microorganisms and Cell Cultures DSMZ, Minciencias (en ese momento Colciencias), Universidad Javeriana, Universidad Nacional, Instituto Humboldt, entre otras, se priorizaron los siguientes temas, los cuales se tendrán en cuenta para la Convocatoria en Bioeconomía: 
• Descubrimiento, utilización y producción de metabolitos secundarios para aplicaciones industriales (por ejemplo, protección de plantas, productos farmacéuticos). 
• Microorganismos para mejorar la productividad de la planta. 
• Desarrollo de tecnología para la valorización de los desechos / biomasa de la producción agrícola (incluida la restauración ambiental). 
• Identificación de productos forestales sostenibles y mejora de las cadenas de valor.
• Impactos económicos, sociales y ambientales locales e internacionales de la agricultura frente a los ecosistemas forestales naturales (economía de la frontera de la deforestación). 
• Integración de mercado de tecnologías de productos bioeconómicos (altos) (perspectivas de negocio). 
Para el periodo comprendido entre el 1 de abril y el 30 de junio de 2020, se reporta la apertura de la Séptima Convocatoria para la presentación de propuestas de "Bioeconomía Internacional", la cual se realiza mediante una cooperación entre Minciencias y el Ministerio Federal de Educación e Investigación de Alemania. La convocatoria se lanzó a comienzos del mes de 7 de mayo y tiene como fecha de cierre el próximo 17 de agosto.
El objetivo de esta convocatoria es financiar proyectos de investigación, desarrollo e innovación (I+D+i) que contribuyan de manera significativa al desarrollo de la bioeconomía a nivel global. Los proyectos de investigación deberán relacionarse con al menos alguno de los siguientes temas:
a) Actividades para la comprensión y modelación de sistemas biológicos.
b) Investigación dirigida a la búsqueda de nuevos organismos para la producción primaria e industrial.
c) Enfoques de investigación para el posterior desarrollo de conceptos innovadores de ingeniería de procesos biotecnológicos para sistemas de producción bio-basados.
d) Actividades de investigación orientadas a la producción sostenible de recursos biogénicos.
Como soportes se encuentran en link de acceso a la convocatoria:  https://www.bioeconomy-international.de/call2019 y 
El link de acceso a la invitación realizada por Minciencias para participar en la convocatoria: https://minciencias.gov.co/sala_de_prensa/minciencias-fomenta-la-bioeconomia-en-cooperacion-con-alemania
Conclusión: para el segundo semestre de 2020 se reporta el lanzamiento de la convocatoria en Bioeconomía gracias a la cooperación entre Minciencias y el Ministerio Federal de Educación e Investigación de Alemania con lo cual se avanza en el cumplimiento del objetivo relacionado con apoyar proyectos conjuntos entre grupos de investigación de Colombia y Alemania para avanzar en los niveles de madurez tecnológica, que contribuyan a la validación funcional y a la demostración de la factibilidad técnica y científica de nuevos conceptos de tecnologías basadas en el aprovechamiento sostenible de la biodiversidad, junto con el avance de prototipos de tecnologías transformadoras para su validación pre-comercial y comercial</t>
  </si>
  <si>
    <t>'5.000 Niños, niñas y adolescentes y certificados en procesos de fortalecimiento de sus capacidades en investigación y creación apoyados por Minciencias y aliados</t>
  </si>
  <si>
    <r>
      <t xml:space="preserve">1.	</t>
    </r>
    <r>
      <rPr>
        <b/>
        <sz val="7"/>
        <color theme="1"/>
        <rFont val="Segoe UI"/>
        <family val="2"/>
      </rPr>
      <t>Divulgación y fortalecimiento</t>
    </r>
    <r>
      <rPr>
        <sz val="10"/>
        <color theme="1"/>
        <rFont val="Segoe UI"/>
        <family val="2"/>
      </rPr>
      <t xml:space="preserve">
Durante el segundo trimestre año 2020 para el cumplimiento de la meta propuesta se desarrollaron, las siguientes actividades:
 Para avanzar en el desarrollo de los espacios de divulgación de la CTeI del Programa Ondas, se elaboró un documento de Diseño pedagógico de los encuentros de divulgación 2020, se presentó en el Comité de Dirección de Vocaciones y Formación en CTeI, las propuestas desarrollo tecnológico y el desarrollo de un programa de formación relacionado con temas de industrias 4.0.
Para la participación del Programa Ondas como expositor a nivel internacional en la ATHENA - Feria Nacional de Humanidades, Ciencias e Ingenierías 2020 a realizarse en el mes de febrero del año 2021, en Ciudad de México; se realizó el proceso Online para la inscripción de tres (3) grupos de investigación juveniles seleccionados en el IX Encuentro Nacional Ondas 4.0-2019. Se inscribieron los siguientes proyectos de investigación realizados por adolescentes: 1. “Extracción y evaluación de bromelina y compuestos fenólicos a partir de la cáscara de piña (Ananas Comosus) por radiación ultrasonido”, del Grupo Ondas BIOJEGA del departamento de Valle del Cauca, 2. “Bioplaguicidas a partir de hidrolatos obtenidos de plantas aromáticas cultivables en el municipio de Puerto Asís”, del Grupo Ondas WALINDEBIO del departamento de Putumayo, y 3. “Dispositivo electrónico, basado en el sistema de códigos braille, que permita la comunicación de forma asertiva con personas” del Grupo Ondas OMNES BRAILLE de Atlántico. 
Por otro lado, el Programa Ondas participó como expositor en la Virtual Regeneron ISEF 2020, realizada del 22 al 28 de mayo/2020 con el proyecto de investigación “Extracción y evaluación de bromelina y compuestos fenólicos a partir de la cáscara de piña (Ananas Comosus) por radiación ultrasonido”, finalista en la Science and Engineering Fair – ISEF 2020. Enlace:  Virtual Regeneron International Science and Engineering Fair starts next week! Register now.
Se elaboró un documento de estrategia de dinamización de la Comunidad Virtual Héroes Ondas que se desarrollará el segundo semestre de 2020 con la propuesta de plan de movilización de la comunidad para el segundo semestre de 2020. 
La comunidad virtual Héroes Ondas es una plataforma web diseñada por Minciencias que ha sido creada para que niños, niñas, jóvenes, maestros, asesores y demás personas o entidades interesadas en promover la investigación, la ciencia, la tecnología y la innovación compartan, discutan y aprendan a partir de la interacción con grupos de investigación Ondas y el reconocimiento de los proyectos que se están desarrollando en todo el país. Desde el año 2019 el Sistema de Información Ondas (SIO), una herramienta que pretende centralizar la información de las investigaciones realizadas por cada uno de los actores del Programa Ondas se integró con la comunidad virtual para facilitar el uso por parte de los diferentes actores del programa y poder tener centralizada toda la información de la implementación.
En el marco de la emergencia sanitaria decretada por el gobierno nacional y teniendo en cuenta la restricción en la movilidad y conglomeraciones, el Ministerio para desarrollar la estrategia y poder cumplir con los compromisos ha diseñado un plan de formación virtual a nivel territorial donde se propone hacer una formación de un asesor de cada una de las entidades coordinadoras para que sea el encargado de replicar con los demás asesores y profesores. Con esto se pretende dejar capacidad instalada en los territorios para que cuando sea necesario se realicen procesos de formación con nuevos grupos o nuevos actores del Programa Ondas. 
De esta forma se da cumplimiento a lo planeado durante el segundo trimestre del año 2020, para el desarrollo de la Estrategia para el fortalecimiento de los proyectos de investigación de niños, niñas y adolescentes a través de procesos de divulgación y movilidad nacional e internacional.
</t>
    </r>
    <r>
      <rPr>
        <b/>
        <sz val="10"/>
        <color theme="1"/>
        <rFont val="Segoe UI"/>
        <family val="2"/>
      </rPr>
      <t>2.	Formulación de política para el desarrollo de vocación científica</t>
    </r>
    <r>
      <rPr>
        <sz val="10"/>
        <color theme="1"/>
        <rFont val="Segoe UI"/>
        <family val="2"/>
      </rPr>
      <t xml:space="preserve">
Durante el trimestre se ha afinado la propuesta de reingeniería del programa, así mismo se está adelantando el levantamiento de información que brinde más herramientas para estructuración y alistamiento de su pilotaje. Es así como para este proceso se han realizado dos propuestas de estructura, dos mesas de trabajo virtuales y se encuentra en curso una consultoría para la aproximación conceptual y rastreo de experiencias en emprendimiento y liderazgo, componentes de la propuesta de reingeniería para el fomento y desarrollo de vocaciones en CTeI de niños, niñas y adolescentes.
Para la reingeniería del Programa Ondas se elaboró el diagnóstico de la política de vocaciones de NNA, se desarrollaron dos mesas virtuales de consulta. La primera tuvo como propósito identificar fortalezas, debilidades, oportunidades y amenazas del programa Ondas, la segunda mesa se realizó con el propósito de identificar la pertinencia de la reingeniería del programa Ondas y aclarar algunos aspectos de su operación para aportar al DOFA. Esta mesa fue moderada por la Universidad Nacional y los participantes fueron los miembros del equipo técnico nacional del Programa Ondas.
Como se ha mencionado en los reportes anteriores y en respuesta a la contingencia por emergencia sanitaria por la que atraviesa el país a causa del COVID-19, se sigue desarrollando la estrategia Ondas en Casa, durante el mes reportado se publicó el tercer módulo desde esta estrategia, en el que se aborda la tercera etapa de la ruta metodológica del programa Ondas “establecer el camino”. Este material puede consultarse en el enlace: http://ondas.minciencias.gov.co/noticia/2
Como evidencia de este proceso se entrega el documento preliminar de la estrategia para el desarrollo de vocación científica, que incluye el informe de avance del desarrollo de mesas territoriales para el diseño de la estrategia 2021 para el desarrollo de vocación científica 
</t>
    </r>
    <r>
      <rPr>
        <b/>
        <sz val="10"/>
        <color theme="1"/>
        <rFont val="Segoe UI"/>
        <family val="2"/>
      </rPr>
      <t>3.	Gestión territorial</t>
    </r>
    <r>
      <rPr>
        <sz val="10"/>
        <color theme="1"/>
        <rFont val="Segoe UI"/>
        <family val="2"/>
      </rPr>
      <t xml:space="preserve">
En el marco de la gestión territorial se realizó el proceso de revisión y último ajuste a las propuestas presentadas por los departamentos de Antioquia, Risaralda y Bolívar, esto con el fin de aportar al cumplimiento de la actual meta para este periodo del año, correspondiente a 5.000 “Niños, niñas y adolescentes y certificados en procesos de fortalecimiento de sus capacidades en investigación”. 
Por otro lado, se realizó solicitud a la ACAC la realización de dos convenios correspondientes a los departamentos de Antioquia y Risaralda, para este proceso se obtuvieron las versiones finales de las propuestas para implementar Ondas a partir de la estrategia Ondas en Casa, diseñada en el marco de la emergencia, así mismo se diligenció el formulario solicitado por la ACAC en la herramienta Unísono. 
Así mismo, se solicitó a cada una de las entidades el proceso de inscripción en la plataforma http://terceros.acac.org.co con el fin de cumplir con el proceso en la gestionar los convenios para la implementación del programa Ondas en el Territorio.
Dando cumplimiento a la cláusula novena del convenio 745-2019, se constituye el Comité Departamental con el fin de llevar a cabo las siguientes funciones en el marco del desarrollo del Programa Ondas Cundinamarca:
Seguimiento a la formulación e implementación del Programa Ondas a través del Sistema General de Regalías por medio del acompañamiento en la formulación del Proyecto Tipo denominado “Fortalecimiento de las vocaciones científicas en niños, adolescentes y jóvenes mediante la implementación del programa ondas en el Departamento del Cesar”, así mismo, apoyo en la implementación del proyecto fortalecimiento de las vocaciones científicas en niños, adolescentes y jóvenes en el departamento de Caquetá, adicionalmente se abordó la posibilidad de dar continuidad con el programa desde la estrategia Ondas en Casa.
Finalmente se instaló el primero comité departamental del Huila.
De esta forma, se da cierre al segundo trimestre el cual se ocupó del acompañamiento a los departamentos y entidades aliadas para la formulación de propuestas de implementación del programa Ondas y la formulación de propuestas para la puesta en marca de la estrategia Ondas en Casa, la cual como se menciona en los anteriores reportes y en este mismo, se diseñó en el marco de la actual emergencia sanitaría que vive el mundo entero a causa del COVID-19. Así mismo se continuó con el proceso de acompañamiento a regiones que se encuentran en implementación del programa a través de correos electrónicos, llamadas telefónicas y retroalimentación de instrumentos.
</t>
    </r>
    <r>
      <rPr>
        <b/>
        <sz val="10"/>
        <color theme="1"/>
        <rFont val="Segoe UI"/>
        <family val="2"/>
      </rPr>
      <t xml:space="preserve"> 
4.	Proyectos especiales
</t>
    </r>
    <r>
      <rPr>
        <sz val="10"/>
        <color theme="1"/>
        <rFont val="Segoe UI"/>
        <family val="2"/>
      </rPr>
      <t>Para dar cumplimiento a los objetivos planeados para el segundo trimestre se diseñó y formuló la propuesta de trabajo, focalización y plan de trabajo Clubes de Ciencia 2020. Esta propuesta promueve el fomento del pensamiento crítico e investigativo, la creatividad y de habilidades de comunicación, todo esto, en el marco de una visión positiva y proactiva hacia las ciencias y la tecnología. A través del desarrollo de taller virtuales denominados Clubes de Ciencia, en el marco de la pandemia por la COVID-19. 
Debido a la coyuntura mundial que se vive actualmente a causa de la pandemia SARS-COVID-19, y atendiendo a la necesidad de generar contenido de alta calidad de acceso virtual para los estudiantes colombianos nace el programa: Clubes de Ciencia Frontera (Versión Digital). El programa busca desarrollar diez (10) clubes virtuales en temáticas STEAM, con una duración total de cinco (5) semanas. Los clubes se dividirán en 2 grupos dirigido a estudiantes de secundaria, el primer grupo consistirá en 5 clubes diseñados para estudiantes entre los grados Sexto a Octavo (6°-8°) y el segundo grupo, consistirá en 5 clubes diseñados para estudiantes de los grados noveno a once (9°-11°) Teniendo en cuenta el acceso limitado a internet en algunas regiones de Colombia y buscando favorecer la mayor cantidad de niños, niñas y jóvenes posibles, los Clubes serán asincrónicos y se realizarán utilizando la plataforma Moodle (software diseñado para ayudar a los educadores a crear cursos en línea de alta calidad y entornos de aprendizaje virtuales), facilitando la participación de los estudiantes que no tienen acceso a internet de manera continua en sus casas. Como en pasadas ediciones, nuestros instructores internacionales y nacionales serán investigadores profesionales, o estudiantes de doctorado/postdoctorado afiliados a instituciones de alto nivel en el exterior y en Colombia. Los instructores participantes serán seleccionados mediante un proceso riguroso de evaluación, que determinará la calidad de sus propuestas de acuerdo con el modelo educativo que sigue el programa Clubes.
Finalmente para evaluar el impacto a corto plazo de los Clubes de Ciencia en los jóvenes participantes, se diseñarán dos encuestas para estudiantes. Una para ser administrada previamente al inicio de los clubes, y otra para ser realizada el último día de actividades. También se diseñará una encuesta post para instructores. Estas encuestas han sido administradas para estudiantes e instructores durante todas las seis ediciones previas de Clubes de Ciencia Colombia. Las encuestas son diseñadas de acuerdo con evaluaciones de IDDS Zero Waste, y el marco teórico y herramienta de investigación "Dimensiones de Éxito" (Dimensions of Success) elaborado por el Program in Education, Afterschool and Resiliency (PEAR) de Harvard University. Dimensiones de Éxito permite a los investigadores, profesionales, financiadores y otras partes interesadas hacer un seguimiento de la calidad de las oportunidades de aprendizaje en el ámbito de la ciencia, la tecnología, la ingeniería y la innovación.</t>
    </r>
  </si>
  <si>
    <t>Jóvenes Investigadores e Innovadores</t>
  </si>
  <si>
    <t>1339 jóvenes investigadores e innovadores apoyados por Minciencias y aliados</t>
  </si>
  <si>
    <r>
      <rPr>
        <b/>
        <sz val="7.15"/>
        <color theme="1"/>
        <rFont val="Segoe UI"/>
        <family val="2"/>
      </rPr>
      <t>1-	Diseño, ejecución y evaluación de política pública e instrumentos del programa</t>
    </r>
    <r>
      <rPr>
        <sz val="11"/>
        <color theme="1"/>
        <rFont val="Segoe UI"/>
        <family val="2"/>
      </rPr>
      <t xml:space="preserve">
Para el primer trimestre se inicia el cumplimiento de la meta programática con el aporte de </t>
    </r>
    <r>
      <rPr>
        <b/>
        <sz val="11"/>
        <color theme="1"/>
        <rFont val="Segoe UI"/>
        <family val="2"/>
      </rPr>
      <t>2 Jóvenes investigadores</t>
    </r>
    <r>
      <rPr>
        <sz val="11"/>
        <color theme="1"/>
        <rFont val="Segoe UI"/>
        <family val="2"/>
      </rPr>
      <t xml:space="preserve"> e innovadores apoyados por Minciencias y aliados a través del convenio suscrito con ECOPETROL. Para este período se adjunta el informe final de la situación de los niños y jóvenes a partir del proyecto “Apoyo técnico y conceptual al programa Jóvenes Investigadores e Innovadores en la identificación de las diferentes fuentes de información a partir de las cuales se pueda conformar una base de datos estadísticos sobre la situación actual de los jóvenes del país. Para el segundo trimestre se realizó revisión y visto bueno del informe final del contrato No 17 - 2020 entregado por el Centro de Investigación y Desarrollo - CID de la UNAL sobre la minería de datos como insumo de la construcción de la política. Se presentó al equipo líder en política de cada área un cronograma de trabajo con las actividades a realizar las cuales se trabajarán de manera tal que vaya paralelamente al cronograma de construcción del Conpes del Ministerio. Igualmente se explicó las actividades de ese cronograma y el formato para la construcción del documento. Desde el área de jóvenes se propuso que el CID de la Universidad Nacional de Colombia, quienes venían apoyando el proceso de construcción de política de jóvenes, acompañaran y apoyaran en este proceso también de manera transversal a todas las áreas. Desde el Ministerio se ha decidido tomar como uno de los experimentos la estrategia de Mujer + Ciencia + Equidad el cual estará enfocado fundamentalmente a generar condiciones para que niñas y mujeres colombianas, que tradicionalmente no cuentan con oportunidades para desarrollar su potencial en CteI, cuenten con un instrumento robusto de financiación de estrategias conducentes al cierre de dichas brechas. Se ha avanzado en la organización y metodología para la realización de las primeras mesas con expertos y consultas virtuales, las cuales se realizarán en la tercera semana de julio del 2020. Se avanzó en la construcción de la base de datos de los actores que participarán en la mesa de expertos y en las consultas virtuales de la primera etapa. Hacia la primera semana de julio se va a contar con el diagnóstico y un DOFA de la política, en el cual las áreas técnicas y el consultor han venido trabajando y los cuales se validarán en la primera consulta pública.
</t>
    </r>
    <r>
      <rPr>
        <b/>
        <sz val="11"/>
        <color theme="1"/>
        <rFont val="Segoe UI"/>
        <family val="2"/>
      </rPr>
      <t>2-	 Convocatoria para el fortalecimiento de proyectos de CTeI en ciencias de la salud con talento joven e impacto regional – 2020</t>
    </r>
    <r>
      <rPr>
        <sz val="11"/>
        <color theme="1"/>
        <rFont val="Segoe UI"/>
        <family val="2"/>
      </rPr>
      <t xml:space="preserve">
En el primer trimestre del año MinCiencias y el Ministerio de Salud y Protección Social definieron la asignación de recursos donde se busca promover acciones dirigidas a afrontar los retos del país en materia de salud, mediante el fortalecimiento de proyectos de investigación en ciencias de la salud.
El objetivo es fortalecer proyectos de investigación en ciencias de la salud, a partir de la vinculación de jóvenes con excelencia académica y la integración del enfoque de apropiación social del conocimiento mediante la ciencia, la tecnología y la innovación, que contribuyan al mejoramiento de las condiciones de salud de los ciudadanos a nivel regional.
Teniendo en cuenta la contingencia a nivel mundial con el COVID 19, se presentó la propuesta de modificar la apertura de la convocatoria para el segundo trimestre de 2020, la cual fue aprobada.
Para el segundo trimestre se dio apertura a la convocatoria el 15 de mayo de 2020 mediante la resolución 0481 de 2020. El 5 de junio de 2020, se realizó socialización de la convocatoria con la Fundación Universitaria Areandina, quienes desde ésta IES solicitaron el espacio para aclarar las dudas frente a la convocatoria, se contó con la participación de IES del Departamento de Santander. El 21 de mayo de 2020, se realizó la socialización al grupo de atención al ciudadano, donde se presentaron los términos de referencia, y relación de preguntas frecuentes.
El 10 de junio de 2020, se llevó a cabo jornada de socialización a través de la plataforma ZOOM en el enlace https://renata.zoom.us/meeting/register/tJYsce6gpjMqH9JGqeOQ98-dhmLSLDyvuah4, se contó con la participación de 297 personas. Se transmitió en simultáneo en el link del canal de Youtube de Minciencias, https://www.youtube.com/channel/UCnHLPpahfZdAMLON_EedlcA 
Se realizaron en articulación con la Dirección de Capacidades y Divulgación y Dirección de Vocaciones y Formación 5 talleres participativos, los cuales se llevaron a cabo los días 16, 18 y 24 de junio de 2020, en simultáneo de manera virtual a través de Google Meet.
Participaron 237 asistentes de Instituciones de Educación Superior públicas y privadas, Centros de Investigación e Institutos de Salud de diferentes regiones del país.
Asistieron Investigadores, docentes, líderes de grupos de investigación, coordinadores de investigación, jóvenes investigadores beneficiarios y candidatos a jóvenes talento, auxiliares de investigación, entre otros.
</t>
    </r>
    <r>
      <rPr>
        <b/>
        <sz val="11"/>
        <color theme="1"/>
        <rFont val="Segoe UI"/>
        <family val="2"/>
      </rPr>
      <t>3-	Pasantías internacionales de CTeI para jóvenes pregrado ejecutadas por aliados</t>
    </r>
    <r>
      <rPr>
        <sz val="11"/>
        <color theme="1"/>
        <rFont val="Segoe UI"/>
        <family val="2"/>
      </rPr>
      <t xml:space="preserve">
Una de las estrategias del Ministerio de Ciencia Tecnología e Innovación desde la Dirección de Vocaciones y formación en CTeI es la implementación de pasantías internacionales de investigación a través de las cuales se ofrece una experiencia de investigación a estudiantes de pregrado en áreas de interés para el país, con el fin de promover la vocación científica en jóvenes, facilitar su inserción redes internacionales de conocimiento y fortalecer una cultura que valore el conocimiento. Desde el año 2019 se vienen gestionando distintas alianzas que han continuado en el primer trimestre de 2020 las cuales se relacionan a continuación: 
•	</t>
    </r>
    <r>
      <rPr>
        <b/>
        <sz val="11"/>
        <color theme="1"/>
        <rFont val="Segoe UI"/>
        <family val="2"/>
      </rPr>
      <t>Pasantías de investigación en Brasil:</t>
    </r>
    <r>
      <rPr>
        <sz val="11"/>
        <color theme="1"/>
        <rFont val="Segoe UI"/>
        <family val="2"/>
      </rPr>
      <t xml:space="preserve"> Se está adelantando la elaboración y firma del convenio con la Asociación Colombiana de Universidades – ASCUN, que tiene con objeto aunar esfuerzos técnicos, financieros y administrativos para gestionar la realización de pasantías de investigación de jóvenes colombianos en instituciones de educación superior en Brasil, para movilizar 38 estudiantes. En el segundo trimestre se define que será suspendida esta iniciativa dadas las condiciones de movilidad a causa de la pandemia.
•	</t>
    </r>
    <r>
      <rPr>
        <b/>
        <sz val="11"/>
        <color theme="1"/>
        <rFont val="Segoe UI"/>
        <family val="2"/>
      </rPr>
      <t>Pasantías de investigación en Canadá:</t>
    </r>
    <r>
      <rPr>
        <sz val="11"/>
        <color theme="1"/>
        <rFont val="Segoe UI"/>
        <family val="2"/>
      </rPr>
      <t xml:space="preserve"> Se está adelantando la elaboración y firma del convenio con MITACS, que es una organización canadiense de investigación sin fines ánimo de lucro que, en asociación con la academia de ese país, la industria privada y el gobierno, opera programas de investigación y capacitación en campos relacionados con la innovación industrial y social. Bajo esta alianza se espera que 20 estudiantes realicen la pasantía de investigación. En el segundo trimestre se define que será aplazada para la próxima vigencia esta iniciativa dadas las condiciones de movilidad a causa de la pandemia.
•	</t>
    </r>
    <r>
      <rPr>
        <b/>
        <sz val="11"/>
        <color theme="1"/>
        <rFont val="Segoe UI"/>
        <family val="2"/>
      </rPr>
      <t>Pasantías de investigación en Estados Unidos:</t>
    </r>
    <r>
      <rPr>
        <sz val="11"/>
        <color theme="1"/>
        <rFont val="Segoe UI"/>
        <family val="2"/>
      </rPr>
      <t xml:space="preserve"> Se está gestionando la elaboración del convenio que tiene como objeto aunar esfuerzos técnicos, administrativos y financieros para conformar el Fondo Semilla Colombia - MINCIENCIAS y Universidad Nacional de Colombia en el marco del programa MISTI (MIT International Science and Technology Initiatives) del Instituto de Tecnología de Massachusetts - MIT de los Estados Unidos de América y así apoyar la cooperación científica y tecnológica en determinados ámbitos de interés entre las partes. En el marco de este convenio se van a apoyar 6 Estancias en investigación para docentes MIT y UNAL, 6 Estancias en investigación para estudiantes de postgrado MIT y UNAL, y Minciencias apoyará 6 Becas pasantía en investigación para estudiantes de pregrado de la UNAL. En el segundo trimestre y debido a la situación e incertidumbre actual que cuenta el mundo en medio de la pandemia, la planeación y cronograma realizados para la suscripción del convenio y apertura de la convocatoria por parte del MIT se han tenido que replantear. Se realizó una reunión con la Oficina de Relaciones Internacionales de la UNAL sede Bogotá, en donde se revisó el tema coyuntural generado por la pandemia Covid-19 y se llegó al acuerdo de continuar con la gestión para el convenio y proyección de movilización de los jóvenes para el segundo semestre del 2020. De acuerdo con la información entregada por el MIT, la convocatoria del Fondo Semilla de Colombia Minciencias - Unal se realizaría hacia septiembre-octubre del 2020, quedan por confirmar fecha exacta. Se logró retomar contacto con los aliados en el inicio del trimestre y se ha venido trabajando en los acuerdos que se incluyen en el formato de solicitud del convenio de Minciencias. En el mes de Junio, se realizó una reunión con el MIT y la UNAL, en donde desde las áreas técnicas se aclararon dudas y se llegaron a acuerdos sobre la información incluida en el formato de solicitud del convenio compartido. Las partes dan aval al mismo, pero queda pendiente por parte del MIT aprobar desde el área jurídica utilizar el formato del convenio de Minciencas, ya que el MIT explica que siempre celebran el convenio en el formato del MIT, no importa el país. A la fecha no se cuenta con respuesta por parte del MIT por lo tanto no se ha podido iniciar con el proceso de suscripción del convenio.
•	Pasantías de investigación en Alemania: Elaboración y firma del convenio con la Fundación de Ciencia y Tecnología Colombo Alemana - FunCyTCA la cual cuenta con programas de becas que tienen como propósito promover la innovación tecnológica y científica para contribuir al fortalecimiento de la competitividad en Colombia. El objetivo de este convenio es el de aunar esfuerzos técnicos, administrativos y financieros, para la implementación de pasantías internacionales de investigación e innovación en Alemania en el marco del programa Nexo Global de Minciencias, para movilizar 12 estudiantes. En el segundo trimestre se informa al área de Internacionalización, que debido a que no se obtuvo respuesta alguna sobre los documentos necesarios para avanzar en el trámite de solicitud del convenio con FunCyTCA y teniendo en cuenta que no nos han respondido ni a las llamadas ni a los correos enviados, el programa toma la decisión de no continuar con el proceso por este año y disponer de los recursos destinados para el mismo. Esto obedece a que la Dirección de Vocaciones y Formación de CteI debe dar cuenta a fin de año por la mejor ejecución de los recursos.
Es importante mencionar que la elaboración de los convenios se ha visto retrasada por aspectos asociados con el alza en las divisas extranjeras (dólar Estados Unidos, dólar canadiense, euro) por otra parte, la pandemia global ocasionó que en los distintos países se tomaran medidas de aislamiento social, cierre de aeropuertos internacionales, suspensión de actividades presenciales, entre otras. Al cierre de la presentación del presente informe no se tiene una prospectiva clara sobre el comportamiento de la economía y el desarrollo de la pandemia. Sin embargo, se prevé que estas situaciones afectarán el desarrollo de las pasantías internacionales de investigación en el año 2020.
</t>
    </r>
    <r>
      <rPr>
        <b/>
        <sz val="11"/>
        <color theme="1"/>
        <rFont val="Segoe UI"/>
        <family val="2"/>
      </rPr>
      <t>4-	Convocatoria Beca pasantía Nacional Centro de Memoria Histórica</t>
    </r>
    <r>
      <rPr>
        <sz val="11"/>
        <color theme="1"/>
        <rFont val="Segoe UI"/>
        <family val="2"/>
      </rPr>
      <t xml:space="preserve">
Para el primer trimestre se da apertura a la convocatoria hacia una mayor compresión del conflicto armado, las víctimas y el conflicto armado, las víctimas y el conflicto armado para esto se suscribió un convenio especial de cooperación entre el Centro de Memoria Histórica, Minciencias y la Fiduprevisora como administradora del Patrimonio Autónomo del Fondo Francisco José de Caldas, en el cual permitirá desarrollar proyectos y actividades de investigación sobre el conflicto armado de las víctimas, paz y reconciliación cuyos resultados contribuyan a la apropiación social y generación de nuevo conocimiento. En el segundo trimestre las actividades inicialmente establecidas para el segundo trimestre del año, tuvieron que ser ajustadas debido a la coyuntura de salud pública generada por el Covid19, para atender la contingencia, se publicó adenda No 1 de la convocatoria con el fin de ampliar la fecha de cierre de la convocatoria hasta el 05-06-2020 a las 4:00 pm, como plazo para la presentación de propuestas en el marco de la convocatoria 872 de 2020. En el segundo trimestre se da el cierre de la convocatoria el 05 de junio a las 4:00 pm, recibiendo así un total de 85 propuestas radicadas, las cuales pasaron a revisión de requisitos mínimos por parte del grupo de registro entre el 8 al 12 de junio, de esta primera revisión se recibió una base 15 de junio, en donde se señalaba que de las 85 propuestas radicadas, 39 propuestas cumplían con la totalidad de requisitos y 46 propuestas tenían algún ajuste por realizar. Una vez surtida esa primera etapa de revisión, se habilita del 16 al 18 de junio la plataforma SIGP, con el fin de que los proponentes revisen las observaciones generadas y realicen los ajustes correspondientes según sea el caso. Finalizado el periodo de ajuste de requisitos en el SIGP, se recibe por parte del grupo de registro una segunda base que consolida la revisión final de los requisitos mínimos, arrojando los siguientes resultados; de las 85 propuestas recibidas solo 80 pasan a la fase de evaluación de la convocatoria. De las 5 propuestas que no pasan a fase de evaluación se destaca que 3 de ellas no cumplieron con el “dirigido a” de la convocatoria y las otras 2, salen del proceso de evaluación por la condición in habilitante 7.3 El grupo de investigación proponente deberá limitarse a presentar sólo una propuesta identificada en una única temática de esta convocatoria. Se verificará si el grupo de investigación presenta más de una propuesta y de ser así, se anulará la segunda solicitud presentada.
</t>
    </r>
    <r>
      <rPr>
        <b/>
        <sz val="11"/>
        <color theme="1"/>
        <rFont val="Segoe UI"/>
        <family val="2"/>
      </rPr>
      <t>5-	Convocatoria Jóvenes Investigadores de Medicina (Alianza Minciencias, ASCOFAME, ICPC)</t>
    </r>
    <r>
      <rPr>
        <sz val="11"/>
        <color theme="1"/>
        <rFont val="Segoe UI"/>
        <family val="2"/>
      </rPr>
      <t xml:space="preserve">
El objetivo de esta convocatoria es fomentar la vocación científica en investigación de jóvenes profesionales en medicina o estudiante de medicina que se encuentre finalizando el internado, a través de la realización de una beca pasantía durante la ejecución del Servicio Social Obligatoria (SSO), en alianza con grupos de investigación, desarrollo tecnológico o de innovación, con reconocimiento vigente por MINCIENCIAS a la fecha de cierre de la convocatoria
Debido a lo anterior, se suscribió el Convenio de aportes con el ICPC de Pfizer (Instituto Científico Pfizer de Colombia – ICPC), la Asociación Colombiana de Facultades de Medicina – ASCOFAME, y la Fiduciaria la Previsora S.A. actuando como vocera y administradora del Patrimonio Autónomo Fondo Nacional de Financiamiento para la Ciencia, la Tecnología y la Innovación “Francisco José de Caldas”.
Con esta perspectiva, Jóvenes Investigadores de MINCIENCIAS en conjunto con el Instituto Científico Pfizer Colombia – ICPC y la Asociación de Facultades de Medicina - ASCOFAME, entregará becas – pasantía gracias al éxito de la prueba piloto - convocatoria 813-2018, para el desarrollo de pasantías de profesionales en medicina avalados por centros de investigación en alianza con grupos de investigación reconocidos por MINCIENCIAS que cuenten con una plaza para el Servicio Social Obligatorio (SSO) aprobadas por las Secretarias Departamentales de Salud o la Secretaria Distrital de Salud de Bogotá, avalada por el Ministerio de Salud y Protección Social, y a su vez permitan la vinculación de los jóvenes profesionales que realizan su formación en IES adscritas a ASCOFAME. Los jóvenes deben pertenecer a Facultades de medicina afiliadas a ASCOFAME.
Sin reporte en el segundo trimestre
</t>
    </r>
    <r>
      <rPr>
        <b/>
        <sz val="11"/>
        <color theme="1"/>
        <rFont val="Segoe UI"/>
        <family val="2"/>
      </rPr>
      <t>6-	Proyecto especial gestión para la innovación de jóvenes (Alianza Minciencias - SENA).</t>
    </r>
    <r>
      <rPr>
        <sz val="11"/>
        <color theme="1"/>
        <rFont val="Segoe UI"/>
        <family val="2"/>
      </rPr>
      <t xml:space="preserve">
Minciencias en alianza con el Servicio Nacional de Aprendizaje SENA busca articular sus estrategias y programas a fin de promover, potenciar y fortalecer los programas de investigación, desarrollo tecnológico e innovación del SNCTel.
A través del convenio No 593/186, se desarrollan actividades para fortalecer el sector empresarial a diferentes actores del SNCTel, tales como Pymes, IES, Grupos de Investigación, Centros de Investigación y Desarrollo Tecnológico desarrollar capacidades de investigación aplicada en los Centros de Formación del SENA, promover la cultura de la innovación y la competitividad del país y apoyar la ejecución de proyectos de CTel que beneficien.
A través de la Dirección de Mentalidad y Cultura desarrolla acciones encaminadas a generar  capacidades de gestión de la innovación empresarial y el desarrollo tecnológico en el sector productivo, en entidades del SNCTeI y en instructores y aprendices del SENA que se constituyan en multiplicadores de la cultura de la innovación, de la misma forma a Implementar estrategias de transformación cultural, educación, participación y trans- ferencia de conocimientos, para la creación de capacidades de gestión a nivel local y regional desde sus necesidades, potencialidades y oportunidades, contribuyendo así a la Apropiación Social de la Ciencia y la Tecnología, fortalecer procesos de aprendizaje, reflexión y desarrollo de competencias para la vida en los aprendices e instructores SENA con la formación de grupos de pensamiento.
Para lograr estos propósitos, se plantean 3 estrategias de las cuales una de ellas va dirigida a: "El fortalecimiento de gestión pedagógica y formación en competencias para la CTel en jóvenes", misma que desde el 2017 ha sido liderada por la Universidad Politécnica de Valencia - UPV, quien formó a 243 instructores y 486 aprendices, donde fortalecieron sus procesos de aprendizaje, reflexión y desarrollo de competencias y herramientas para la innovación a través de proyectos de investigación e innovación.
Por lo anterior, continuar con este proceso es fundamental en la medida que involucra a instructores y aprendices SENA, quienes por un lado serán multiplicadores de las herramientas y competencias, y, por otro, aportan a la consolidación de grupos de cono- cimiento a través del desarrollo de proyectos de investigación e innovación pertinentes a las realidades y necesidades de las regiones a la cuales pertenecen.
Sin reporte en el segundo trimestre
</t>
    </r>
    <r>
      <rPr>
        <b/>
        <sz val="11"/>
        <color theme="1"/>
        <rFont val="Segoe UI"/>
        <family val="2"/>
      </rPr>
      <t>7-	Apoyo Concurso Otto de Greif JII</t>
    </r>
    <r>
      <rPr>
        <sz val="11"/>
        <color theme="1"/>
        <rFont val="Segoe UI"/>
        <family val="2"/>
      </rPr>
      <t xml:space="preserve">
Concurso Nacional Otto de Greiff es un certamen creado por la Universidad Nacional de Colombia, en un esfuerzo conjunto con la Universidad de Antioquia, la Universidad de los Andes, la Universidad Pontificia Bolivariana, la Universidad EAFIT, la Pontificia Universidad Javeriana, la Universidad del Norte, la Universidad del Rosario, la Universidad Industrial de Santander y la Universidad del Valle, con el fin de fortalecer sus relaciones interinstitucionales para promover la investigación y las comunidades académicas.
En este concurso se evalúan los mejores trabajos de grado, de pregrado, realizados en el año anterior a la convocatoria del Concurso, en cada una de las Universidades miembros. Participan los trabajos que hayan sido seleccionados mediante un concurso interno, entre aquellos que obtuvieron menciones honoríficas, meritorias, laureadas o premios especiales. El objetivo es resaltar y estimular aquellos trabajos de grado que por su calidad merecen el reconocimiento de la comunidad universitaria, con el fin de promover la actividad investigativa en la formación de los nuevos profesionales.
MINCIENCIAS, suscribió el convenio marco de cooperación No. 395-2018 con la Pontificia Universidad Javeriana, Universidad de Antioquia, Universidad de los Andes, La Fundación Universidad del Norte, Colegio Mayor Nuestra Señora del Rosario, Universidad del Valle, Universidad Industrial de Santander y la Universidad Nacional de Colombia con el objeto de Aunar esfuerzo técnicos, financieros y logísticos para fortalecer la vocación en investigación e innovación de jóvenes investigadores e innovadores, mediante el otorgamiento de becas-pasantías a los seleccionados por el Concurso Nacional Otto de Greiff “Mejores trabajos de grado de Pregrado”.
La resolución 031-2019 de la Universidad Nacional de Colombia hace público el reconocimiento a los ganadores del concurso y con la confirmación de la Universidad Nacional de los primeros puestos de los ganadores del Concurso, Minciencias-Jóvenes Investigadores, procederá a realizar la solicitud de elaboración de los convenios derivados con las Universidades de los jóvenes ganadores.
En el segundo trimestre, el 3 de junio de 2020 la Universidad Nacional de Colombia notificó a la Directora de Vocaciones y Formación en CTeI (e) y Gestora del Programa Jóvenes Investigadores e Innovadores, los seis (6) ganadores del Concurso Nacional Otto de Greiff versión 23.
 El aporte de la Dirección de Vocaciones y Formación en CTeI para estos beneficiarios será de $113.763.269 equivalente al 60% de seis (6) becas pasantías, cada una por un valor de $18.960.545. 
 El 40% restante correspondiente a $12.640.363 por cada joven, será aportado por las Universidades que hacen parte del Convenio Especial de Cooperación No. 395-2019 celebrado entre Colciencias (Hoy Ministerio de Ciencia, Tecnología e Innovación) y las Universidades participantes en el Concurso Nacional Otto de Greiff.
 En éste sentido, el valor de la beca pasantía será de $31.600.908 recursos que serán otorgados a los beneficiarios con pagos mensuales iguales por 12 meses.
</t>
    </r>
    <r>
      <rPr>
        <b/>
        <sz val="11"/>
        <color theme="1"/>
        <rFont val="Segoe UI"/>
        <family val="2"/>
      </rPr>
      <t>8-	Convocatorias becas pasantía de jóvenes innovadores en articulación con el Viceministerio de Conocimiento Innovación y Productividad</t>
    </r>
    <r>
      <rPr>
        <sz val="11"/>
        <color theme="1"/>
        <rFont val="Segoe UI"/>
        <family val="2"/>
      </rPr>
      <t xml:space="preserve">
El Ministerio de Ciencia, tecnología e Innovación - MINCIENCIAS, apoya la formación para la ciencia, la Tecnología y la Innovación (CTI) mediante la vinculación de jóvenes profesionales con excelencia académica que quieran desarrollar o fortalecer sus capacidades en innovación y apoyar a las empresas del departamento de Santander en la generación de resultados de innovación con el fin de aumentar el crecimiento y competitividad de la región.
La invitación privada se enmarca dentro del programa Sistemas de Innovación Empresarial IV Cohorte que hace parte de uno de los beneficios que el gobierno ha puesto a disposición de las empresas firmantes del PACTO POR LA INNOVACIÓN, una estrategia que busca movilizar y afianzar el compromiso de las empresas para invertir en innovación como parte de su estrategia de crecimiento. 
</t>
    </r>
    <r>
      <rPr>
        <b/>
        <sz val="11"/>
        <color theme="1"/>
        <rFont val="Segoe UI"/>
        <family val="2"/>
      </rPr>
      <t xml:space="preserve">Los Jóvenes Investigadores e Innovadores </t>
    </r>
    <r>
      <rPr>
        <sz val="11"/>
        <color theme="1"/>
        <rFont val="Segoe UI"/>
        <family val="2"/>
      </rPr>
      <t xml:space="preserve">que se les asigne una empresa en el marco del programa Sistemas de Innovación empresarial tendrán la oportunidad de participar de un proceso de entrenamiento de alto nivel en innovación por 6 meses y participar en el desarrollo de un proyecto piloto seleccionado por la empresa durante otros 6 meses. 
Durante el primer trimestre se adelantaron los términos de referencia para que la Cámara de comercio hiciera apertura de la convocatoria.
En el segundo trimestre se desarrollan las siguiente estrategias:
</t>
    </r>
    <r>
      <rPr>
        <b/>
        <sz val="11"/>
        <color theme="1"/>
        <rFont val="Segoe UI"/>
        <family val="2"/>
      </rPr>
      <t>+O28</t>
    </r>
    <r>
      <rPr>
        <sz val="11"/>
        <color theme="1"/>
        <rFont val="Segoe UI"/>
        <family val="2"/>
      </rPr>
      <t xml:space="preserve">
En el marco de la pandemia por el Covid-19, el Programa Jóvenes Investigadores e Innovadores desarrolló una estrategia en alianza con la Consejería Presidencial para la Juventud, el Ministerio de CTeI, la Empresa privada y la Academia, con el objeto de brindar soluciones científicas ante la pandemia del Covid-19 en regiones vulnerables del país, lideradas por jóvenes “agentes de cambio” en la prevención, atención y control de la emergencia sanitaria del Covid-19.
Las propuestas fueron presentadas por los jóvenes investigadores y grupos de investigación a un grupo de empresarios, a través de una rueda de "negocios", que denominamos "rueda de investigación y sinergia empresarial” con el propósito de encontrar financiación. Participaron empresas como, Ecopetrol, Grupo Corona, Hocol, GSK, Argos, Terpel, Corbeta y Amazon, entre otras, los empresarios mostraron su interés con aportes en especie, asesoría técnica y de propiedad intelectual, pero ninguno con aporte económico para la financiación de las propuestas
Se presentaron: 8 grupos de investigación, dispuestos a contribuir con sus propuestas de alto nivel tecnológico e investigativo y 21 jóvenes “agentes de cambio” comprometidos con la pandemia del Covid-19.
</t>
    </r>
    <r>
      <rPr>
        <b/>
        <sz val="11"/>
        <color theme="1"/>
        <rFont val="Segoe UI"/>
        <family val="2"/>
      </rPr>
      <t>CONVOCATORIA EN ALIANZA CON EL SENA 2020</t>
    </r>
    <r>
      <rPr>
        <sz val="11"/>
        <color theme="1"/>
        <rFont val="Segoe UI"/>
        <family val="2"/>
      </rPr>
      <t xml:space="preserve">
Se amplio el alcance con el objeto de reactivar la economía de las empresas para volverlas más competitivas para los cual el SENA destinara $27. Mil millones para financiar 120 proyectos, donde se vincularán dos jóvenes por proyecto. Se están elaborando los términos de referencia y reglamento de jóvenes innovadores, conjuntamente con la Dirección de Uso del Conocimiento. Se tiene previsto abrir la convocatoria a finales del mes de julio, y su cierre en el mes de septiembre.
</t>
    </r>
    <r>
      <rPr>
        <b/>
        <sz val="11"/>
        <color theme="1"/>
        <rFont val="Segoe UI"/>
        <family val="2"/>
      </rPr>
      <t>INVITACIÓN COLOMBIA GENOMICA y EXPEDICIONES BIO – NIÑOS Y JOVENES</t>
    </r>
    <r>
      <rPr>
        <sz val="11"/>
        <color theme="1"/>
        <rFont val="Segoe UI"/>
        <family val="2"/>
      </rPr>
      <t xml:space="preserve">
Se tiene previsto realizar una mesa técnica con la Dirección de Vocaciones y Talento Humano y la Dirección de Uso del Conocimiento para estructurar una invitación que involucre, niños y jóvenes con impacto regional. Esta invitación se tiene prevista para el tercer trimestre.
INICIATIVAS EN ALIANZA CON LA ANH (Energía) Y FAC (Innovación marítima)
Se tiene previsto realizar una mesa técnica con la Dirección de Conocimiento para incluir en estas iniciativas la vinculación de jóvenes innovadores, se discutirá el perfil de los jóvenes en cada una.
</t>
    </r>
    <r>
      <rPr>
        <b/>
        <sz val="11"/>
        <color theme="1"/>
        <rFont val="Segoe UI"/>
        <family val="2"/>
      </rPr>
      <t>FONDO MUJER – EMPRENDIMIENTO</t>
    </r>
    <r>
      <rPr>
        <sz val="11"/>
        <color theme="1"/>
        <rFont val="Segoe UI"/>
        <family val="2"/>
      </rPr>
      <t xml:space="preserve">
Se encuentra en estructuración la propuesta - Fondo Mujer, tiene el componente de emprendimiento, donde estamos revisando la estrategia la vincular jóvenes innovadoras.
</t>
    </r>
    <r>
      <rPr>
        <b/>
        <sz val="11"/>
        <color theme="1"/>
        <rFont val="Segoe UI"/>
        <family val="2"/>
      </rPr>
      <t>9-	Becas pasantía JII en el marco del banco de financiables de la convocatoria 852-2019 Conectando Conocimiento, realizada con la Dirección de Generación de Conocimiento.</t>
    </r>
    <r>
      <rPr>
        <sz val="11"/>
        <color theme="1"/>
        <rFont val="Segoe UI"/>
        <family val="2"/>
      </rPr>
      <t xml:space="preserve">
En el marco de la convocatoria “Conectando Conocimiento” 852 de 2019, se financiaron 32 jóvenes investigadores e innovadores adicionales los cuales serán vinculados a 4 programas y 4 proyectos por valor de $572.393.776 
En 2019 se financiaron 174 jóvenes, los recursos se asignaron en el CDR 14447 por valor de $3.200.000, en el cual se dispone de un saldo por valor de $63.759.102. Este recurso así como el asignado en el CDR Global 15646 del 18 de mayo de 2020 por valor de $508.634.674 permitirá la financiación de los 32 jóvenes.
</t>
    </r>
    <r>
      <rPr>
        <b/>
        <sz val="11"/>
        <color theme="1"/>
        <rFont val="Segoe UI"/>
        <family val="2"/>
      </rPr>
      <t>10-	Convocatoria para el fortalecimiento de CTeI en Instituciones de Educación Superior (IES) Públicas 2020 - Estudiantes de pregrado y maestría.</t>
    </r>
    <r>
      <rPr>
        <sz val="11"/>
        <color theme="1"/>
        <rFont val="Segoe UI"/>
        <family val="2"/>
      </rPr>
      <t xml:space="preserve">
La Dirección de Vocaciones y Formación en CTeI desde el Programa Jóvenes Investigadores e Innovadores, apoya técnicamente en la construcción de los Términos de Referencia de la Convocatoria de Fortalecimiento de IES Públicas,  que se realiza en el marco del cumplimiento del numeral 8 del Acuerdo generado en la Mesa de Diálogo para la Construcción de Acuerdos para la Educación Superior Pública del 14 de diciembre de 2018, suscrito entre los representantes del Movimiento Estudiantil y Profesoral y los Representantes del Gobierno Nacional.
</t>
    </r>
    <r>
      <rPr>
        <b/>
        <sz val="11"/>
        <color theme="1"/>
        <rFont val="Segoe UI"/>
        <family val="2"/>
      </rPr>
      <t>Esta Convocatoria está encaminada a conformar un banco de proyectos elegibles para el fortalecimiento de CTeI en Instituciones de Educación Superior (IES) públicas, a través de propuestas enmarcadas en los siguientes mecanismos:</t>
    </r>
    <r>
      <rPr>
        <sz val="11"/>
        <color theme="1"/>
        <rFont val="Segoe UI"/>
        <family val="2"/>
      </rPr>
      <t xml:space="preserve">
1: Proyectos de Investigación; mecanismo 
2: Proyectos de Desarrollo Tecnológico; y mecanismo 
3: Proyectos de Innovación. Estos tres mecanismos buscan adicionalmente, la vinculación de estudiantes de diferentes niveles de formación para el fortalecimiento de competencias y habilidades en I+D+i y la integración del enfoque de apropiación social del conocimiento en los proyectos de investigación.
En este marco se reporta la participación en las mesas de diálogo y en las mesas técnicas de la institución, entregando como producto el aporte a los TDR y a la construcción del anexo 6 correspondiente al componente de fortalecimiento de competencias y habilidades de estudiantes en I+D+i, los cuales se encuentran en revisión por parte de los integrantes de la mesa de diálogo.
Para el segundo trimestre esta iniciativa se redefine y no tendrá gestión dentro del marco de esta convocatoria. 
</t>
    </r>
    <r>
      <rPr>
        <b/>
        <sz val="11"/>
        <color theme="1"/>
        <rFont val="Segoe UI"/>
        <family val="2"/>
      </rPr>
      <t>11-	Fortalecimiento de comunidad y generación de redes de jóvenes CTeI</t>
    </r>
    <r>
      <rPr>
        <sz val="11"/>
        <color theme="1"/>
        <rFont val="Segoe UI"/>
        <family val="2"/>
      </rPr>
      <t xml:space="preserve">
En este momento, el Ministerio de Ciencia, Tecnología e Innovación – MINCIENCIAS- se encuentra en un proceso de reestructuración, a la luz de lo establecido en el Plan Nacional de Desarrollo, las recomendaciones de la Misión de Sabios 2019 y los objetivos estratégicos del Ministerio.  De acuerdo a lo anterior, se decide proyectar una estrategia que se desarrollará hasta abril la cual contará mensualmente con una temática determinada con contenido original, Facebook Live, contenido MINCIENCIAS y de la estrategia Todo es Ciencia, entre otros. JII entregará las temáticas a trabajar y Difusión presentará una propuesta para cada mes. Esto con el objetivo de que para la finalización del mes de abril se cuente con más claridad a nivel ministerial en lineamientos y proyecciones y así para poder organizar nuestra estrategia del año alineada con los intereses del ministerio. Igualmente, se acuerda que la comunidad estará este año bajo el marco de los 25 años del programa JII, se realizarán reuniones mensuales para el seguimiento de la comunidad y revisión del plan de trabajo del siguiente mes articulada entre ambos programas, se realizará una revisión y ajuste a las preguntas de caracterización de la comunidad y se continuará con este proceso revisando también su metodología.
Para el segundo trimestre la comunidad JII cuenta con 612 miembros. En este trimestre, debido a la situación actual y crisis humanitaria ocasionada por el COVID-19 a nivel mundial y de acuerdo al lineamiento entregado por el área de difusión y que a su vez fue recibido desde el área de comunicaciones, se suspenden los Facebook live proyectados para el mes de abril y mayo, así como las temáticas planteadas en contenidos. De acuerdo a lo anterior, este trimestre se compartieron publicaciones institucionales y realizadas desde la página todo es ciencia. Igualmente se apoyó a la Consejería de Juventudes de la Presidencia en la publicación de la elección de Consejos de Juventud y la estrategia de pedagogía de las elecciones, en donde por medio de la comunidad se realizó difusión de piezas y del material pedagógico elaborado desde la Consejería y los documentos emitidos por la Registraduría Nacional del Estado Civil frente al particular y se aprobaron publicaciones compartidas por los jóvenes.
</t>
    </r>
    <r>
      <rPr>
        <b/>
        <sz val="11"/>
        <color theme="1"/>
        <rFont val="Segoe UI"/>
        <family val="2"/>
      </rPr>
      <t>12-	Gestión territorial y de alianzas nacionales e internacionales jóvenes CTeI</t>
    </r>
    <r>
      <rPr>
        <sz val="11"/>
        <color theme="1"/>
        <rFont val="Segoe UI"/>
        <family val="2"/>
      </rPr>
      <t xml:space="preserve">
El programa de Jóvenes Investigadores e Innovadores es de gran importancia para el país si se tiene en cuenta que desde hace 25 años su implementación ha permitido generar el acercamiento de jóvenes profesionales colombianos con la investigación y la innovación, a través de su vinculación a grupos de investigación mediante una beca – pasantía. Así mismo promueve la formación y fortalecimiento de las habilidades técnicas y vocacionales de los jóvenes para su ingreso y/o permanencia en el SNCTI. Lograr que cada vez más jóvenes vean en la generación de conocimiento y en la innovación, una opción para su proyecto de vida y laboral es fundamental para fortalecer la cultura científica e innovadora en el país. 
Una de las oportunidades más importantes está basada en la identificación de los potenciales aliados que representen una posibilidad de articulación que permitan incrementar los recursos financieros y técnicos, para ampliar la cobertura del número de Jóvenes Investigadores e Innovadores apoyados por Minciencias y aliados. Así mismo, estas alianzas constituyen un escenario para posicionar las estrategias del Ministerio en temas de vocaciones, articular esfuerzos que permitan hacer uso eficiente de los recursos y de esta manera no duplicar esfuerzos.
Con ocasión de la expedición del Decreto 2226 de 2019 “Por el cual se establece la estructura del Ministerio de Ciencia, Tecnología e Innovación”, en el artículo 19, numeral 9, se establece el mandato de gestionar y promover, en coordinación con la Dirección de Inteligencia de recursos de la CTeI. instrumentos y mecanismos de financiación para el desarrollo de actividades de CTeI, relacionados con la Funciones de la Dirección de Vocaciones y formación en CTeI. Por lo anterior se requiere dirigir la mirada a la construcción de alianzas que permitan aunar esfuerzos para llegar a más jóvenes y ampliar el relevo generacional de científicos e innovadores del país.
Desde el Programa de Jóvenes investigadores se han contactado más de 70 empresas e instituciones, nacionales e internacionales, con el propósito de aunar esfuerzos financieros o técnicos para fortalecer las distintas iniciativas Jóvenes Agentes de Cambio, Jóvenes Investigadores e Innovadores y Nexo Global. Como resultado de esta gestión se proyecta para el segundo semestre la consolidación de convenios de cooperación, donaciones en especie, aportes financieros y técnicos.
</t>
    </r>
  </si>
  <si>
    <t xml:space="preserve"> Formación y vinculación de capital humano en CTeI</t>
  </si>
  <si>
    <t xml:space="preserve">1.029 Becas, créditos beca para la formación de doctores apoyadas por Minciencias y aliados
</t>
  </si>
  <si>
    <r>
      <t xml:space="preserve">Como resultado para el segundo trimestre en el programa estratégico Formación y vinculación de  capital humano en CTeI se tienen los siguientes resultados de acuerdo a las iniciativas programadas:
Créditos beca para la formación de </t>
    </r>
    <r>
      <rPr>
        <b/>
        <sz val="7.7"/>
        <color theme="1"/>
        <rFont val="Segoe UI"/>
        <family val="2"/>
      </rPr>
      <t>doctores apoyadas por Minciencias y aliados</t>
    </r>
    <r>
      <rPr>
        <sz val="11"/>
        <color theme="1"/>
        <rFont val="Segoe UI"/>
        <family val="2"/>
      </rPr>
      <t xml:space="preserve">, para esta iniciativa se cuentan con los aportes de Colfuturo con 155, becas bicentenario con 507 y becas Ecopetrol con un aporte de 2 becas, dando como resultado final </t>
    </r>
    <r>
      <rPr>
        <b/>
        <sz val="11"/>
        <color theme="1"/>
        <rFont val="Segoe UI"/>
        <family val="2"/>
      </rPr>
      <t>664 becas de Doctores.</t>
    </r>
    <r>
      <rPr>
        <sz val="11"/>
        <color theme="1"/>
        <rFont val="Segoe UI"/>
        <family val="2"/>
      </rPr>
      <t xml:space="preserve">
Para las becas de </t>
    </r>
    <r>
      <rPr>
        <b/>
        <sz val="11"/>
        <color theme="1"/>
        <rFont val="Segoe UI"/>
        <family val="2"/>
      </rPr>
      <t>formación de maestría apoyadas por Minciencias y aliados</t>
    </r>
    <r>
      <rPr>
        <sz val="11"/>
        <color theme="1"/>
        <rFont val="Segoe UI"/>
        <family val="2"/>
      </rPr>
      <t xml:space="preserve">, se tienen los aportes de Colfuturo con 864 becas y Ecopetrol con 23 becas con un resultado final de </t>
    </r>
    <r>
      <rPr>
        <b/>
        <sz val="11"/>
        <color theme="1"/>
        <rFont val="Segoe UI"/>
        <family val="2"/>
      </rPr>
      <t>887 becas de maestría.</t>
    </r>
    <r>
      <rPr>
        <sz val="11"/>
        <color theme="1"/>
        <rFont val="Segoe UI"/>
        <family val="2"/>
      </rPr>
      <t xml:space="preserve">
La meta para el segundo trimestre de </t>
    </r>
    <r>
      <rPr>
        <b/>
        <sz val="11"/>
        <color theme="1"/>
        <rFont val="Segoe UI"/>
        <family val="2"/>
      </rPr>
      <t>estancias posdoctorales apoyadas por Minciencias y aliados</t>
    </r>
    <r>
      <rPr>
        <sz val="11"/>
        <color theme="1"/>
        <rFont val="Segoe UI"/>
        <family val="2"/>
      </rPr>
      <t xml:space="preserve"> es de </t>
    </r>
    <r>
      <rPr>
        <b/>
        <sz val="11"/>
        <color theme="1"/>
        <rFont val="Segoe UI"/>
        <family val="2"/>
      </rPr>
      <t>45 beneficiarios</t>
    </r>
    <r>
      <rPr>
        <sz val="11"/>
        <color theme="1"/>
        <rFont val="Segoe UI"/>
        <family val="2"/>
      </rPr>
      <t xml:space="preserve"> compuesta por 35 otorgadas en la convocatoria No 7 del Fondo de Ciencia Tecnología e Innovación SGR y 10 becas de Fulbright.
A continuación la gestión realizada en cada una de las iniciativas para este trimestre:
</t>
    </r>
    <r>
      <rPr>
        <b/>
        <sz val="11"/>
        <color theme="1"/>
        <rFont val="Segoe UI"/>
        <family val="2"/>
      </rPr>
      <t>1.	Convocatoria Aliados Fulbright</t>
    </r>
    <r>
      <rPr>
        <sz val="11"/>
        <color theme="1"/>
        <rFont val="Segoe UI"/>
        <family val="2"/>
      </rPr>
      <t xml:space="preserve">
Durante el segundo trimestre se cerró la convocatoria Minciencias - Fulbright para estudios de Doctorado y se seleccionaron los beneficiarios para el desarrollo de estancias postdoctorales en el marco del Programa Visiting Scholl donde salen 10  beneficiados.
Esta beca apoya la formación de alto nivel de hasta cuarenta (40) profesionales e investigadores colombianos que deseen realizar programas de doctorado en los Estados Unidos a partir del segundo semestre del 2021. Los candidatos interesados deberán aplicar a programas ofrecidos por universidades estadounidenses que se encuentren en el Academic Ranking of World University – ARWU – Ranking General de Shanghái 2019 Top 500 o en el QS World University Rankings (Top 200 de acuerdo al programa de estudio). Este último ranking será aplicable únicamente para programas de doctorado en las siguientes áreas específicas: arte y diseño, arquitectura, artes escénicas, comunicación y estudios de medios; y literatura. Los candidatos seleccionados deberán regresar a Colombia al terminar su programa de estudios y permanecer en el país de acuerdo con las condiciones establecidas por la Comisión Fulbright Colombia y el Departamento de Estado de los Estados Unidos.
</t>
    </r>
    <r>
      <rPr>
        <b/>
        <sz val="11"/>
        <color theme="1"/>
        <rFont val="Segoe UI"/>
        <family val="2"/>
      </rPr>
      <t>2.	Convocatoria Doctorado Docentes IES públicas</t>
    </r>
    <r>
      <rPr>
        <sz val="11"/>
        <color theme="1"/>
        <rFont val="Segoe UI"/>
        <family val="2"/>
      </rPr>
      <t xml:space="preserve">
Esta convocatoria de doctorado para docentes de IES públicas era una iniciativa para dar respuesta a los compromisos de la Mesa de Diálogo con los Estudiantes. No obstante, las conversaciones han venido dirigiéndose hacia otras alternativas, por lo que la Convocatoria será retirada del Plan de Acción. En este sentido, las tareas planteadas inicialmente también se ajustarán.
</t>
    </r>
    <r>
      <rPr>
        <b/>
        <sz val="11"/>
        <color theme="1"/>
        <rFont val="Segoe UI"/>
        <family val="2"/>
      </rPr>
      <t>3.	Convocatoria Doctorados en el Exterior Minciencias</t>
    </r>
    <r>
      <rPr>
        <sz val="11"/>
        <color theme="1"/>
        <rFont val="Segoe UI"/>
        <family val="2"/>
      </rPr>
      <t xml:space="preserve">
Durante el segundo trimestre del 2020, se realizó la revisión de los términos de referencia de la Convocatoria Exterior 2020. Durante dicho periodo, fueron revisados por la Dirección de Vocaciones y Formación y por la Dirección de Inteligencia de Recursos de la CTeI. La Convocatoria está programada para abrir el 31 de julio de 2020.
</t>
    </r>
    <r>
      <rPr>
        <b/>
        <sz val="11"/>
        <color theme="1"/>
        <rFont val="Segoe UI"/>
        <family val="2"/>
      </rPr>
      <t>4.	Convocatoria para la Formación de Capital Humano de Alto Nivel para las Regiones.</t>
    </r>
    <r>
      <rPr>
        <sz val="11"/>
        <color theme="1"/>
        <rFont val="Segoe UI"/>
        <family val="2"/>
      </rPr>
      <t xml:space="preserve">
Convocatoria del Fondo de Ciencia, Tecnología e Innovación del Sistema General de Regalías para la conformación de un listado de propuestas de proyectos elegibles encaminadas a la formación de Capital Humano de alto nivel para las regiones, cuyo objetivo es incrementar la disponibilidad de capital humano con capacidades de investigación en prácticas pedagógicas en establecimientos educativos oficiales del departamento de Huila. Esta convocatoria es dirigida a directivos docentes o docentes de aula que se desempeñen en los niveles de preescolar, básica o media y tengan asignación académica en matemáticas, lenguaje, ciencias naturales o ciencias sociales (incluyendo filosofía), de establecimientos educativos oficiales en el Departamento del Huila, que estén nombrados en propiedad o en periodo de prueba y que 3) cuenten con admisión a uno de los programas ofertados en esta convocatoria, como medio de verificación se verifican los de términos de referencia revisada.
</t>
    </r>
    <r>
      <rPr>
        <b/>
        <sz val="11"/>
        <color theme="1"/>
        <rFont val="Segoe UI"/>
        <family val="2"/>
      </rPr>
      <t>5.	Programa Becas de Excelencia Doctoral del Bicentenario</t>
    </r>
    <r>
      <rPr>
        <sz val="11"/>
        <color theme="1"/>
        <rFont val="Segoe UI"/>
        <family val="2"/>
      </rPr>
      <t xml:space="preserve">
De acuerdo con lo definido en el cronograma de los términos de referencia de la Convocatoria de Becas de Excelencia Doctoral del Bicentenario – Corte 2, el Listado Definitivo de Proyectos Elegibles fue publicado en la página web de Minciencias el pasado 29 de mayo de 2020. De las 56 propuestas de proyectos recibidas con 2.247 propuestas de tesis doctoral asociadas y una vez aplicados los criterios de evaluación y de asignación, 46 propuestas de IES fueron incluidas con 507 propuestas de tesis doctoral asociado.
</t>
    </r>
    <r>
      <rPr>
        <b/>
        <sz val="11"/>
        <color theme="1"/>
        <rFont val="Segoe UI"/>
        <family val="2"/>
      </rPr>
      <t>6.	Programa Crédito Beca Colfuturo</t>
    </r>
    <r>
      <rPr>
        <sz val="11"/>
        <color theme="1"/>
        <rFont val="Segoe UI"/>
        <family val="2"/>
      </rPr>
      <t xml:space="preserve">
Como resultado del proceso de evaluación de la convocatoria del Programa Crédito Beca, fueron seleccionados 1019 candidatos, de los cuales 864 adelantarán estudios de maestría y 155 programas de doctorado.
</t>
    </r>
    <r>
      <rPr>
        <b/>
        <sz val="11"/>
        <color theme="1"/>
        <rFont val="Segoe UI"/>
        <family val="2"/>
      </rPr>
      <t xml:space="preserve">7.	Programa de Estancias Postdoctorales beneficiarios Minciencias
</t>
    </r>
    <r>
      <rPr>
        <sz val="11"/>
        <color theme="1"/>
        <rFont val="Segoe UI"/>
        <family val="2"/>
      </rPr>
      <t xml:space="preserve">Para el segundo trimestre se mantiene la meta del trimestre anterior con un total de asignación de 35 becas, a través de la Convocatoria No. 7 del Fondo de Ciencia Tecnología e Innovación, por otro lado, Fulbright aporta 10 becas, cumpliendo así con la meta de 45 becas de estancias posdoctorales
Este programa facilita la vinculación de profesionales colombianos con título de doctor a entidades del Sistema Nacional de Ciencia, Tecnología e Innovación a través del desarrollo de estancias postdoctorales mediante la conformación de un banco de propuestas elegibles.
Durante el segundo trimestre, no se adelantaron actividades relacionadas, ya que a la fecha no se ha recibido instrucción para iniciar el trámite de elaboración de los Términos de Referencia de la Convocatoria para </t>
    </r>
  </si>
  <si>
    <t>1.370 Becas, créditos beca para la formación de maestría apoyadas por Minciencias y aliados</t>
  </si>
  <si>
    <t>200 Estancias posdoctorales apoyadas por Minciencias y aliados</t>
  </si>
  <si>
    <t>Promover la divulgación, la generación de redes y la apropiación social del conocimiento</t>
  </si>
  <si>
    <t>Todo es Ciencia</t>
  </si>
  <si>
    <t xml:space="preserve">30 espacios que promueven la  Interacción de la sociedad con la CTeI* </t>
  </si>
  <si>
    <r>
      <t xml:space="preserve">El programa estratégico </t>
    </r>
    <r>
      <rPr>
        <b/>
        <sz val="11"/>
        <color theme="1"/>
        <rFont val="Segoe UI"/>
        <family val="2"/>
      </rPr>
      <t xml:space="preserve">Todo es Ciencia </t>
    </r>
    <r>
      <rPr>
        <sz val="11"/>
        <color theme="1"/>
        <rFont val="Segoe UI"/>
        <family val="2"/>
      </rPr>
      <t xml:space="preserve">cuenta con 5 iniciativas estratégicas de las cuales 4 aportan a las metas planeadas para la presente vigencia así:
</t>
    </r>
    <r>
      <rPr>
        <b/>
        <sz val="11"/>
        <color theme="1"/>
        <rFont val="Segoe UI"/>
        <family val="2"/>
      </rPr>
      <t>45% de participación en medios regionales y nacionales con contenido CTeI
11 espacios Espacios de valor que promueven la socialización, el uso y la gestión del conocimiento en CTeI por parte de la sociedad.
6 Productos comunicativos realizados para la comunicación pública de la CTeI</t>
    </r>
    <r>
      <rPr>
        <sz val="11"/>
        <color theme="1"/>
        <rFont val="Segoe UI"/>
        <family val="2"/>
      </rPr>
      <t xml:space="preserve">
</t>
    </r>
    <r>
      <rPr>
        <b/>
        <sz val="11"/>
        <color theme="1"/>
        <rFont val="Segoe UI"/>
        <family val="2"/>
      </rPr>
      <t>1.	Formulación de política país para la comunicación pública y la divulgación de la CTeI</t>
    </r>
    <r>
      <rPr>
        <sz val="11"/>
        <color theme="1"/>
        <rFont val="Segoe UI"/>
        <family val="2"/>
      </rPr>
      <t xml:space="preserve">
Durante el primer trimestre de 2020 (enero - marzo) se realizaron 3 talleres en el contexto del desarrollo del ENCUENTRO-TALLER "APROPIACIÓN SOCIAL DEL CONOCIMIENTO Y SU IMPACTO EN LA REGIÓN", en un trabajo colaborativo con la red Colombiana de Información Científica -REDCOL. 
Estos talleres se llevaron a cabo con representantes de las Vicerrectorías de investigación, editoriales y áreas de comunicación de las universidades y centros de investigación con miras a realizar un ejercicio exploratorio en torno a la formulación de una política pública para la comunicación de la CTeI en el país. 
En primer lugar, se les dio una conferencia sobre la estrategia de comunicación pública de la ciencia Todo es Ciencia: qué es, cuáles son sus objetivos y los tipos de productos que se realizan. En esta conferencia se les invitó a hacer parte de las acciones de comunicación pública de la ciencia Todo es Ciencia, particularmente de Fórmulas de Cambio.
En segundo lugar, se llevó a cabo un taller sobre comunicación pública de la ciencia, en el que los grupos conformados debían proponer una serie de lineamientos para hacer comunicación pública de la ciencia y dar recomendaciones para la formulación de una política pública en este tema. 
Estas acciones se configuran como antecedentes y acciones previas necesarias para la configuración del “Documento insumo” para la formulación de una política para hacer comunicació pública de la ciencia. 
Los talleres realizados fueron los siguientes: 
- El primero se realizó en  Pereira (Risaralda) el 21 de febrero de 2020
- El segundo se llevó a cabo en Cali (Valle del Cauca) el 27 de febrero de 2020. 
- El tercero se hizo en Bucaramanga (Santander) el 11 de marzo de 20
Por otro lado, se presenta la propuesta de caracterización y formulación de lineamientos de política de comunicación y divulgación como un eje estratégico y transversal de MINCIENCIAS
Que tiene como objetivo la realizar una caracterización y propuesta de lineamientos de comunicación y divulgación que evidencie el resultados, pertinencia, alcance y líneas de acción de prospectiva para el fortalecimiento de la estrategia de divulgación de Minciencias. 
Además se propone recoger los insumos necesarios para mostrar los elementos estructurales y de contexto que permitan repensar el modelo y el enfoque de divulgación con relación a los retos actuales de MINCIENCIAS y que a su vez orienten la toma de decisiones estratégicas.
</t>
    </r>
    <r>
      <rPr>
        <b/>
        <sz val="11"/>
        <color theme="1"/>
        <rFont val="Segoe UI"/>
        <family val="2"/>
      </rPr>
      <t>2.	Contenidos Multiformato</t>
    </r>
    <r>
      <rPr>
        <sz val="11"/>
        <color theme="1"/>
        <rFont val="Segoe UI"/>
        <family val="2"/>
      </rPr>
      <t xml:space="preserve">
Durante el primer semestre del 2020 las emisiones de los contenidos de Todo es Ciencia </t>
    </r>
    <r>
      <rPr>
        <b/>
        <sz val="11"/>
        <color theme="1"/>
        <rFont val="Segoe UI"/>
        <family val="2"/>
      </rPr>
      <t xml:space="preserve">cubrieron el 45% de canales públicos regionales y nacionales. </t>
    </r>
    <r>
      <rPr>
        <sz val="11"/>
        <color theme="1"/>
        <rFont val="Segoe UI"/>
        <family val="2"/>
      </rPr>
      <t>Esto como resultado de la respuesta frente a la coyuntura del coronavirus, en la cual el Ministerio puso a disposición de todos los canales los contenidos de edutainment de la estrategia con el fin de contribuir a los procesos de educación en casa de niños, niñas y jóvenes.
 Por otro lado, Contenidos multiformato aporta 1 Producto comunicativo realizado para la comunicación pública de la CteI con la nueva temporada de la serie documental Fórmulas de Cambio, la cual presenta los Clubes de ciencia de fronteras del Programa Ondas e iniciativas exitosas de la convocatoria de Ideas para el Cambio y TIC para la paz del Programa de Apropiación social.
 Por último, esta iniciativa estratégica aportó al</t>
    </r>
    <r>
      <rPr>
        <b/>
        <sz val="11"/>
        <color theme="1"/>
        <rFont val="Segoe UI"/>
        <family val="2"/>
      </rPr>
      <t xml:space="preserve"> indicador programático </t>
    </r>
    <r>
      <rPr>
        <sz val="11"/>
        <color theme="1"/>
        <rFont val="Segoe UI"/>
        <family val="2"/>
      </rPr>
      <t xml:space="preserve">2 Espacios de valor que promueven la socialización, el uso y la gestión del conocimiento en CTeI por parte de la sociedad:
 •	Una proyección en el Festival Internacional de Cine de Cartagena – FICCI.
Se proyectó el corto “Pedaleando por el agua” de la serie Fórmulas de cambio; la proyección se realizó en el barrio Los Caracoles en el marco de la franja Cine en los barrios; espacio al aire y acceso gratuito para la comunidad, donde asistieron 40 personas.
Estaban programadas 4 proyecciones más en dicha franja, así como la proyección del documental “El sendero de la anaconda” en la franja Cine bajo las estrellas. Sin embargo, debido a la emergencia por el COVID- 19, el FICCI fue cancelado el 13 de marzo. En este momento se está explorando si es posible llevar a cabo algunas actividades de manera virtual.  
•	Una proyección virtual por las redes de FICAMAZONIA y un foro.
En el marco de la Celebración del Día Internacional de la Biodiversidad Biológica, se proyectó la Película de la serie COLOMBIA BIO "Andakí, Camino de vida” por las redes de FICAMAZONIA y fue seguida por un foro cuyo panel lo conformaron:  Luz Marina Mantilla y Dairon Cárdenas de Sinchi, Rodrigo Botero FCDS y fue moderado por Lorena Tavera de Fincali, se presentaron 48 espectadores en vivo.
</t>
    </r>
    <r>
      <rPr>
        <b/>
        <sz val="11"/>
        <color theme="1"/>
        <rFont val="Segoe UI"/>
        <family val="2"/>
      </rPr>
      <t>3.	Activaciones Regionales</t>
    </r>
    <r>
      <rPr>
        <sz val="11"/>
        <color theme="1"/>
        <rFont val="Segoe UI"/>
        <family val="2"/>
      </rPr>
      <t xml:space="preserve">
Para el primer semestre del 2020 se tenía planeado hacer 6 eventos que aportan al Indicador “</t>
    </r>
    <r>
      <rPr>
        <b/>
        <sz val="11"/>
        <color theme="1"/>
        <rFont val="Segoe UI"/>
        <family val="2"/>
      </rPr>
      <t>espacios de valor</t>
    </r>
    <r>
      <rPr>
        <sz val="11"/>
        <color theme="1"/>
        <rFont val="Segoe UI"/>
        <family val="2"/>
      </rPr>
      <t xml:space="preserve">”, en total se realizaron </t>
    </r>
    <r>
      <rPr>
        <b/>
        <sz val="11"/>
        <color theme="1"/>
        <rFont val="Segoe UI"/>
        <family val="2"/>
      </rPr>
      <t>7 eventos,</t>
    </r>
    <r>
      <rPr>
        <sz val="11"/>
        <color theme="1"/>
        <rFont val="Segoe UI"/>
        <family val="2"/>
      </rPr>
      <t xml:space="preserve"> 2 presenciales y 5 virtuales y </t>
    </r>
    <r>
      <rPr>
        <b/>
        <sz val="11"/>
        <color theme="1"/>
        <rFont val="Segoe UI"/>
        <family val="2"/>
      </rPr>
      <t>1 producto comunicativo</t>
    </r>
    <r>
      <rPr>
        <sz val="11"/>
        <color theme="1"/>
        <rFont val="Segoe UI"/>
        <family val="2"/>
      </rPr>
      <t xml:space="preserve">
Se ejecutaron satisfactoriamente dos MujerEs Ciencia de manera presencial y uno de manera virtual, de igual manera se llevaron a cabo cuatro Rutas de la Ciencia de manera virtual.
En el marco de la conmemoración del “Día de la mujer y la niña en la ciencia”, se realizó el evento un MujerEs Ciencia se realizó en Maloka con el apoyo de la Alta Consejería Presidencial para la Equidad de la Mujer; Juliana Baños, Natali Acosta y Yamileth Ortiz fueron las invitadas, asistieron 380 personas
Y en el marco del acuerdo de entendimiento con el Planetario de Bogotá se ejecutó satisfactoriamente un MujerEs Ciencia, las invitadas fueron Lina García y Carmen Pimienta, asistieron 50 personas.
Los demás eventos en vivo programados fueron cancelados atendiendo las medidas impuestas por el Gobierno Nacional y la Alcaldía de Bogotá, por tal razón las actividades del componente de Activaciones Regionales se volcaron al plano virtual con los siguientes eventos:
•	Ruta de la Ciencia, referencia: ¿Y los científicos para qué? Súper héroes en tiempos de pandemia, con Javier Santaolalla como invitado, ha tenido 4500 vistas en Facebook y YouTube.
•	Ruta de la Ciencia, referencia: Ciencia y café: Un espacio para la divulgación científica, tuvo como invitado a Carlos Guarnizo, ha tenido 236 vistas en los canales de Facebook y Youtube de Todo es Ciencia. 
•	Un mujerEs Ciencia virtual que tuvo como invitadas a Vanessa Rosales y María Cristina Navas, el tema central fue, Historia, pandemias y literatura,  este evento ha tenido 430 visualizaciones. 
•	Ruta de la Ciencia en alianza con la Secretaría de Educación de Bogotá, referencia: Exploración cósmica, un sueño espacial, el invitado fue Camilo Buitrago, ha tenido 2931 vistas en los canales de Facebook y Youtube de Todo es Ciencia. 
•	Marce la Recicladora fue la invitada a la última Ruta de la Ciencia del primer semestre del año, este evento también se realizó en alianza con la Secretaría de Educación de Bogotá, el tema central fue, ¿Cómo usar las redes sociales para generar conciencia ambiental?, este evento ha tenido 1150 visualizaciones.
</t>
    </r>
    <r>
      <rPr>
        <b/>
        <sz val="11"/>
        <color theme="1"/>
        <rFont val="Segoe UI"/>
        <family val="2"/>
      </rPr>
      <t>4.	Entorno digital</t>
    </r>
    <r>
      <rPr>
        <sz val="11"/>
        <color theme="1"/>
        <rFont val="Segoe UI"/>
        <family val="2"/>
      </rPr>
      <t xml:space="preserve">
Para el primer semestre se logran</t>
    </r>
    <r>
      <rPr>
        <b/>
        <sz val="11"/>
        <color theme="1"/>
        <rFont val="Segoe UI"/>
        <family val="2"/>
      </rPr>
      <t xml:space="preserve"> 3 productos comunicativos realizados para la comunicación pública de la CTe</t>
    </r>
    <r>
      <rPr>
        <sz val="11"/>
        <color theme="1"/>
        <rFont val="Segoe UI"/>
        <family val="2"/>
      </rPr>
      <t xml:space="preserve">I de los 2 programados para este semestre.
Teniendo en cuenta el comienzo de año y la tasa de producción, se esperaba que para el mes de enero el tráfico del portal web y el contenido multimedia se viera afectado, pese a que sí se movilizaron nuevos contenidos editoriales y revivió contenido en otros formatos para no perder el ritmo de publicación.
Sin embargo a febrero ya comienza un alza en el tráfico del contenido de la página web y las redes sociales. Las estrategias de Facebook Live entre febrero y marzo, correspondientes a la edición de Género, sexualidad y ciencia y el Día Internacional de la mujer, incrementaron las reproducciones de video. Es importante la estrategia del FB live para generar más dinámica en el contenido y como un formato innovador para transmitir conocimiento científico.
El entorno digital ha respondido con contenido y estrategias para apoyar procesos de conocimiento sobre esta pandemia y la educación y entretenimiento desde casa, el comportamiento digital de la página Todo es Ciencia www.todoesciencia.comy las redes sociales ha tenido un número de visitas 159.667, en cuanto a la reproducción de videos se encuentran distribuidos de la siguiente manera:
Facebook: 53.700 
Instagram: 2.086
Twitter: 3.206
Youtube: 110.500 para un total de reproducciones de 169.492 reproducciones.
</t>
    </r>
    <r>
      <rPr>
        <b/>
        <sz val="11"/>
        <color theme="1"/>
        <rFont val="Segoe UI"/>
        <family val="2"/>
      </rPr>
      <t>5.	Proyectos especiales</t>
    </r>
    <r>
      <rPr>
        <sz val="11"/>
        <color theme="1"/>
        <rFont val="Segoe UI"/>
        <family val="2"/>
      </rPr>
      <t xml:space="preserve">
Durante el primer semestre de 2020 se llevaron a cabo dos talleres (de dos sesiones cada uno) de escritura creativa para contar la ciencia. Los talleres se realizaron de manera virtual a través de las redes sociales de Todo es Ciencia (YouTube y Facebook). Fueron dictados por Catalina Navas y contaron con 7.661 reproducciones.  La realización de estos talleres </t>
    </r>
    <r>
      <rPr>
        <b/>
        <sz val="11"/>
        <color theme="1"/>
        <rFont val="Segoe UI"/>
        <family val="2"/>
      </rPr>
      <t xml:space="preserve">aportó 2 Espacios </t>
    </r>
    <r>
      <rPr>
        <sz val="11"/>
        <color theme="1"/>
        <rFont val="Segoe UI"/>
        <family val="2"/>
      </rPr>
      <t>de valor que promueven la socialización, el uso y la gestión del conocimiento en CTeI por parte de la sociedad y</t>
    </r>
    <r>
      <rPr>
        <b/>
        <sz val="11"/>
        <color theme="1"/>
        <rFont val="Segoe UI"/>
        <family val="2"/>
      </rPr>
      <t xml:space="preserve"> 1 Producto comunicativo </t>
    </r>
    <r>
      <rPr>
        <sz val="11"/>
        <color theme="1"/>
        <rFont val="Segoe UI"/>
        <family val="2"/>
      </rPr>
      <t xml:space="preserve">realizado para la comunicación pública de la CteI, el cual consiste en un formato de taller.
Debido a la coyuntura actual de la cuarentena por el COVID-19, durante el primer semestre del 2020 no fue posible realizar ningún taller presencial. Los espacios que estaban previstos para suceder durante la FILBo (talleres de escritura y talleres de arte y ciencia) fueron cancelados debido al aplazamiento de la feria; por esta razón no fue posible alcanzar la meta de 3 Espacios de valor que promueven la socialización, el uso y la gestión del conocimiento en CTeI por parte de la sociedad, propuesta para el primer semestre del 2020.
Con el fin de enriquecer la programación virtual que se empezó a ofrecer en las redes sociales de Todo es Ciencia; en los meses de mayo y junio fueron programados talleres virtuales de escritura creativa para contar la ciencia; diseñados y dictados por la escritora Catalina Navas, ganadora del 1er Concurso de Escritura de Cuentos de Ciencia Ficción del 2019 de Colciencias. Los talleres estaban dirigidos a público general.
Además los participantes exploraron la escritura de columnas de opinión y la inclusión de emociones en los textos, se abordaron herramientas para escribir ficción a partir de una idea científica y se trabajó con relatos del libro “Cuentos salvajes para nerds”. Al final de cada taller se invitó a los asistentes a que enviaran sus propuestas de textos, los ganadores serán publicados en la página web de Todo es Ciencia. En total, fueron recibios 20 textos de los cuales 4 serán seleccionados. 
•	UNO: Talleres virtuales de escritura creativa para contar la ciencia (mayo). Contó con 4.370 reproducciones.
•	DOS: Talleres virtuales de escritura creativa para contar la ciencia (junio). Contó con 3.291 reproducciones.
Links de visualización
Primera sesión. 6 de mayo: https://www.youtube.com/watch?v=XrbDbVlD_GE
Segunda sesión. 11 de mayo: https://www.youtube.com/watch?v=XPr3sFsz1iE
Primera sesión. 3 de junio: https://www.youtube.com/watch?v=hFv58A7JDfI
Segunda sesión. 12 de junio: https://www.youtube.com/watch?v=jLt9SGVsHww
Se espera que con la formalización de nuevas alianzas, sea posible tener más espacios durante el segundo semestre del 2020.
Productos
Para este semestre, el componente de Proyectos especiales aportó 1 
Producto comunicativo realizado para la comunicación pública de la CteI. Se trata del Formato de taller virtual de escritura creativa para contar la ciencia.
Este documento da cuenta del paso a paso para realizar el taller así como los textos que se leerán y los temas que se trabajarán con los participantes. En las sesiones se abordó la escritura de columnas de opinión con base en emociones y la escritura de cuentos con base en ideas científicas. Se trabajó con columnas de opnión del sitio web de Todo es Ciencia y con el libro “Cuentos salvajes para nerds”.
La meta para el primer semestre este año eran 2 productos. Sin embargo, a la fecha no ha sido posible el diseño de nuevos formatos, debido a que no han sido desembolsados los recursos 2020. Esto ha impedido la suscripción de convenios que permitan el diseño de formatos de talleres de arte y ciencia en conjunto con los aliados. Se espera que el dinero sea desembolsado para el segundo semestre de este año. 
 </t>
    </r>
  </si>
  <si>
    <t xml:space="preserve">65%  medios regionales y nacionales con contenido CTeI </t>
  </si>
  <si>
    <t>30 comunidades y/o grupos de interés que se fortalecen a través de procesos de Apropiación Social de Conocimiento y cultura científica</t>
  </si>
  <si>
    <t>Apropiación Social de la CTeI
1-	Ideas para el Cambio – 2020
La iniciativa "Ideas para el Cambio", cuyo objetivo es apoyar procesos de apropiación social de la CTeI para la implementación de soluciones de Ciencia y Tecnología que den respuesta a retos nacionales mediante el trabajo colaborativo entre expertos en CTeI y organizaciones comunitarias. 
Para el primer trimestre se tenía programado el 2° Encuentro Nacional de Ideas para el Cambio en el Planetario de Bogotá, evento que tiene como objetivo intercambiar prácticas de Apropiación Social del Conocimiento mediante Ciencia, Tecnología e Innovación, desarrolladas en el marco de la cuarta versión del programa Ideas para el Cambio, titulada Ciencia y TIC para la Paz, pero atendiendo la responsabilidad social y personal, y acatando todos los lineamientos establecidos por el Gobierno Nacional para evitar la propagación del COVID-19, este evento fue aplazado.
Adicionalmente se presentan los planes operativos, de ejecución presupuestal y de apropiación social de las propuestas:
a) Agroecología y bosques análogos productivos como recurso para la gobernanza, sustentabilidad y soberanía alimentaria de comunidades vulnerables en el DRMI Barbacoas. -Fundación Biodiversa Colombia.
b) Implementación de un sistema fotovoltaico para la generación de energía eléctrica en la escuela de la vereda san miguel del municipio de Sardinata ? Norte de Santander. - Fundación de Estudios Superiores COMFANORTE
c) ¡Bailemos por la paz! Construcción colectiva de identidad cultural para una paz sostenible en la comunidad del Espacio Territorial de Capacitación y Reincorporación (ETCR) Jaime Pardo Leal y veredas circunvecinas. - Fundación Universitaria del Área Andina
d) Turismo comunitario y horticultura como una estrategia para el desarrollo rural de Florencia, Caquetá durante el posconflicto. - Universidad de la Amazonia.
e) Parque Kárstico El Peñón - Geoturismo y Geoeducación para la Geoconservació. - Universidad Industrial de Santander.
f) Co-creagua, comunidades creativas y comunicativas. - Universidad Nacional de Colombia.
g) Revaloración y recuperación de las variedades de la yuca y su riqueza biocultural través de las TICs en alianza con la comunidad de San Cayetano-Montes de María. - Universidad Nacional de Colombia.
h) Kiosco multi-servicios de energías renovables para la comunidad arhuaca de Gamake en Pueblo Bello, Cesar. - Universidad Central.
i) ¡Agua potable para todos! Acciones colectivas para la sostenibilidad del acueducto comunitario de la vereda Los Naranjales en Apartadó (Antioquia). - Universidad de Antioquia.
j) IUMA: Apropiación y transmisión de la identidad indígena a través de un Laboratorio de co- creación simbólica artesanal para el empoderamiento y sostenibilidad socio cultural de las mujeres indígenas Embera. - Universidad Católica de Pereira.
k) Fósiles que maravillan al mundo, turismo paleontológico en la zona norte del desierto de la Tatacoa, Centro Poblado La Victoria, Huila. - Colegio de Nuestra Señora del Rosario.
l) Diseño participativo de experiencias transmedia para la restitución de la memoria colectiva ferroviaria del barrio Café Madrid de la ciudad de Bucaramanga. - Universidad de Santander.
m) Biocompost para cultivos sostenibles. - Instituto Universitario de la Paz.
2-	Aprópiate - Política Nacional de Apropiación Social del Conocimiento – 2020
Para el primer trimestre se presenta la primera versión del documento de lineamientos  para la Política Nacional de Apropiación Social del Conocimiento mediante CTeI para revisión y aprobación de las diferentes áreas de Minciencias, adicionalmente propuesta de la actualización de los productos de apropiación social del conocimiento reportados en el modelo de medición de grupos e investigadores, en la actualidad se cuenta con 16 productos resultado de actividades de apropiación social de CTeI, sin embargo, a partir de un estudio de tipo cienciométrico realizado en el 2019, se identificó la necesidad de cualificar los productos para que éstos respondan a un ejercicio intencionado de apropiación social del conocimiento. Luego de la revisión y análisis de lo reportado, se inicia el proceso de actualización de los productos, se consideran productos resultado de procesos de apropiación social del conocimiento, aquellos que implican que la ciudadanía intercambie saberes y conocimientos de ciencia, tecnología e innovación para abordar situaciones de interés común y proponer soluciones o mejoramientos concertados, que respondan a sus realidades. 
La apropiación social del conocimiento convoca la participación ciudadana de investigadores, comunidades, líderes locales, gestores de política, empresarios, entre otros, para gestionar, producir y aplicar la ciencia en su cotidianidad, y así, contribuir al mejoramiento de las condiciones de vida a partir del diálogo de saberes y la construcción colectiva del conocimiento. 
Desde Minciencias se comprende que la Apropiación Social del Conocimiento que se genera mediante la gestión, producción y aplicación de ciencia, tecnología e innovación, es un proceso que convoca a los ciudadanos a dialogar e intercambiar sus saberes, conocimientos y experiencias, generando entornos de confianza y equidad para transformar sus realidades y propiciar bienestar social.
En consecuencia, el enfoque define unos principios rectores, propuestos en la política nacional de apropiación social del conocimiento mediante CTeI, los cuales orientan el desarrollo de procesos participativos y colectivos en torno a los saberes y conocimientos sociales y científico- tecnológicos. 
A partir de los principios de la apropiación social del conocimiento, se reconoce que la ciencia, la cultura y la sociedad se encuentran entrelazadas en la vida diaria, en donde cada una se nutre de las otras y se complementan. 
3-	Centros de ciencia - Infraestructura – 2020
Durante el primer trimestre se ha adelantado el proceso de reconocimiento de 3 Centros de ciencia: Fundación Andoke, la Fundación zoológico de Cali y el Jardín Botánico de Cartagena. Los documentos que soportan estos acompañamientos presentan los avances de estos procesos de solicitud de reconocimiento a través de una autoevaluación que busca que cada Centro de Ciencia establezca el desempeño, los logros y la calidad del desarrollo de sus programas y actividades en ASCTI, de tal forma que el reconocimiento de los Centros de Ciencia se vea como un importante motor para la generación de la Cultura de CTeI, no solo de las actividades misionales que ellos desarrollan, sino también de la formación de capacidades, la consolidación de las instituciones en sí mismas, y la obtención de mayor visibilidad social.
4-	A Ciencia Cierta – 2020
Minciencias a través del programa A Ciencia Cierta busca promover el fortalecimiento de experiencias ciudadanas y/o comunitarias a partir de la identificación y el reconocimiento de prácticas en donde la incorporación y aplicación del conocimiento científico y tecnológico han mejorado, optimizado o transformado un proceso en beneficio de la sociedad, enmarcado en el objetivo 5 del Plan Estratégico Institucional 2019-2022 “Generar una cultura que valore, gestione y apropie la CTeI”. Durante sus distintas versiones el programa A Ciencia Cierta ha contribuido con las metas de la Agenda 2030 Transformando Colombia, frente a distintos Objetivos de Desarrollo Sostenible. Se considera que con el desarrollo de la quinta versión del programa, se aportará al avance en el cumplimiento del objetivo 1: Fin de la pobreza que propone poner fin a la pobreza en todas sus formas en todo el mundo, objetivo 11: Ciudades y comunidades sostenibles en el cual se pretende lograr que las ciudades y los asentamientos humanos sean inclusivos, seguros, resilientes y sostenibles, y el objetivo 12: Producción y consumo responsable el cual busca garantizar modalidades de consumo y producción sostenible, a través de la temática de Desarrollo Local. Así mismo, esta temática se alinea con las recomendaciones de la Misión de Sabios, específicamente en relación con el reto de Colombia equitativa. Para el abordaje de la temática de esta quinta versión, el desarrollo local es entendido como un proceso de cambio estructural generado a partir de la implementación de acciones y dinámicas intencionadas hacia el logro de objetivos y metas comunes para el bienestar y la convivencia de los grupos sociales que comparten un territorio. Estas acciones y dinámicas giran en torno al aprovechamiento que dichos grupos sociales pueden realizar de los recursos humanos, materiales y naturales presentes en su contexto.
Para el primer trimestre se realizó la evaluación de 11 informes de supervisión de l5 que estaban programados.
Los informes de supervisión evaluados corresponden a las siguientes comunidades:
1. Asociación Minga de Campesinos La Orquídea
2. Asociacion de Mujeres Dios con Nosotros
3. Grupo Ecológico Reverdecer Laboyano
4. Asociación de Mujeres Rurales de Almaguer
5. Asociación para el Desarrollo Integral Humano y Sostenible Akayu
6. Asociación de Agricultores, Productores Pecuarios, Piscicultores y Ambientalistas De Pasifueres -ASOPASFU-
7. Junta de Acción Comunal Vereda El Carmelito- Patía
8. Asociación de Productores Agropecuarios de la Vereda Brasilar - ASOBRASILAR
9. Asociación de Usuarios del Acueducto Aguas del Volcán
10. Consejo Comunitario Negros Unidos
11. Comité de Vigilancia y Conservación del Medio Ambiente de Pescadores Artesanales de Caño Grande
5-	Red Colombiana de Información Científica – 2020
Para el primer trimestre se presenta el documento con el avance de la vinculación de nuevas entidades a RedCol.
Es así como los equipos técnicos de universidades e institutos y centros de investigación del Valle de Cauca y Santander recibieron el taller durante el 2019: “Directrices para repositorios institucionales de investigación de la Red Colombiana de Información Científica”, y “Arquitectura de la información y estructuración de metadatos para productos de investigación en el marco de la ciencia abierta” esto se realizó en el marco del taller Gestión de la Información Científica, el que se presentó las directrices de repositorios de investigación para revistas.
También se presentó la política de apropiación social del conocimiento y la estrategia de difusión todos es ciencia y el taller “Lineamientos técnicos para la comunicación de la ciencia y la divulgación científica.
En cuanto a la infraestructura se encuentra habilitada para cosechar 38 repositorios y permitir la lectura desde la referencia, con respecto a esto se publicaron las “Directrices para repositorios institucionales de investigación de la Red Colombiana de Información Científica (RedCol) 2020, en el link https://redcol.readthedocs.io/es/latest/.  Estos estándares permitirán consolidar una oferta de la producción científica del país para lograr dar visibilidad y acceso a la información científica nacional, facilitando la inclusión en redes internacionales a través de la estandarización e interoperabilidad de los diferentes repositorios de las instituciones, entendidos como “aquel conjunto de servicios prestados por las universidades y centros de investigación a su comunidad para recopilar, gestionar, difundir y preservar su producción científica a través de una colección organizada, de acceso abierto e interoperable”.
La Batería de métricas de la RedCol, se ha iniciado con estadísticas básicas como: cantidad de publicaciones por repositorio: estos resultados muestran el contenido de los repositorios con los registros validados por la plataforma, es decir que cumplen las directrices (estándares técnicos) para repositorios institucionales de investigación de Minciencias</t>
  </si>
  <si>
    <t>100% de cumplimiento de los requisitos  priorizados de Gobierno Digital en Minciencias</t>
  </si>
  <si>
    <t>1  Red internacional apoyada</t>
  </si>
  <si>
    <t>Promover el desarrollo y la consolidación de la CTeI en las regiones</t>
  </si>
  <si>
    <t>Gestión del FCTeI del SGR - 2020</t>
  </si>
  <si>
    <t>Implementación del plan bienal de convocatorias del FCTeI del SGR</t>
  </si>
  <si>
    <r>
      <rPr>
        <b/>
        <sz val="11"/>
        <color theme="1"/>
        <rFont val="Segoe UI"/>
        <family val="2"/>
      </rPr>
      <t>1.	Implementación del plan bienal de convocatorias del FCTeI del SGR</t>
    </r>
    <r>
      <rPr>
        <sz val="11"/>
        <color theme="1"/>
        <rFont val="Segoe UI"/>
        <family val="2"/>
      </rPr>
      <t xml:space="preserve">
Debido a la emergencia derivada del COVID-19 en Colombia, el OCAD del FCTeI ha decidido modificar el Plan Bienal de Convocatorias Públicas, Abiertas y Competitivas del FCTeI del SGR, posponiendo indefinidamente, tal como consta en el acta OCAD del 76 del 6 de abril de 2020, la apertura de cinco convocatorias y realizando la aprobación de dos nuevas convocatorias orientadas a dar una respuesta oportuna, eficaz y pertinente a la situación de pandemia por la que atraviesa el país.
Por lo anterior, el número de convocatorias planeadas a abrir durante el año 2020 se incrementa a siete y la información reportada para el segundo trimestre del año para el plan "Implementación del plan bienal de convocatorias del FCTeI del SGR", consiste en una convocatoria abierta, la cual representa un porcentaje de</t>
    </r>
    <r>
      <rPr>
        <b/>
        <sz val="11"/>
        <color theme="1"/>
        <rFont val="Segoe UI"/>
        <family val="2"/>
      </rPr>
      <t xml:space="preserve"> avance del 14 % en el indicador, valor que es inferior al esperado debido a las razones expuestas anteriormente.</t>
    </r>
    <r>
      <rPr>
        <sz val="11"/>
        <color theme="1"/>
        <rFont val="Segoe UI"/>
        <family val="2"/>
      </rPr>
      <t xml:space="preserve">
Debido a que no se cumplió con la meta propuesta del indicador y que a causa de la situación de emergencia derivada del SARS-COV-2, fue modificado el Plan Bienal de Convocatorias Públicas, Abiertas y Competitivas del FCTeI del SGR, se está gestionando la apertura de la segunda convocatoria para atender desde la Ciencia, Tecnología e Innovación, las situaciones de emergencia derivadas por el COVID-19, la cual se estima abrir durante el tercer trimestre del año en curso. Por otra parte, se logró que el OCAD del FCTeI del SGR, realizara la modificación de los términos de referencia de cinco convocatorias abiertas en el 2019 y que actualmente se encuentran en ejecución, para otorgar más tiempo a los proyectos para su estructuración, viabilización, priorización y aprobación. De igual forma se está gestionando la apertura de las otras cinco convocatorias suspendidas.
</t>
    </r>
    <r>
      <rPr>
        <b/>
        <sz val="11"/>
        <color theme="1"/>
        <rFont val="Segoe UI"/>
        <family val="2"/>
      </rPr>
      <t xml:space="preserve">2.	Gestión de la Secretaría Técnica del FCTeI del SGR </t>
    </r>
    <r>
      <rPr>
        <sz val="11"/>
        <color theme="1"/>
        <rFont val="Segoe UI"/>
        <family val="2"/>
      </rPr>
      <t xml:space="preserve">
De acuerdo con la información reportada, para el segundo trimestre del año para el plan "Gestión de la Secretaría Técnica del FCTeI del SGR  segundo trimestre", el OCAD del FCTeI del SGR realizó seis sesiones; cuatro de ellas, evidenciadas en los Acuerdos 89, 92, 93 y 94 de 2020, se priorizaron, viabilizaron y aprobaron 84 de proyectos para ser financiados con recursos del FCTeI; de igual forma fue aprobado un ajuste relacionado con la adición de recursos a un proyecto priorizado, viabilizado y aprobado en el acuerdo 68 de 2018, por tal razón, el valor reportado para el trimestre es de $ 348.680.606.693,86, con un </t>
    </r>
    <r>
      <rPr>
        <b/>
        <sz val="11"/>
        <color theme="1"/>
        <rFont val="Segoe UI"/>
        <family val="2"/>
      </rPr>
      <t>porcentaje de avance del 33,04 %</t>
    </r>
    <r>
      <rPr>
        <sz val="11"/>
        <color theme="1"/>
        <rFont val="Segoe UI"/>
        <family val="2"/>
      </rPr>
      <t xml:space="preserve"> en el indicador, valor que es superior a la </t>
    </r>
    <r>
      <rPr>
        <b/>
        <sz val="11"/>
        <color theme="1"/>
        <rFont val="Segoe UI"/>
        <family val="2"/>
      </rPr>
      <t>meta planteada del 20 %</t>
    </r>
    <r>
      <rPr>
        <sz val="11"/>
        <color theme="1"/>
        <rFont val="Segoe UI"/>
        <family val="2"/>
      </rPr>
      <t xml:space="preserve"> para el segundo trimestre. Debido a que se superó la meta propuesta del indicador no se requiere realizar ninguna acción de mejora.
</t>
    </r>
  </si>
  <si>
    <t>Gestión de la Secretaría Técnica del FCTeI del SGR</t>
  </si>
  <si>
    <t>Fomentar un Minciencias Integro, Efectivo e Innovador (IE+i)</t>
  </si>
  <si>
    <t>100% de cumplimiento de los requisitos  priorizadas de transparencia- transformando la gestión digital</t>
  </si>
  <si>
    <r>
      <t>Dentro del plan “</t>
    </r>
    <r>
      <rPr>
        <b/>
        <sz val="11"/>
        <color theme="1"/>
        <rFont val="Segoe UI"/>
        <family val="2"/>
      </rPr>
      <t>por una gestión administrativa y financiera eficiente e innovadora – 2020</t>
    </r>
    <r>
      <rPr>
        <sz val="11"/>
        <color theme="1"/>
        <rFont val="Segoe UI"/>
        <family val="2"/>
      </rPr>
      <t xml:space="preserve">”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segundo trimestre de la vigencia 2020, se presenta igualmente un </t>
    </r>
    <r>
      <rPr>
        <b/>
        <sz val="7.7"/>
        <color theme="1"/>
        <rFont val="Segoe UI"/>
        <family val="2"/>
      </rPr>
      <t>avance del 100%,</t>
    </r>
    <r>
      <rPr>
        <sz val="11"/>
        <color theme="1"/>
        <rFont val="Segoe UI"/>
        <family val="2"/>
      </rPr>
      <t xml:space="preserve">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t>
    </r>
    <r>
      <rPr>
        <b/>
        <sz val="11"/>
        <color theme="1"/>
        <rFont val="Segoe UI"/>
        <family val="2"/>
      </rPr>
      <t>Transformado la Gestión Documental</t>
    </r>
    <r>
      <rPr>
        <sz val="11"/>
        <color theme="1"/>
        <rFont val="Segoe UI"/>
        <family val="2"/>
      </rPr>
      <t xml:space="preserve">
Teniendo en cuenta la transformación de la entidad a Ministerio, el proceso de gestión documental debe realizar la actualización de todos los instrumentos archivísticos de cara al nuevo mapa de procesos de la entidad, así como los documentos técnicos, f+O40aprobación y publicación del Programa de Gestión Documental del Ministerio y el informe de implementación del Sistema Integrado de Conservación.
El Sistema Integrado de Conservación; es una de las herramienta archivísticas en el que desarrollan programas y estrategias para salvaguardar el acervo documental de la entidad durante el ciclo vital de los documentos y tiene el propósito de definir acciones que garanticen la perdurabilidad y recuperación de la información a través del paso del tiempo, sea cual sea el medio en el que esta se encuentre: físico, digital o electrónico, está conformado por 6 programas de conservación preventiva, cuyo propósito es dar línea operativa en cuanto las actividades que se requieren para garantizar la funcionalidad y estabilidad de los soportes y técnicas, que a su vez dan lugar a la perdurabilidad, integridad, originalidad, inalterabilidad, fiabilidad y disponibilidad de los documentos en soportes tradicionales
</t>
    </r>
    <r>
      <rPr>
        <b/>
        <sz val="11"/>
        <color theme="1"/>
        <rFont val="Segoe UI"/>
        <family val="2"/>
      </rPr>
      <t>-	Contribuir a un Minciencias ambientalmente responsable</t>
    </r>
    <r>
      <rPr>
        <sz val="11"/>
        <color theme="1"/>
        <rFont val="Segoe UI"/>
        <family val="2"/>
      </rPr>
      <t xml:space="preserve">
De acuerdo a la asignación de recursos presupuestales de adquisición de bienes y servicios para la vigencia fiscal de 2020, se establecieron los gastos estrictamente necesarios para el normal funcionamiento de Minciencias en el cumplimiento de su cometido estatal.
Por otro lado, se actualizó el Manual de Gestión Ambiental y la matriz de aspecto e impactos ambientales del Ministerio que se encuentra para publicación en GINA.
Se realiza el seguimiento a los consumos mensuales de energía en kilovatios, consumo bimensual de acueducto en M3  por cada piso, a través del indicador diseñado en el manual de gestión ambiental, en el cual se establecen los motivos de las variaciones presentadas.
ambiental, en el cual se establecen los motivos de las variaciones presentadas.
Adicionalmente en el periodo reportado se realizaron campañas sobre:
-	Consumo + Responsabilidad ¿ I Procura cuidar tus hábitos consumiendo sólo lo que necesitas.
-	Consumo + Responsabilidad ¿ I Danos otros consejos que podamos implementar para reducir el impacto ambiental mientras estamos en casa.
-	Consumo + Responsabilidad ¿ I ¿Cómo ser parte del cambio - Cuéntanos cómo podemos mejorar la calidad de vida del planeta?
-	Consumo + Responsabilidad ¿ I Evitemos la deforestación de nuestra biodiversidad manteniendo uso responsable del papel.
-	Minciencias se une a la celebración del Día Mundial Medio Ambiente reconociendo el gran valor de nuestro patrimonio natural.
Con relación a los viáticos y gastos de desplazamiento el ministerio debido a las medidas que tomo el Gobierno Nacional con relación al aislamiento preventivo obligatorio desde el 20 de marzo de 2020, se hizo necesario suspender las comisiones y gastos de desplazamientos programados por cada una de las dependencias del Ministerio de Ciencias, Tecnología e Innovación, haciéndose necesario utilizar las herramientas virtuales en los casos que se podía utilizar este medio, las comisiones o gastos de desplazamiento que requerían una visita presencial fueron canceladas y en estudio su reprogramación. Haciendo un comparativo entre el 01 de enero y 31 de marzo de la vigencia anterior y el mismo periodo de la vigencia actual, se evidencio una reducción de 39 comisiones o gastos de desplazamiento.
Finalmente se actualizó el PLAN DE AUSTERIDAD EN EL GASTO Y GESTIÓN AMBIENTAL 2020 correspondiente al primer trimestre y se publicó en la página institucional. Está en proceso de actualización el periodo correspondiente del segundo trimestre, el cual vence el próximo 30 de junio.
</t>
    </r>
    <r>
      <rPr>
        <b/>
        <sz val="11"/>
        <color theme="1"/>
        <rFont val="Segoe UI"/>
        <family val="2"/>
      </rPr>
      <t>-	Optimización Gestión Financiera – Recepción autorizaciones de pago.</t>
    </r>
    <r>
      <rPr>
        <sz val="11"/>
        <color theme="1"/>
        <rFont val="Segoe UI"/>
        <family val="2"/>
      </rPr>
      <t xml:space="preserve">
En el reporte del 1er trimestre se estableció el cronograma de actividades a desarrollar en la vigencia 2020 con miras a optimizar el proceso de recepción de autorizaciones de pago en el Grupo Interno de Trabajo de Apoyo Financiero y Presupuestal. Esta iniciativa surge a raíz de las observaciones que se tenían por parte de los integrantes del Grupo Financiero respecto de posibles mejoras que se podían tener en esta actividad para tener una mayor satisfacción por parte de los usuarios internos encargados de radicar las autorizaciones de pago. 
Dentro de los aspectos a mejorar era el tiempo que debía disponer una persona al radicar la cuenta, largas filas ocasionada por la verificación de la información en SECOP, entre muchos otros inconvenientes causados por la radicación de cuentas manuales.
Es así como se adelantaron todas las reuniones correspondientes para la implementación de la herramienta a través de Google forms, que al mismo tiempo coincidió con las medidas de aislamiento decretadas por el Gobierno Nacional a raíz del COVID-19 y considerando los pronunciamientos realizados por el Presidente de la Republica y la Alcaldía de Bogotá, decretando un aislamiento obligatorio a partir del 20 de marzo de 2020, se realizó un plan de contigencia para efectuar la recepción de cuentas, después de varias alternativas usadas para este fin el 24 de abril fue entregada la versión inicial del formulario por parte de la firma Xertica y producto de ello la Dirección Administrativa y Financiera publicó la Circular Interna No. 27 de 2020 mediante la cual se informó que la radicación de las autorizaciones de pago se realizaría a través del diligenciamiento de un formulario dispuesto en la URL recepcioncuentas.minciencias.gov.co, de igual manera fue socializada en reunión virtual el mismo 24 de abril.
</t>
    </r>
    <r>
      <rPr>
        <b/>
        <sz val="11"/>
        <color theme="1"/>
        <rFont val="Segoe UI"/>
        <family val="2"/>
      </rPr>
      <t xml:space="preserve">
Optimización de servicios Logísticos
</t>
    </r>
    <r>
      <rPr>
        <sz val="11"/>
        <color theme="1"/>
        <rFont val="Segoe UI"/>
        <family val="2"/>
      </rPr>
      <t xml:space="preserve">Este proceso tiene como objetivo principal la administración de los bienes y servicios requeridos para la operación del Ministerio, atendiendo de manera oportuna los requerimientos solicitados a fin de lograr la satisfacción de los usuarios internos, el proceso cuenta con una serie de categorías ya definidas, las cuales son solicitadas por los usuarios mediante la herramienta Service Desk.
Teniendo en cuenta el plan definido para la vigencia 2020, optimización de servicios logísticos, en la primera etapa de ejecución del plan se definió el servicio que sería optimizado “Salida de elementos” y el cronograma de actividades para la ejecución del plan. Para el II trimestre, se realiza la ejecución de las actividades programadas en el Cronograma y se establece que no es necesario ajustar el Procedimiento de Administración de Bienes e Inventarios, dado que el numeral 4.6, hace referencia a las “Ordenes de salida” de forma aclaratoria, por lo tanto, no requiere ajuste para la implementación del plan. 
Se verifica con la Mesa de Servicios – OTSI, el formato actual de salida de elementos, y se considera totalmente viable que el trámite se realice de manera virtual, por el momento sin eliminar el formato, pero facilitando la obtención de las diferentes firmas y optimizando los tiempos del proceso. Adicionalmente, se realiza la solicitud a la Mesa de Servicios – OTSI, de la inclusión de la categoría “SALIDA DE ELEMENTOS” en el aplicativo service desk, posteriormente se realiza la verificación de que la misma haya sido incluida de acuerdo con la solicitud realizada por el Grupo Interno de Trabajo de Apoyo Logístico y Documental. Se realizaron las pruebas técnicas correspondientes junto con la OTSI y la opción se encuentra disponible para iniciar la prueba piloto.
Sin embargo, y teniendo en cuenta la coyuntura por COVID-19, que generó el aislamiento obligatorio y al alto flujo de solicitudes que ha recibido la Mesa de Servicios – OTSI, queda pendiente definir el plan de acción para ejecutar la prueba piloto, de forma tal que el proceso inicie en la solicitud del servicio por medio del aplicativo, empleando el formato de “Orden de salida” y finalice con la autorización de la orden y la notificación al dispositivo de vigilancia. El plan de acción será definido en las primeras semanas de julio de 2020, de tal forma que se pueda avanzar en la ejecución de la prueba piloto inicial.
</t>
    </r>
    <r>
      <rPr>
        <b/>
        <sz val="11"/>
        <color theme="1"/>
        <rFont val="Segoe UI"/>
        <family val="2"/>
      </rPr>
      <t>Contribuir a un Minciencias más transparente</t>
    </r>
    <r>
      <rPr>
        <sz val="11"/>
        <color theme="1"/>
        <rFont val="Segoe UI"/>
        <family val="2"/>
      </rPr>
      <t xml:space="preserve">
Para el segundo trimestre la Dirección Administrativa y Financiera – Grupo Interno de Trabajo de Apoyo Financiero y Presupuestal ha dado cumplimiento a los tres requisitos de transparencia ITEP,</t>
    </r>
    <r>
      <rPr>
        <b/>
        <sz val="11"/>
        <color theme="1"/>
        <rFont val="Segoe UI"/>
        <family val="2"/>
      </rPr>
      <t>+O40</t>
    </r>
    <r>
      <rPr>
        <sz val="11"/>
        <color theme="1"/>
        <rFont val="Segoe UI"/>
        <family val="2"/>
      </rPr>
      <t>.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mayo de 2020. La información se puede consultar en la ruta: https://minciencias.gov.co/quienes_somos/informacion_financiera_contable/presupuesto https://minciencias.gov.co/quienes_somos/informacion_financiera_contable/ejecucion o por la opción: www.minciencias.gov.co Transparencia y acceso a información pública 5. Presupuesto 5.1 Presupuesto General 5.4 Actos administrativos de modificaciones presupuestales 
Publicación histórico de Presupuesto 
En la página web del Ministerio se encuentra publicada el histórico del presupuesto asignado y ejecutado por el Departamento Administrativo de Ciencia, Tecnología e Innovación (2013-2019). Para la vigencia 2020 se encuentra publicada la ejecución presupuestal del Ministerio de Ciencia, Tecnología e Innovación (Gastos e Ingresos) para los periodos de enero a mayo de 2020.
La información se puede consultar en la ruta: https://minciencias.gov.co/quienes_somos/informacion_financiera_contable/ejecucion o por la opción: www.minciencias.gov.co Transparencia y acceso a información pública 5. Presupuesto 5.2 Ejecución presupuestal histórica anual 
Publicación de ejecución del presupuesto
 En la página web del Ministerio se encuentra publicada la Ejecución Presupuestal de Gastos e Ingresos del Ministerio de Ciencia, Tecnología e Innovación, para los cierres correspondientes a los meses de enero a mayo de 2020. La información se puede consultar en la ruta: https://minciencias.gov.co/quienes_somos/informacion_financiera_contable/ejecucion o por la opción: www.minciencias.gov.co Transparencia y acceso a información pública 5. Presupuesto 5.1 Presupuesto General
-	Contribuir a un Minciencias más moderno
Para el segundo trimestre se cumple con la meta establecida del 100% de los requisitos de Gobierno Digital, de acuerdo con las tareas asignadas para la implementación del programa de residuos peligrosos, se trabajó en la actualización del MANUAL GESTION AMBIENTAL MINCIENCIAS, el cual está en proceso de publicación en GINA. Adicionalmente, se propusieron los indicadores para el consumo de agua y energía, que hacen parte de este Manual.
Se actualizó la MATRIZ DE ASPECTOS E IMPACTOS AMBIENTALES para el Ministerio de Ciencia, Tecnología e Innovación.
Con el apoyo de la Oficina de Comunicaciones se realizaron campañas de las actividades para generar conciencia ambiental en los funcionarios y colaboradores de Minciencias.
Adicionalmente en el periodo reportado se realizaron las siguientes actividades:</t>
    </r>
  </si>
  <si>
    <t>100% de cumplimiento de los requisitos  priorizadas de transparencia-por una gestión administrativa y financiera eficiente e innovadora</t>
  </si>
  <si>
    <t>100% Avance enlas iniciativas priorizadas en el Plan de Transformación Digital</t>
  </si>
  <si>
    <r>
      <t>1.	Gestión de Seguridad y Privacidad de la Información
Con corte a 30 de junio 2020, se reporta un avance del 47% de las acciones planeadas para el mantenimiento de los requisitos y componentes definidos en el Modelo de Seguridad y Privacidad de la Información, en el plan de seguridad y privacidad de la información.
Del 40% planeado para el segundo trimestre se dio un cumplimiento del 36% y para el acumulado de la vigencia un 47% , debido a la crisis a causa del Coronavirus COVID-19, la cual ha obligado a trabajar desde casa, algunas de las actividades planeadas, no se han ejecutado en las fechas establecidas, debido a que la oficina de Tecnologías y Sistemas de Información se encuentra dedicada a la operación, lo que no ha facilitado dedicar el tiempo suficiente para ejecutar lo planeado.
Por tal razón las actividades pendientes se ejecutarán para el tercer trimestre y se establecerá diferentes estrategias, con el fin que los responsables puedan participar en las actividades de planeadas y dar cumplimiento del 100% de las actividades planeadas.
La publicación del seguimiento a segundo trimestre, se realiza en la página web en el siguiente link: https://minciencias.gov.co/quienes_somos/planeacion_y_gestion/seguridad-informacion.
Desde la Oficina de Tecnologías y Sistemas de Información, se lidera la revisión y actualización de los riesgos de seguridad digital para la vigencia 2020, con el fin de garantizar la confiabilidad, disponibilidad e integridad de los activos de información de la Entidad, en cumplimiento del marco normativo vigente y la Política Nacional de Seguridad Digital (CONPES 3854).
La publicación en la página web se evidencia en el siguiente link: https://minciencias.gov.co/quienes_somos/planeacion_y_gestion/tratamiento
El avance en el Plan de Transformación Digital y del PETI en la Iniciativa Estratégica Gestión de Seguridad y Privacidad de la Información, el cual permite al Ministerio evidenciar la gestión adecuada en seguridad y privacidad de sus activos de información a través de los Proyectos que se detallan a continuación: 
-Plan de Continuidad del negocio (BCP) y Plan de recuperación de desastres (DRP) para el proceso de gestión de tecnologías y sistemas de información
-Mantenimiento y monitoreo del Modelo de seguridad y privacidad de la información
2.	Estrategia TI y Gobierno TI
Para el segundo trimestre se implementaron los lineamientos del dominio de Uso y Apropiación del proyecto "Implementación de la Arquitectura Empresarial" de la Iniciativa Estratégica Estrategia TI y Gobierno TI, adicionalmente se entregan los informes de actividades correspondientes a los cuatro proyectos: Estrategia TI y Gobierno TI, y del avance del PETI y del PTD; tales proyectos son: “Diseño de un modelo de Gobierno de TI para Minciencias desde el marco de trabajo COBIT”, “Implementación Arquitectura Empresarial”, "Seguimiento a los planes de mejora derivados de las auditorías realizadas" y "Implementación Política de Uso Eficiente del Papel".
Los proyectos de la Iniciativa Estratégica avanzaron conforme a los planes de trabajo definidos para cada proyecto y los entregables anexos describen en detalle las actividades desarrollas y avances y logros alcanzados.
En el marco de trabajo COBIT, Diseño de un modelo de Gobierno de TI para Minciencias,
se elaboró el documento de análisis de la situación actual del Gobierno de TI del Ministerio el cual contiene los siguientes temas desarrollados: identificación del problema, justificación, contexto, visión, misión, principios ético y valores del ministerio, sistema de gestión de calidad, descripción del esquema de gobierno de TI actual (estructura organizacional de Ministerio, estructura organizacional de la Oficina de Tecnologías y Sistemas de Información, esquema de gobierno de TI). 
También se realizó el análisis de modelo de evaluación de la madurez de los procesos de TI de la Entidad, siguiendo el marco de trabajo COBIT, específicamente el modelo PAM (Process Assessment Model), identificando la metodología a seguir, la forma en que puede aplicarse en la Entidad conforme al propósito del proyecto de propuesta de un diseño del modelo de gobierno de TI para el Ministerio, para poder dar inicio en el siguiente trimestre a la elaboración del instrumento a aplicar.
Implementación Arquitectura Empresarial, para la fase de iniciación correspondiente a realizar actividades que permitieran socializar la estrategia de uso y apropiación definida para la Entidad y aprobada por el Comité de Gestión y Desempeño Institucional en diciembre de 2019, se realizaron sesiones de acercamiento y socialización con el equipo de la OTSI con el propósito de brindar claridad, entendimiento y profundización en la misma para detallar el plan de trabajo propuesto para iniciar el ejercicio de socialización.
Para apoyar las actividades de socialización al grupo de la OTSI se requirió contar con herramientas ofimáticas soportadas sobre la plataforma office 365 que facilitaron el proceso de medición y diagnóstico en temas de TI identificados en previas sesiones de trabajo, para ser empleados durante las sesiones de  presentación de contenidos o entrevistas con el propósito de evaluar el nivel de interés y proyectar una propuesta en  temas a profundizar como ejercicio piloto del dominio de uso y apropiación.
Finalmente se elaboró un documento con el listado de temas de interés producto de las sesiones de acercamiento y socialización con el equipo de la OTSI para difundir la Estrategia de uso y apropiación definida para la entidad; los temas fueron identificados, consultados y evaluados de acuerdo con el nivel de conocimiento y profundización por parte de los encuestados como base para iniciar un ejercicio piloto de socialización de la estrategia de uso y apropiación.LI.UA.01, así mismo, se generó un informe de resultados obtenidos de los ejercicios de encuestas para medir el nivel de aceptación y aprobación de la actividad. El ejercicio fue realizado al grupo de la OTSI a través del empleo de un instrumento (Quizziz). LI.UA.0, posteriormente, se realizaron actividades de exploración y entendimiento con el equipo de AE para coordinar el inicio del proceso de completitud de la matriz de caracterización y priorización de los grupos de interés como versión preliminar en desarrollo. La actividad se encuentra vigente de acuerdo con el cronograma definido y presentado en la plataforma GINA; soporte documental del primer trimestre el cual está identificado con nombre “1B PlanDeTrabajo2020_Uso&amp;Apropiación.xlsx”. LI.UA.02.
3.	Sistemas de Información, Datos y Servicios Digitales
Para este período se presenta un avance en las iniciativas priorizadas en el Plan de Transformación Digital - G</t>
    </r>
    <r>
      <rPr>
        <b/>
        <sz val="7.7"/>
        <color theme="1"/>
        <rFont val="Segoe UI"/>
        <family val="2"/>
      </rPr>
      <t>obierno y Gestión de TIC para la CTeI de un 51% compuesto por 
Sistemas de Información, Datos y Servicios Digitales con avance del 12% e Infraestructura Digital con un 39% de avance.</t>
    </r>
    <r>
      <rPr>
        <sz val="11"/>
        <color theme="1"/>
        <rFont val="Segoe UI"/>
        <family val="2"/>
      </rPr>
      <t xml:space="preserve">
Para esta iniciativa se presenta el informe de ejecución durante el segundo trimestre para cada uno de los 4 proyectos que integran la Iniciativa "Sistemas de Información, Datos y Servicios Digitales." 
Entre los principales avances para este período se encuentra la construcción de un módulo en el Sistema de Información ScienTI, para pares evaluadores, se definieron casos de uso en versión final, implementación en ambiente de pruebas y realizar sesiones con área funcional para validar acceso y funcionalidad en la aplicación, desarrollo de la convocatoria para niños y jóvenes del programa de Ondas, pendiente de apertura por área funcional, desarrollo de formulario para la convocatoria Talento Joven e impacto regional – 2020, mejora en la funcionalidad en el buscador creangel, implementación de la firma digital en Orfeo, ampliación de la capacidad de herramienta de consulta de trámites recibidos PQRDS para habilitar nuevas fuentes de información, optimización en la integración entre Orfeo – MGI en la etapa de Liquidaciones, desarrollo del módulo Memorando de Inclusión, el cual se encuentra disponible para realizar las pruebas funcionales y posterior despliegue en producción, instalación de un repositorio basado en GIT que permite gestionar, administrar, crear, conectar los repositorios de proyectos de software con diferentes aplicaciones y hacer todo tipo de integraciones con ellas, ofreciendo un ambiente y una plataforma en cual se puede realizar las varias etapas de su SDLC/ADLC y DevOps entre otras.
Para garantizar la operación de la Infraestructura TI se proveen los servicios de conectividad, licenciamiento, soporte y mantenimientos preventivos y correctivos a la infraestructura tecnológica, así como la renovación de las diferentes soluciones que soportan la operación de la plataforma TI del MinCiencias, asegurando la prestación de los servicios TI a los usuarios internos para el cumplimiento de sus funciones y a los usuarios externos para el uso de los servicios que ofrece el Ministerio a la comunidad
Para el segundo trimestre se presenta el informe de Avance PETI, en el que se relaciona las actividades realizadas en los tres proyectos de la iniciativa, con sus avances, logros, dificultades, entregables, relación con los principios del Plan de Transformación Digital.
 Adicionalmente se logró avanzar en la ejecución del plan de adquisiciones propuesto y ajustado a las necesidades de la entidad y acordes al presupuesto asignado, alineación entre los proyectos de la iniciativa y los principios de Transformación Digital, implementación de la prueba piloto del agente Sandblast de Checkpoint en los equipos de OTSI, contar con el 85% de la entidad con el nuevo perfil de backup INSTITUCIONAL en producción en el agente DLO.
 De igual manera se ajusta la configuración de las GPO con el fin de que los equipos del área Financiera permitan realizar las configuraciones específicas del Proxy, con el fin de poder acceder a la plataforma SIIF sin que estos pierdan la configuración al reinicio de los equipos.
Se continúa promoviendo el uso de las herramientas colaborativas, apoyando a los diferentes usuarios en la utilización de estas, para contribuir en el funcionamiento y operabilidad del Ministerio, así como tener al día los respaldos correspondientes a bases de datos en cintas, configuración de  reglas de VPN SSL a través del portal Mobile Access https://funcionario.minciencias.gov.co/ y se configura el acceso a los aplicativos de alta prioridad como Firma digital, Websafi, MGI, Mesa de ayuda, GINA, Gina-pruebas, SIgp-pruebas. Telefonía, Publindex, Planview.
 Se desarrollan actividades orientadas a evitar accesos no autorizados y usar contraseñas seguras por parte de cualquier usuario en Minciencias, así como asegurar que los equipos tengan un software antivirus actualizado, naveguen a través de un Proxy y cuenten con características de seguridad desde el momento de la entrega al usuario.
Por otro lado, se cuenta con el El Contac center del ministerio funciona de la misma manera que se hacía cuando los agentes prestaban el servicio de manera presencial.
4.	Infraestructura Digital
El avance para el segundo trimestre reflejado en el indicador programático que se adjunta corresponde a un 30 % de cumplimiento y un avance acumulativo del 39%, con respecto a la meta real definida planeada para este periodo de evaluación.
La meta de la Iniciativa para la vigencia 2020: 70%
El porcentaje planeado para el segundo trimestre para cada uno de los proyectos fue de acuerdo con lo planeado:
Proyecto 1 - 16%
Proyecto 2 - 8%
Proyecto 3 - 6%
El avance para la Iniciativa de Infraestructura digital, da cuenta de lo relacionado en los tres (3) proyectos:
1. Garantizar la operación de la Infraestructura TI y sus servicios asociados
2.Mejora y seguimiento continuo de la seguridad informática en la Infraestructura de TI
3. Fomentar el trabajo colaborativo entre las diferentes áreas del MinCiencias
Para cada uno de los proyectos existen unas tareas y actividades generales, con sus respectivos entregables, y pesos en porcentajes para cada trimestre, de acuerdo con los planes de trabajo establecidos por el equipo de infraestructura.
El porcentaje total asignado Infraestructura digital corresponde al 70% para la vigencia 2020 de un total del 100% asociados a la suma de las diferentes iniciativas propuesta por la OTSI.
5.	Contribuir a un Minciencias más transparente
Para el segundo trimestre se cumple con la meta del</t>
    </r>
    <r>
      <rPr>
        <b/>
        <sz val="11"/>
        <color theme="1"/>
        <rFont val="Segoe UI"/>
        <family val="2"/>
      </rPr>
      <t xml:space="preserve"> 100% de los requisitos priorizados de transparencia, </t>
    </r>
    <r>
      <rPr>
        <sz val="11"/>
        <color theme="1"/>
        <rFont val="Segoe UI"/>
        <family val="2"/>
      </rPr>
      <t xml:space="preserve">a través de la publicación y aprovechamiento de datos abiertos de acuerdo a los lineamientos establecidos por MIN TIC  a través de  https://estrategia.gobiernoenlinea.gov.co/623/w3-article-9407.html 
•	Por otro lado, se actualiza la información de actualización de datos históricos, actualización de otros sets de datos en el portal de ciencia en Cifras (presupuesto y ejecución FFJC, Mediante el portal “Ciencia en cifras”, catálogo de tableros y objetos publicados, resultados generales grupos e investigadores, grupos de investigación, investigadores reconocidos, comparativo resultados (investigadores, grupos, producción científica), revistas científicas nacionales indexadas por Minciencias – publindex, proyectos de i+d+i financiados por Minciencias, créditos educativos condonables, ficha departamental - Indicadores CTeI, comparativo departamental - Indicadores CTeI - Cifras FCTeI del SGR, se garantiza esta herramienta para proporcionar información detallada para los principales indicadores de Ciencias, Tecnología e Innovación que dan cuenta de la gestión Institucional y del SNCTeI, con la adopción del nuevo procedimiento de aprobación para la publicación de datos abiertos, se garantiza la entrega a la comunidad de la información de calidad para  realizar sus propios análisis de datos, de igual manera se elabora un catálogo que contiene todos los tableros y objetos de datos publicados en la ciencia en cifras, para facilitar el gobierno y administración de los datos publicados y llevar un registro de la cadena de suministro de los datos.
6.	Contribuir a un Minciencias más moderno
Para el segundo trimestre cumple con 49 de los 51 requisitos priorizados de gobierno digital obteniendo un </t>
    </r>
    <r>
      <rPr>
        <b/>
        <sz val="11"/>
        <color theme="1"/>
        <rFont val="Segoe UI"/>
        <family val="2"/>
      </rPr>
      <t xml:space="preserve">avance de 96% asociados a los avances asociados con la implementación de la estrategia de uso y apropiación de TI </t>
    </r>
    <r>
      <rPr>
        <sz val="11"/>
        <color theme="1"/>
        <rFont val="Segoe UI"/>
        <family val="2"/>
      </rPr>
      <t xml:space="preserve">
En relación con el marco de referencia de Arquitectura Empresarial para la Gestión de TI, se generaron avances conforme al plan de trabajo para la vigencia 2020, y se encuentran en el reporte de la iniciativa Estrategia TI y Gobierno TI; los avances relacionados con el mantenimiento del Sistema de Gestión de Seguridad de la Información se pueden verificar en la iniciativa estratégica Gestión de Seguridad y Privacidad de la Información.
Adicionalmente, según el plan de trabajo definido en el PETI para realizar el diagnóstico de servicios ciudadanos digitales base, se avanzó en la primera parte del plan (según lo programado con corte 30 de junio) realizando la Identificación de trámites y servicios del Ministerio de Ciencia, Tecnología e Innovación, los usuarios del trámite,  la documentación requisito del trámite,  si se puede interoperar, resultado del trámite y el resultado del trámite y si la notificación se realiza por medios digitales(se adjunta archivo en excel que sirve de soporte a esta actividad).
Además se cuenta cuenta con una matriz en proceso de registro, actualización y caracterización de la información de grupos de interés para iniciativas de TI, conforme al plan de trabajo para la vigencia 2020.
En cuanto a la implementación de la estrategia de uso y apropiación, se avanza en las actividades definidas en el plan de trabajo para el dominio de uso y apropiación asociadas a un plan piloto soportado sobre la identificación de necesidades a fortalecer al interior de la OTSI ajustado de acuerdo con el dominio de uso y apropiación.
Por otro lado se realizó una evaluación de las cargas de trabajo del servidor y el almacenamiento en función de los servidores, la actividad del disco del servidor y la capacidad de almacenamiento observada durante la recopilación de datos. Los datos representados pueden usarse para hacer recomendaciones sobre configuraciones y soluciones futuras.
Con la evaluación se detalla servidores, uso de CPU y memoria, así como capacidades de almacenamiento gratuitas y usadas (se puede evidenciar en el archivo Assesments Minciencias.ppt), con el fin de identificar infraestructura crítica.
Con el ejercicio realizado se identifican 296 Máquinas entre virtuales y físicas; De las 296 máquinas se identificaron como críticas para la Entidad 34, esta actividad se realiza a manera cualitativa con el equipo de infraestructura tecnológica y el equipo de sistemas de información.
En cuanto al marco de referencia de Arquitectura Empresarial para la Gestión de TI, se generaron avances conforme al plan de trabajo para la vigencia 2020, los avances se presentan en la iniciativa Estrategia TI y Gobierno TI, los avances relacionados con el mantenimiento del Sistema de Gestión de Seguridad de la Información se pueden verificar en la iniciativa estratégica Gestión de Seguridad y Privacidad de la Información.
 </t>
    </r>
  </si>
  <si>
    <t>Comunicación estratégica hacia un cambio de la mentalidad y cultura</t>
  </si>
  <si>
    <t>Divulgación de los momentos Minciencias</t>
  </si>
  <si>
    <r>
      <rPr>
        <b/>
        <sz val="7.7"/>
        <color theme="1"/>
        <rFont val="Segoe UI"/>
        <family val="2"/>
      </rPr>
      <t>1-	Comunicación estratégica: simple, memorable y masiva</t>
    </r>
    <r>
      <rPr>
        <sz val="11"/>
        <color theme="1"/>
        <rFont val="Segoe UI"/>
        <family val="2"/>
      </rPr>
      <t xml:space="preserve">
Para el segundo trimestre la estrategia de comunicación estuvo orientada al desarrollo de tácticas alineadas a las acciones de COVID, promoción de la oferta institucional, acompañamiento en escenarios estratégicos entre otros. Para el trimestre se cumplió con la meta establecida en relación a la difusión de los momentos minciencias, cumpliendo a </t>
    </r>
    <r>
      <rPr>
        <b/>
        <sz val="11"/>
        <color theme="1"/>
        <rFont val="Segoe UI"/>
        <family val="2"/>
      </rPr>
      <t>30 de junio con el avance del 50% del plan.</t>
    </r>
    <r>
      <rPr>
        <sz val="11"/>
        <color theme="1"/>
        <rFont val="Segoe UI"/>
        <family val="2"/>
      </rPr>
      <t xml:space="preserve">
Así mismo representó la conceptualización de estrategias y escenarios de comunicación para promover las acciones desde la ciencia en el marco de la pandemia, la promoción de los distintos instrumentos, el diseño de piezas y productos audiovisuales, entre otros. Dada la operación de la entidad, el equipo continúa creando y reinventando acciones que respondan a la demanda actual. Para este trimestre se presentaron retos en relación a la invención de espacios virtuales para el alto flujo de eventos, el desarrollo de estrategias para impulsar las convocatorias y la continua articulación interna y externa para las acciones.
A continuación se presentan algunos los logros en cuanto a la construcción de conceptos y campañas de comunicación como:
Fortalecimiento de laboratorios, expresarte conciencia, convocatoria salud mental, - Publindex, Talento Joven, cumbre Mincienciatón, lanzamiento misión de sabios y diálogos de expertos.
Así mismo el acompañamiento  estratégico con aliados para campañas o iniciativas como:
1.  Alianza sena
2. Cumbre mincienciatón
3. Niños y covid
4. Lanzamiento semana
5. Estrategias de innovación con gobernaciones
6. Alta consejería para la juventud
7. Curso de bioseguridad
</t>
    </r>
    <r>
      <rPr>
        <b/>
        <sz val="11"/>
        <color theme="1"/>
        <rFont val="Segoe UI"/>
        <family val="2"/>
      </rPr>
      <t>2-	Cumplimiento de requisitos priorizados de transparencia en Minciencias – ATM</t>
    </r>
    <r>
      <rPr>
        <sz val="11"/>
        <color theme="1"/>
        <rFont val="Segoe UI"/>
        <family val="2"/>
      </rPr>
      <t xml:space="preserve">
De acuerdo a los requisitos priorizados de Transparencia en Minciencias, durante el segundo trimestre del 2020 s</t>
    </r>
    <r>
      <rPr>
        <b/>
        <sz val="11"/>
        <color theme="1"/>
        <rFont val="Segoe UI"/>
        <family val="2"/>
      </rPr>
      <t>e cumple con el 100%</t>
    </r>
    <r>
      <rPr>
        <sz val="11"/>
        <color theme="1"/>
        <rFont val="Segoe UI"/>
        <family val="2"/>
      </rPr>
      <t xml:space="preserve"> de los ítems, señalados en el reporte y respaldados por el esquema indicado de GINA.
A través de la difusión de la audiencia pública de rendición de cuentas a través de otros medios de comunicación, espacio donde se promueve que los directivos de Minciencias informan y rinden cuentas a grupos de interés, ciudadanía y medios de comunicación, con difusión en diferentes plataformas digitales con piezas gráficas y videos, sobre temas como la contratación, talento humano, transparencia, entre otros. Asimismo, existe interacción con la ciudadanía y evaluación de estos espacios.
Así mismo, Minciencias cumple con las publicaciones en su página web de acuerdo al Esquema de Publicación.
</t>
    </r>
    <r>
      <rPr>
        <b/>
        <sz val="11"/>
        <color theme="1"/>
        <rFont val="Segoe UI"/>
        <family val="2"/>
      </rPr>
      <t>3-	Cumplimiento de los requisitos priorizados de Gobierno Digital en O46Minciencias – ATM</t>
    </r>
    <r>
      <rPr>
        <sz val="11"/>
        <color theme="1"/>
        <rFont val="Segoe UI"/>
        <family val="2"/>
      </rPr>
      <t xml:space="preserve">
De acuerdo con los requisitos de cumplimiento de Gobierno Digital, durante el segundo trimestre del </t>
    </r>
    <r>
      <rPr>
        <b/>
        <sz val="11"/>
        <color theme="1"/>
        <rFont val="Segoe UI"/>
        <family val="2"/>
      </rPr>
      <t>2020 se cumple con el 100%</t>
    </r>
    <r>
      <rPr>
        <sz val="11"/>
        <color theme="1"/>
        <rFont val="Segoe UI"/>
        <family val="2"/>
      </rPr>
      <t xml:space="preserve"> de los ítems en Minciencias, señalados en el reporte y respaldados por cada una de las URL’s respectiva, el formato de soporte al indicador da cuenta de 9 requisitos priorizados como son:
a)	Contar con traductor automático en su página web hasta para 5 idiomas en todas sus secciones.
b)	Mantener actualizada la información que publica en cumplimiento de la  Ley de Transparencia y Acceso a la Información púbica, ley 1712 de 2014 y demás normas complementarias
c)	Habilitar mecanismos electrónicos para que los usuarios puedan suscribirse a servicios de información.
d)	Habilitar y divulgar los canales electrónicos institucionales, incluidas las redes sociales, de acuerdo con el plan de participación.
e)	Habilitar los canales electrónicos para conocer las opiniones, sugerencias, y demás aportes de los usuarios, ciudadanos y grupos de interés con respecto a los temas consultados.
f)	Tomar de decisiones frente a las opiniones, sugerencias, y demás aportes de los usuarios, ciudadanos y grupos de interés  con respecto a los temas consultados a través de los canales electrónicos de difusión y socialización de la información.
g)	Incorporar las directrices de accesibilidad para los sitios web y canales digitales.
h)	Incluye las directrices de usabilidad en los trámites y servicios disponibles por  medios electrónicos.
i)	Cumplir los estándares establecidos para los sitios web.
</t>
    </r>
  </si>
  <si>
    <t>100% de cumplimiento de los requisitos  priorizados de transparencia en Minciencias</t>
  </si>
  <si>
    <r>
      <rPr>
        <b/>
        <sz val="7.7"/>
        <color theme="1"/>
        <rFont val="Segoe UI"/>
        <family val="2"/>
      </rPr>
      <t>1-	Afianzar la cultura de servicio al ciudadano al interior de la entidad y la relación con los ciudadanos, haciendo un efectivo monitoreo y seguimiento a PQRDS.</t>
    </r>
    <r>
      <rPr>
        <sz val="11"/>
        <color theme="1"/>
        <rFont val="Segoe UI"/>
        <family val="2"/>
      </rPr>
      <t xml:space="preserve">
De acuerdo con los resultados de la encuesta aplicada en el</t>
    </r>
    <r>
      <rPr>
        <b/>
        <sz val="11"/>
        <color theme="1"/>
        <rFont val="Segoe UI"/>
        <family val="2"/>
      </rPr>
      <t xml:space="preserve"> Primer Semestre de 2020, el 83% </t>
    </r>
    <r>
      <rPr>
        <sz val="11"/>
        <color theme="1"/>
        <rFont val="Segoe UI"/>
        <family val="2"/>
      </rPr>
      <t xml:space="preserve">de los ciudadanos encuestados calificaron entre Excelente y Bueno los servicios prestados por el Ministerio de Ciencia, Tecnología e Innovación.
El 69% de los Ciudadanos que contestaron la Encuesta, el 69% manifiesta que de nuestros grupos de interés pertenece a la Academia.
El 17% de los Ciudadanos Encuestados, informan que tienen una Condición Especial (Grupo Étnico, Grupos Etarios, Población Víctima del conflicto armado y Población Preferencial)
Frente al tipo de gestión se evidencia que el principal tema de interés es la solicitud de la información con un 38%, seguido por trámites con un 24%.
Frente al conocimiento en los trámites y servicios que presta la Entidad, se evidencia que el 37% manifiesta no conocerlos, por lo cual se está trabajando en una campaña de divulgación que permita darlos a conocer a Ciudadanos y demás grupos de interés.
De los 182 ciudadanos que manifestaron conocer los trámites de la Entidad, el 51% indica que el trámite más conocido es Reconocimiento de Grupos de Investigación, Desarrollo Tecnológico o de Innovación y de Investigadores del Sistema Nacional de Ciencia, Tecnología e Innovación, el 46% manifiesta haber accedido a ellos a través del Correo Electrónico, el 87% indica que el acceso al trámite es sencillo, el 85% indica que no presentó dificultades en el desarrollo del trámite.
El 88% de los Ciudadanos califica entre excelente y bueno los trámites del Ministerio de Ciencia, Tecnología e Innovación
De acuerdo con las Necesidades e Intereses en Calidad del Servicio los ciudadanos califican entre excelente y bueno, Oportunidad de respuesta con (83%), Claridad de la respuesta con (80%), Calidez (amabilidad y voluntad de servicio) con (87%), Cumplimiento en los tiempos de respuesta programados con (84%) y Conocimiento del tema por parte del funcionario con (83%)
De acuerdo con las Necesidades e Intereses en Canales de Atención, los ciudadanos califican entre excelente y bueno, Accesibilidad por el canal presencial con (70%), Accesibilidad por el canal telefónico con (67%), Accesibilidad por página web con (84%), Accesibilidad por el canal de ventanilla con (63%) y Accesibilidad por el canal correo electrónico con (86%).
De acuerdo con la calificación de Satisfacción con la Calidad del Servicio, los ciudadanos califican entre excelente y bueno, Oportunidad en la respuesta con (84%), Transparencia (87%), Calidez (amabilidad y voluntad de servicio) (86%), Conocimiento de los trámites y servicios que ofrece la Entidad por parte del funcionario (81%) y Funcionamiento de los diferentes formularios (79%)
De acuerdo con la Evaluación de Atención al Ciudadano, los ciudadanos califican entre excelente y bueno, tiempo de espera para recibir atención o respuesta a su solicitud (78%), Actitud y servicio brindado por el equipo de atención al ciudadano (85%), conocimiento del tema (81%), tiempo dedicado para la consulta (81%) y la calidad en la prestación del servicio (83%)
Para el II Trimestre se realizaron los siguientes ajustes de mejora en el Módulo de PQRDS Orfeo:
Se solicito ajustar el texto de envió de respuestas en la plantilla por el Módulo Orfeo, igualmente el ajuste al correo electrónico el texto de alertas y respuesta a solicitudes.
Se solicitó ajustar en el campo de tipo de solicitud. Actualmente está como solicitud de documentos. 
Se solicito a la Oficina de Tecnologías y Sistemas de Información, incluir en la captura de información de Orfeo Población Especial para poder generar estadísticas y tener conocimiento de la población que se contacta con el Ministerio. Para esta última solicitud se están realizando mesas de trabajo con la Oficina de Tecnologías y sistemas de Información para dar trámite a lo solicitado en el Módulo de PQRDS.
</t>
    </r>
    <r>
      <rPr>
        <b/>
        <sz val="11"/>
        <color theme="1"/>
        <rFont val="Segoe UI"/>
        <family val="2"/>
      </rPr>
      <t>2-	Contribuir a un Minciencias más transparente el índice de transparencia de las entidades públicas – ITEP.</t>
    </r>
    <r>
      <rPr>
        <sz val="11"/>
        <color theme="1"/>
        <rFont val="Segoe UI"/>
        <family val="2"/>
      </rPr>
      <t xml:space="preserve">
</t>
    </r>
    <r>
      <rPr>
        <b/>
        <sz val="11"/>
        <color theme="1"/>
        <rFont val="Segoe UI"/>
        <family val="2"/>
      </rPr>
      <t xml:space="preserve">El indicador de transparencia se cumple al 97% </t>
    </r>
    <r>
      <rPr>
        <sz val="11"/>
        <color theme="1"/>
        <rFont val="Segoe UI"/>
        <family val="2"/>
      </rPr>
      <t xml:space="preserve">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
</t>
    </r>
    <r>
      <rPr>
        <b/>
        <sz val="11"/>
        <color theme="1"/>
        <rFont val="Segoe UI"/>
        <family val="2"/>
      </rPr>
      <t>3-	Contribuir a un Minciencias más moderna (Gobierno Digital).</t>
    </r>
    <r>
      <rPr>
        <sz val="11"/>
        <color theme="1"/>
        <rFont val="Segoe UI"/>
        <family val="2"/>
      </rPr>
      <t xml:space="preserve">
</t>
    </r>
    <r>
      <rPr>
        <b/>
        <sz val="11"/>
        <color theme="1"/>
        <rFont val="Segoe UI"/>
        <family val="2"/>
      </rPr>
      <t>Para el trimestre evaluado cumple al 100%</t>
    </r>
    <r>
      <rPr>
        <sz val="11"/>
        <color theme="1"/>
        <rFont val="Segoe UI"/>
        <family val="2"/>
      </rPr>
      <t xml:space="preserve">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Adicionalmente, el soporte al indicador da cuenta de las siguientes actividades realizadas durante el período como son la evaluación periódica de la satisfacción de sus usuarios, habilitación a través del sitio web un canal de atención para contacto, peticiones, quejas, reclamos y denuncias (PQRD), y las atiende de acuerdo a ley y demás disposiciones vigentes, habilitación a través de tecnologías móviles un canal de atención para contacto, peticiones, quejas y reclamos y las atiende de acuerdo a ley y demás disposiciones vigentes, implementación del sistema que integra y centraliza las peticiones, quejas, reclamos y denuncias recibidas a través de los diferentes canales habilitados para tales fines, tanto electrónicos como presenciales.
Finalmente se define e implementa un esquema de atención al usuario que contempla responsables, múltiples canales, servicios de soporte y protocolos para la prestación de trámites y servicios durante todo el ciclo de vida de los mismos.
</t>
    </r>
  </si>
  <si>
    <t>Apoyo contractual eficiente</t>
  </si>
  <si>
    <t>100% cumplimiento de requisitos priorizados de transparencia en Minciencias</t>
  </si>
  <si>
    <r>
      <rPr>
        <b/>
        <sz val="7.7"/>
        <color theme="1"/>
        <rFont val="Segoe UI"/>
        <family val="2"/>
      </rPr>
      <t>1-	Fortalecer los procedimientos asociados a la contratación.</t>
    </r>
    <r>
      <rPr>
        <sz val="11"/>
        <color theme="1"/>
        <rFont val="Segoe UI"/>
        <family val="2"/>
      </rPr>
      <t xml:space="preserve">
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adelantaron las gestiones requeridas para mantener actualizados los procedimientos y/o documentos relacionados con el proceso de Gestión Contractual, de manera que se relacionan a continuación los documentos que fueron creados y/o actualizados en el II trimestre de 2020 y que se encuentran disponibles para consulta en el aplicativo GINA:
1.Selección abreviada - Compra por catálogo de la celebración de acuerdos marco de precio
2.Elaboración y perfeccionamiento de contratos/convenios
3.Minuta Convenio Especial de Cooperación
4.Minuta de contrato interadministrativo
5.Base de datos Secretaria General cumplimiento y oportunidad de seguimiento de contrato/convenio
6.Elaboración de estudio del mercado y análisis del sector
7.Evaluación de desempeño de proveedores
8.Invitación pública de mínima cuantía
9.Adición, modificación, prórroga, suspensión, cesión y/o terminación anticipada de contratos/convenios
10.Matriz de priorización de tipología de proveedores
11.Constancia manual para la certificación de los contratos de prestación de servicios
12.Minuta de contrato de arrendamiento
13.Instructivo de certificación a contratistas
14.Acta de liquidación
15.Resolución de Archivo de contratos y convenios con términos de liquidación vencidos
16.Oficio de envío entidades acta de liquidación con y sin saldos a reintegrar
17.Acta de liquidación bilateral ley 80
18.Gestión para el cierre de contratos y convenios suscritos con recursos de la Entidad
19.Proceso de Selección (Licitación Pública, Selección Abreviada de Menor Cuantía, Subasta Inversa y Concurso de Méritos)
20.Manual de buenas prácticas en los procesos de selección planeación y selección del contratista
21.Estudios previos para la contratación directa de prestación de servicios profesionales y de apoyo a la gestión
22.Verificación de hoja de vida de perfil seleccionado
23.Minuta contrato de prestación de servicios
24.Lista de chequeo unificada
Respeto a eliminación de documentos que estaban cargados en GINA, se solicitó eliminar el documento denominado Acta de terminación anticipada del contrato convenio, código A206PR05MO4, debido a que estaba contenido en el Compendio de modelos de Ley 80 y Modificaciones Contractuales Minciencias, numeral 3. Modelo de acta de terminación de mutuo acuerdo y liquidación del contrato - código - A206PR08MO2.
Por último, se adelantan las gestiones pertinentes para actualizar los siguientes documentos que se encuentran en revisión y/o ajustes:
1.Procedimiento Gestión de Cobro
2.Procedimiento Acuerdos de pago y seguimiento
3.Formato Acuerdos de pago de contrato o convenio
4.Procedimiento Supervisión y seguimiento a contratos y convenios
5.Procedimiento Liquidación de contratos/convenios Ley 80 y CTeI
6.Guía para la supervisión e interventoría de contratos y convenios.
Teniendo en cuenta que es esencial conocer como funcionan los procesos de selección, a través del citado Manual se espera que los responsables de diseñar y estructurar dichos procesos, cuenten con una hoja de ruta para que a partir de casuísticas al interior de la entidad, se logre optimizar y generar mejores prácticas en materia de contratación.
Se creó el documento denominado Manual de buenas prácticas en los procesos de selección planeación y selección del contratista - código A206M02 y fue socializado en el aplicativo GINA el 09 de junio de 2020.
El documento es un complemento a la aplicación de las normas y disposiciones que rigen la actividad contractual del Estado, tales como Ley 80 de 1993, Ley 1150 de 2007, Ley 1474 de 2011, Decreto 019 de 2012, Decreto Reglamentario 1082 de 2015 y Ley 1882 de 2018, con el fin de optimizar los procesos de selección adelantados por las distintas áreas del Ministerio de Ciencia, Tecnología e Innovación, y para la satisfacción adecuada de las necesidades de la entidad en relación con la adquisición de bienes, servicios y obra
</t>
    </r>
    <r>
      <rPr>
        <b/>
        <sz val="11"/>
        <color theme="1"/>
        <rFont val="Segoe UI"/>
        <family val="2"/>
      </rPr>
      <t>2-	Contribuir a un Minciencias más transparente.</t>
    </r>
    <r>
      <rPr>
        <sz val="11"/>
        <color theme="1"/>
        <rFont val="Segoe UI"/>
        <family val="2"/>
      </rPr>
      <t xml:space="preserve">
</t>
    </r>
    <r>
      <rPr>
        <b/>
        <sz val="11"/>
        <color theme="1"/>
        <rFont val="Segoe UI"/>
        <family val="2"/>
      </rPr>
      <t>Para este período se logra el 99%</t>
    </r>
    <r>
      <rPr>
        <sz val="11"/>
        <color theme="1"/>
        <rFont val="Segoe UI"/>
        <family val="2"/>
      </rPr>
      <t xml:space="preserve"> de los requisitos priorizados de transparencia, no se logra la meta del 100% teniendo en cuenta que de 83 requisitos uno se cumple parcialmente, no obstante, se relaciona el link en la sección de Transparencia Item No.8. Contratación, 8.1 Publicación de la información contractual, para este criterio debe publicar las aprobaciones, autorizaciones, requerimientos o informes del supervisor o del interventor, que prueben la ejecución de los contratos</t>
    </r>
  </si>
  <si>
    <t>Apoyo Jurídico Eficiente</t>
  </si>
  <si>
    <t>1-	Actualización normativa de cara al proceso de fusión de Colciencias en Minciencias y a las necesidades del Ministerio CTeI
Con el artículo 125 de la Ley 1925 de 2019, se dispuso la fusion de Colciencias al Ministerio de Ciencia, Tecnología e Innovación, por ello, dentro de la estrategia de actualización normativa se presenta este documento de avance sobre la normatividad general interna de Colciencias,  susceptible de actualización,  para su aplicación en el Ministerio de Ciencia, Tecnología e Innovación.
En el primer documento entregado, se tuvieron en cuenta las bases de resoluciones de la Secretaría General de Colciencias, de los años 2000 a 2019 y se procedió a clasificar las resoluciones de contenido general que podrían ser objeto de actualización.
Una vez revisadas las bases de las resoluciones expedidas por Colciencias del año 2000 al 2019, 30.976 resoluciones registradas allí, con los archivos encontrados y revisados se adelantó un estudio del contenido y de la cadena de vigencias de cada resolución identificada como general, se registró el estado de vigencia de las resoluciones y con ello, se determinó sobre cuales de estas procedería la actualización, por lo cual se realizará la validación de la información las diferentes dependencias de la entidad y se procederá a realizar la actualización de las resoluciones que corresponda
2-	Contribuir a un Minciencias más transparente
De los dos requisitos priorizados para el primer trimestre se cumple con la totalidad de ellos llegando al 100% de la meta establecida.
Los temas en los cuales la entidad convoco a participar a los diferentes grupos de interés incluyó la elaboración de normatividad y fue publicado en la página web del Ministerio de Ciencia, Tecnología e Innovación.</t>
  </si>
  <si>
    <t>91,3 % en la calificación de Gestión Estratégica para un talento humano integro, efectivo e innovador.</t>
  </si>
  <si>
    <r>
      <rPr>
        <b/>
        <sz val="11"/>
        <color theme="1"/>
        <rFont val="Segoe UI"/>
        <family val="2"/>
      </rPr>
      <t>1-	La motivación nos hace más productivos</t>
    </r>
    <r>
      <rPr>
        <sz val="11"/>
        <color theme="1"/>
        <rFont val="Segoe UI"/>
        <family val="2"/>
      </rPr>
      <t xml:space="preserve">
</t>
    </r>
    <r>
      <rPr>
        <b/>
        <sz val="11"/>
        <color theme="1"/>
        <rFont val="Segoe UI"/>
        <family val="2"/>
      </rPr>
      <t>a) La motivación nos hace más productivos 1A (MIPG Teletrabajo - Inducción y Reinducción)
Para esta iniciativa se alcanza el 45,41% los requisitos priorizados de acuerdo a lo reportado en el formato del indicador programático y con la ejecución de las siguientes actividades durante el primer trimestre del año en curso.</t>
    </r>
    <r>
      <rPr>
        <sz val="11"/>
        <color theme="1"/>
        <rFont val="Segoe UI"/>
        <family val="2"/>
      </rPr>
      <t xml:space="preserve">
El Programa de Bienestar e Incentivos para el segundo trimestre vigencia 2020 logró tener un cumplimiento del 100% ya que se ejecutaron dieciséis 16 actividades, aunque se tenían para este trimestre 11 actividades las cuales debían ser realizadas de manera presencial, en el comité de gestión y desempeño sectorial e institucional se determinó que se deben replantear teniendo en cuenta las medias tomadas por el gobierno nacional y las directrices internas relacionadas con la contingencia del COVID 19. Por lo anterior, fueron excluidas de la matriz de seguimiento y esta contrapropuesta se presentará en segundo semestre.
Por otro lado, se ejecutaron los contratos de Bilingüismo, en la actualidad se cuenta con 7 niveles de inglés en los cuales participan 30 servidores públicos de distintos niveles jerárquicos, igualmente se llevó a cabo el contrato interadministrativo para los cursos cortos, y en la actualidad se ejecutó el primer curso el cual corresponde a Normas de Contabilidad aplicadas al sector público. Igualmente, se dio cumplimiento a los talleres relacionados con la funcionalidad de las plataformas que utiliza la Entidad como GINA, ORFEO, también se realizó el taller sobre Atención preferencial al ciudadano y distintas actividades en el marco de la Gestión de la Dirección de Talento Humano. Para este trimestre se contaba con la programación de 5 capacitaciones de las cuales se ejecutaron 5, lo que significa que el cumplimiento de ejecución del PIC 2020 con respecto a este trimestre es del 100%. Por otra parte, teniendo en cuenta la contingencia presentada por el COVID19, algunos temas que estaban programados para este trimestre a Cero Costo, se reprogramaron para segundo semestre del año.
El seguimiento de plan de seguridad y salud en el trabajo, se encontraban programadas 13 actividades, de las cuales 3 fueron reprogramadas por la actual emergencia, sanitaria por SARS-CoV-2 (COVID-19) por lo tanto se solicitó a los miembros del comité de Gestión y desempeño institucional y sectorial la reprogramación del trimestre de ejecución de dichas actividades para el tercer y cuarto trimestre de 2020.
1. Divulgación de los procedimientos Operativos Normalizados PONS de atención de Emergencias a toda la comunidad del Ministerio, 
2. Realizar seguimiento al cumplimiento del plan de inducción, reinducción y capacitación del SGSST.
3. Preparación, ejecución y evaluación del simulacro de evacuación de emergencias en la entidad.
De este modo las 10 actividades programadas se presentan los avances en su totalidad para un cumplimiento del Plan del Sistema de Gestión de Seguridad y Salud en el Trabajo del 100%
Por otro lado, la Dirección de Talento Humano ha adelantado las gestiones pertinentes en relación con la modificación de la fecha de inicio en el Plan Anual de Adquisiciones del proceso el proceso de contratación de la firma que llevara a cabo el diagnóstico del Clima y la Cultura Organizacional del Ministerio teniendo en cuenta las recomendaciones recibidas y teniendo en cuenta la situación actual con relación al COVID 19. Dicho ajuste se solicitó en la sesión del Comité de Gestión y Desempeño sectorial e Institucional del mes de junio.
En cuanto a la implementación de Teletrabajo se gestionó el proyecto de programa de Teletrabajo, el plan de trabajo y el proyecto de circular para revisar los posibles cargos teletrabajables, Sin embargo, las actuales circunstancias relacionadas con el COVID 19, la prueba piloto y los ajustes pertinentes al tema están suspendidos, igualmente y de conformidad a los lineamientos que se den por parte del Gobierno Nacional desde la Dirección de Talento Humano se realizará la gestión necesaria para adelantar dicho proceso.
</t>
    </r>
    <r>
      <rPr>
        <b/>
        <sz val="11"/>
        <color theme="1"/>
        <rFont val="Segoe UI"/>
        <family val="2"/>
      </rPr>
      <t>b)	La motivación nos hace más productivos 1B (MIPG - Méritos - Carrera – Estadísticas)</t>
    </r>
    <r>
      <rPr>
        <sz val="11"/>
        <color theme="1"/>
        <rFont val="Segoe UI"/>
        <family val="2"/>
      </rPr>
      <t xml:space="preserve">
</t>
    </r>
    <r>
      <rPr>
        <b/>
        <sz val="11"/>
        <color theme="1"/>
        <rFont val="Segoe UI"/>
        <family val="2"/>
      </rPr>
      <t>Esta iniciativa le aporta al indicador para este período el 36.32% mediante las siguientes gestiones en relación con el plan anual de vacantes:</t>
    </r>
    <r>
      <rPr>
        <sz val="11"/>
        <color theme="1"/>
        <rFont val="Segoe UI"/>
        <family val="2"/>
      </rPr>
      <t xml:space="preserve">
Dando cumplimiento a los establecido en el Decreto 2226 de 2019, por el cual se establece la estructura del Ministerio de Ciencia, Tecnología e Innovación y se dictan otras disposiciones, durante el segundo trimestre la Dirección de Talento Humano realizó diversas gestiones correspondientes en el marco de la iniciativa  1B. "La motivación nos hace más productivos", la cual está compuesta por Seguimiento al Plan anual de vacantes, Plan de previsión de talento humano, Concurso de Méritos, Sistema Específico de Carrera del sector de Ciencia, Tecnología e Innovación, análisis de razones de retiro de los servidores públicos y su reconocimiento, seguimiento estadístico a los datos derivados de la gestión del talento humano y Sistemas de información.
Para el segundo trimestre de 2020 se adelantaron las siguientes gestiones en relación con el plan anual de vacantes: Se estableció la planta de personal con 140 cargos de los cuales 115 empleos están ocupados y distribuidos en las diferentes modalidades de vinculación (CA, LNyR y NP), adicionalmente de acuerdo a lo indicado por la Comisión Nacional del Servicio Civil, la Dirección de Talento Humano adelanto una de las fases del proceso para llevar acabo el concurso de méritos. 
Así mismo, se adelantó el proceso de cargue en la plataforma SIMO de los 40 cargos que saldrán a concurso de méritos, no obstante, de acuerdo con los lineamentos dados por la Comisión Nacional del Servicio Civil hasta hora se está iniciando la primera etapa, mediante el documento (anteproyecto) de reglamentación del sistema específico de carrera.
A través de la matriz de seguimiento a retiro de servidores públicos se reporta el retiro de 6 servidores y de acuerdo con las entrevistas realizadas a los servidores que han tomado la decisión de renunciar, se deben a oportunidades de mejoramiento en su calidad de vida laboral, no obstante, se perciben satisfechos de haber laborado en la Entidad ya que su aprendizaje y desarrollo fue favorable y esto coadyuvo a la consecución de metas personales, laborales e institucionales. Igualmente, manifiestan que es una Entidad donde priman los valores tanto organizacionales como personales y que de presentarse una nueva oportunidad de regresar lo harían, sin embargo, sugieren que no se pierda la humanidad dentro de la Entidad y que se tenga en cuenta lo que se ha realizado por otras personas para no iniciar desde cero y fortalecer lo que se tiene. Igualmente manifiestan que debido al proceso de fusión de Colciencias con el Misterio se tiene un periodo de transición que ocasione que surjan ajustes los cuales se deben tener en cuenta para optimizar la misionalidad del Ministerio. 
Así mismo se realizó la verificación de los requisitos de dos servidoras para ser encargadas en diferentes empleos, y como resultado se generó los distintos actos administrativos correspondientes.
</t>
    </r>
    <r>
      <rPr>
        <b/>
        <sz val="11"/>
        <color theme="1"/>
        <rFont val="Segoe UI"/>
        <family val="2"/>
      </rPr>
      <t>2-	La cultura de hacer las cosas bien</t>
    </r>
    <r>
      <rPr>
        <sz val="11"/>
        <color theme="1"/>
        <rFont val="Segoe UI"/>
        <family val="2"/>
      </rPr>
      <t xml:space="preserve">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
Sobre las acciones ejecutadas en relación con el código de integridad del Ministerio se informa que durante el segundo Trimestre se realizó los ajustes solicitados los cuales corresponden a la nueva estructura organizacional, en la actualidad, se encuentra en revisión de la Dirección de talento Humano. Por otra parte, en coordinación de la oficina de comunicaciones se busca realiza una campaña para la apropiación de los valores Institucionales. 
El avance en la ejecución se presenta la iniciativa La cultura de hacer las cosas bien con un porcentaje de avance del 9,08% indicador en general el cual sumado con  las dos estrategias La motivación nos hace más productivos 1ª (45,41%) y 1B (36,32%) dando como resultado final el (90,56%) 
</t>
    </r>
    <r>
      <rPr>
        <b/>
        <sz val="11"/>
        <color theme="1"/>
        <rFont val="Segoe UI"/>
        <family val="2"/>
      </rPr>
      <t>3-	Contribuir a un Minciencias más transparente</t>
    </r>
    <r>
      <rPr>
        <sz val="11"/>
        <color theme="1"/>
        <rFont val="Segoe UI"/>
        <family val="2"/>
      </rPr>
      <t xml:space="preserve">
</t>
    </r>
    <r>
      <rPr>
        <b/>
        <sz val="11"/>
        <color theme="1"/>
        <rFont val="Segoe UI"/>
        <family val="2"/>
      </rPr>
      <t>Para el segundo trimestre se alcanza el 94%</t>
    </r>
    <r>
      <rPr>
        <sz val="11"/>
        <color theme="1"/>
        <rFont val="Segoe UI"/>
        <family val="2"/>
      </rPr>
      <t xml:space="preserve"> de índice de transparencia de los 69 requisitos priorizados se ejecutaron 65 en su totalidad y 2 parcialmente y 2 no se cuenta con el cumplimiento, sin alcanzar la meta del 100%.
Para este período se tiene previsto desarrollar durante la presente vigencia talleres con la comunidad del Ministerio para la apropiación de los valores Ministeriales. De igual forma, acorde a los lineamientos dados por el Gobierno Nacional y directrices Internas se proyecta la búsqueda estrategias virtuales para la sensibilización del código de Integridad.
Dentro de los dos requisitos que no cumplieron la meta planeada se tiene la relación del N° de funcionarios de apoyo y el N° total de funcionarios misionales y el de relación del N° de contratistas por servicios personales y N° de funcionarios de planta, teniendo en cuenta que la planta de Minciencias, es de 114 servidores públicos frente a 316 contratistas.
Por otro lado, se encuentran los dos requisitos que cumplieron parcialmente, evidencias de las capacitaciones realizadas sobre el código de integridad, se tiene previsto desarrollar durante la presente vigencia talleres con la comunidad del Ministerio para la apropiación de los valores Ministeriales. De igual forma, acorde a los lineamientos dados por el Gobierno Nacional y directrices Internas se proyecta la búsqueda estrategias virtuales para la sensibilización del código de Integridad y los procedimientos de ingreso o vinculación de servidores públicos a la entidad, este existe pero se debe ajustar para posteriormente publicarlo.
</t>
    </r>
  </si>
  <si>
    <t>100% Cumplimiento en la formulación, acompañamiento, seguimiento y evaluación de planes e instrumentos de la planeación</t>
  </si>
  <si>
    <r>
      <rPr>
        <b/>
        <sz val="7.7"/>
        <color theme="1"/>
        <rFont val="Segoe UI"/>
        <family val="2"/>
      </rPr>
      <t>1-	Planear, acompañar y evaluar integral y oportunamente</t>
    </r>
    <r>
      <rPr>
        <sz val="11"/>
        <color theme="1"/>
        <rFont val="Segoe UI"/>
        <family val="2"/>
      </rPr>
      <t xml:space="preserve">
Para esta estrategia </t>
    </r>
    <r>
      <rPr>
        <b/>
        <sz val="11"/>
        <color theme="1"/>
        <rFont val="Segoe UI"/>
        <family val="2"/>
      </rPr>
      <t>se cumple con el 100% de los requisitos</t>
    </r>
    <r>
      <rPr>
        <sz val="11"/>
        <color theme="1"/>
        <rFont val="Segoe UI"/>
        <family val="2"/>
      </rPr>
      <t xml:space="preserve"> que dan cuenta del seguimiento trimestral de la matriz de hitos de la planeación segundo trimestre de 2020, de igual manera se da a conocer el Plan con las capacitaciones que se realizarán en la vigencia asociado a los temas de planeación institucional/ gestión de información/gestión de proyectos y sistema de gestión organizacional.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la pena destacar que para lograr esta importante apuesta es necesario el trabajo articulado entre la OAPII y las diferentes áreas del Ministerio de Ciencia, Tecnología e Innovación y más, siendo 2020 un año de transición tanto en estructura organizacional como en aspectos de estrategias de gestión e impacto del sector.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correspondiente al segundo trimestre de la vigencia, da cuenta de 14 de los 14 hitos programados; es decir se cumple con el </t>
    </r>
    <r>
      <rPr>
        <b/>
        <sz val="11"/>
        <color theme="1"/>
        <rFont val="Segoe UI"/>
        <family val="2"/>
      </rPr>
      <t>100% de las actividades establecidos en el trimestre analizado</t>
    </r>
    <r>
      <rPr>
        <sz val="11"/>
        <color theme="1"/>
        <rFont val="Segoe UI"/>
        <family val="2"/>
      </rPr>
      <t xml:space="preserve">. Vale destacar los siguientes hitos en el período reportado:
 Se destaca los insumos de la planeación estratégica que sirvieron de base para poder hacer la carga de forma remota del plan operativo del PAI en la plataforma de gestión institucional GINA y que abarcan los lineamientos del Pacto por la Ciencia, la Tecnología y la Innovación del Plan Nacional de Desarrollo y las recomendaciones de la Misión de Sabios. Se construyen los seguimientos de los planes Estratégico Institucional, de Acción Institucional y de inversión correspondientes al primer trimestre del año.
•	Se reporta en los tiempos otorgados por el Departamento Nacional de Planeación – DNP los reportes de los avances del Ministerio frente a la gestión y resultados de los compromisos del Plan Nacional de Desarrollo.
•	Se hace el seguimiento al plan de inversión del cual se dan las alertas al respecto del nivel de ejecución presupuestal a las diferentes áreas, especialmente en la instancia del Comité de Gestión de Recursos de la Dirección de Inteligencia de Recursos.
</t>
    </r>
    <r>
      <rPr>
        <b/>
        <sz val="11"/>
        <color theme="1"/>
        <rFont val="Segoe UI"/>
        <family val="2"/>
      </rPr>
      <t>2-	Contribuir al mantenimiento y la mejora continua bajo el cumplimiento de estándares nacionales e internacionales</t>
    </r>
    <r>
      <rPr>
        <sz val="11"/>
        <color theme="1"/>
        <rFont val="Segoe UI"/>
        <family val="2"/>
      </rPr>
      <t xml:space="preserve">
Con el fin de promover el fortalecimiento de competencias de los Responsables del Proceso, Líderes de Calidad y equipos de apoyo, en el cumplimiento de los requisitos aplicables al Sistema Integrado de Gestión de la Entidad, el Equipo calidad de la Oficina Asesora de Planeación e Innovación institucional da continuidad a las acciones planificadas promoviendo la implementación del enfoque diferencial e incluyente en el Ministerio con el cual se fortalece la participación ciudadana, los procesos de rendición de cuentas, la transparencia y el acceso a la información
 Así mismo inicia los acompañamientos necesarios para lograr la revisión y racionalización de trámites con aporte a la Política de Transformación Digital con lo cual se incentiva los procesos de adopción y formalización del uso de la firma digital, así como la documentación y socialización de los lineamientos necesarios para la adopción en la Entidad de los expedientes híbridos y electrónicos.
El seguimiento de este plan de fortalecimiento de competencias a 30 de junio de 2020, </t>
    </r>
    <r>
      <rPr>
        <b/>
        <sz val="11"/>
        <color theme="1"/>
        <rFont val="Segoe UI"/>
        <family val="2"/>
      </rPr>
      <t>muestra un avance del 43%,</t>
    </r>
    <r>
      <rPr>
        <sz val="11"/>
        <color theme="1"/>
        <rFont val="Segoe UI"/>
        <family val="2"/>
      </rPr>
      <t xml:space="preserve"> con una participación del 92% de los invitados, reportando un promedio de asistencia de 38 participantes por actividad.
Para el segundo trimestre, se requiere iniciar las actividades de mejoramiento continuo que buscan la apropiación de los requisitos del SGC por parte de los responsables, con el fin de asegurar un buen desempeño durante el ejercicio de evaluación de la conformidad planificado para el mes de agosto de 2020.
Avance planificación de cambios en el Sistema de Gestión de Calidad.
Durante el segundo trimestre de 2020 desde el equipo calidad de la Oficina Asesora de Planeación e Innovación Institucional se fortalecen las acciones para lograr la revisión y concertación de los procedimientos y demás información documentada identificada para garantizar la adecuada operación de la Entidad, logrando un avance general del 59% en la formalización y estandarización de los requisitos aplicables a los procesos.
P</t>
    </r>
    <r>
      <rPr>
        <b/>
        <sz val="11"/>
        <color theme="1"/>
        <rFont val="Segoe UI"/>
        <family val="2"/>
      </rPr>
      <t>ara el cierre del segundo trimestre de 2020 se evidencia un avance del 65% en la documentación de los procesos estratégicos, del 60% en la documentación de los procesos de apoyo, 50% en la documentación de los procesos misionales y 100% en la documentación de los procesos de evaluación y seguimiento.</t>
    </r>
    <r>
      <rPr>
        <sz val="11"/>
        <color theme="1"/>
        <rFont val="Segoe UI"/>
        <family val="2"/>
      </rPr>
      <t xml:space="preserve">
Con estos avances se evidencia que el plan de migración del SGC que permite el cumplimiento de las acciones definidas para asegurar una adecuada planificación de cambios en el Sistema logra un 68% de avance.
</t>
    </r>
    <r>
      <rPr>
        <b/>
        <sz val="11"/>
        <color theme="1"/>
        <rFont val="Segoe UI"/>
        <family val="2"/>
      </rPr>
      <t xml:space="preserve">Gestión del Conocimiento y la Innovación Pública
</t>
    </r>
    <r>
      <rPr>
        <sz val="11"/>
        <color theme="1"/>
        <rFont val="Segoe UI"/>
        <family val="2"/>
      </rPr>
      <t xml:space="preserve">Para el segundo trimestre se realizó la incorporación del laboratorio de innovación y gestión del conocimiento en el plan de trabajo institucional de la oficina de planeación, con el objetivo de Impulsar la innovación pública en la Entidad con el fin mejorar la eficiencia y el impacto de la gestión y las intervenciones públicas, a través de la construcción de nuevos y mejores  servicios centrados en el ciudadano y en la apertura del Estado.
Los principales aspectos del plan de trabajo están basados principalmente en:
1.	Inventario de las evaluaciones de gestión, impacto o resultados realizadas a los programas, estrategias o instrumentos de CTeI en los últimos 5 años.
2.	Inventario de los lineamientos y documentos de política de CTeI  publicados por la Entidad o propuestos por otras Entidades en temas de CTeI.
3.	Garantizar la documentación de la información requerida para la adecuada operación de los procesos, asegurando el cumplimiento del plan de migración del SGC.
4.	Revisar y actualizar la caracterización de los grupos de valor y de interés con el fin de asegurar que se cuenta con una adecuada identificación de las necesidades, problemáticas y demandas en materia de CTeI.
5.	Diseñar e implementar acciones institucionales para evitar la  fuga de capital intelectual.
6.	Evaluar el estado de funcionamiento de las herramientas para uso y apropiación del conocimiento y lleva a cabo acciones de mejora.
7.	Contar con un repositorio institucional de buenas prácticas y lecciones aprendidas, caracterizado  y a disposición de todos los colaboradores de la Entidad y de los grupos de interés
8.	Participar en espacios nacionales e internacionales de gestión del conocimiento, documentarlos y compartir la experiencia al interior de la entidad.
9.	Identificar y caracterizar la oferta y demanda de cooperación y acciones que generen soluciones innovadoras para la entidad a través de nuevos o mejorados métodos y tecnología.
10.	Profundizar los aprendizajes alcanzados en los programas “A Ciencia Cierta” e “Ideas para el Cambio”, y explorar alternativas para extender los procesos de apropiación social del conocimiento científico-tecnológico a servidores públicos en entidades del orden nacional y territorial.
3-	Acompañar la gestión integral de los riesgos y oportunidades
Durante el segundo trimestre de 2020 la Oficina Asesora de Planeación e Innovación Institucional, como segunda línea de defensa realiza el acompañamiento del reporte a los 80 riesgos identificados por la Entidad, con el fin de verificar su gestión a primer y segundo trimestre, evidenciando el siguiente estado de avance:
•	Riesgos de Corrupción: Los 17 riesgos gestionados en la vigencia cuentan con un total de 97 controles de los cuales a junio de 2020 debieron ejecutarse y reportarse 48. El seguimiento realizado muestra un total de 29 tareas ejecutadas y finalizadas, 5 en desarrollo y 14 tareas sin reporte, con lo cual se tiene un cumplimiento del 60% en la ejecución de los controles planificados. Frente a estos riesgos de corrupción re realiza la inclusión de un nuevo riesgo para el proceso de Gestión de Capacidades Regionales en CTeI, el cual es aprobado en sesión del Comité de Gestión y Desempeño Institucional y Sectorial del 24 de abril con lo cual se pasa de 16 a 17 riesgos.
•	Riesgos de gestión Los 59 riesgos gestionados en la vigencia cuentan con un total de 319 controles de los cuales a junio de 2020 debieron ejecutarse y reportarse 157. El seguimiento realizado muestra un total de 79 tareas ejecutadas y finalizadas, 25 en desarrollo y 53  tareas sin reporte, con lo cual se tiene un cumplimiento del 50% en la ejecución de los controles planificados.
•	Riesgos de seguridad digital: Los 4 riesgos gestionados en la vigencia cuentan con un total de 4 controles de los cuales a junio de 2020 debieron ejecutarse y reportarse 2. El seguimiento realizado muestra un cumplimiento del 60% en la ejecución de los controles planificados.
De acuerdo al resultado obtenido desde la Oficina Asesora de Planeación e Innovación Institucional se emiten las alertas y recomendaciones de reporte a los responsables con el fin de garantizar que a más tardar el 31 de julio la totalidad de los controles planificados al corte hayan sido ejecutados y reporta
4-	Optimizar procesos y procedimientos
El resultado en la Optimización de trámites, procesos y procedimientos a 2do Trimestre de 2020, muestra el siguiente comportamiento:
</t>
    </r>
    <r>
      <rPr>
        <b/>
        <sz val="11"/>
        <color theme="1"/>
        <rFont val="Segoe UI"/>
        <family val="2"/>
      </rPr>
      <t>1. Cumplimiento en la estandarización de trámites y servicios  para la transformación digital hacia un Estado Abierto</t>
    </r>
    <r>
      <rPr>
        <sz val="11"/>
        <color theme="1"/>
        <rFont val="Segoe UI"/>
        <family val="2"/>
      </rPr>
      <t xml:space="preserve">
Con corte a 30 de junio de 2020, el resultado obtenido en el componente de “Cumplimiento en la estandarización de trámites y servicios para la transformación digital hacia un Estado Abierto”, </t>
    </r>
    <r>
      <rPr>
        <b/>
        <sz val="11"/>
        <color theme="1"/>
        <rFont val="Segoe UI"/>
        <family val="2"/>
      </rPr>
      <t>evidencia un avance en un 40%, resultado que permite cumplir con la meta planificada del 40%.</t>
    </r>
    <r>
      <rPr>
        <sz val="11"/>
        <color theme="1"/>
        <rFont val="Segoe UI"/>
        <family val="2"/>
      </rPr>
      <t xml:space="preserve">
Como avance relevante en el transcurso del segundo semestre, se creó el trámite “Certificación de crédito fiscal para inversiones en proyectos de investigación, desarrollo tecnológico e innovación o vinculación de capital humano de alto nivel”, bajo el marco de la Ley 1955 de 2019 “Por la cual se expide el Plan Nacional de Desarrollo 2018-2022. “Pacto por Colombia, Pacto por la Equidad”, en su artículo 168, con un avance del 60%.
Así mismo se documenta el trámite para Beneficios Tributarios por donación al Fondo Nacional de Financiamiento para la Ciencia, la Tecnología y la Innovación "Fondo Francisco José de Caldas (FFJC)", cuyo procedimiento es publicado en GINA, encontrándose en trámite el manifiesto de impacto regulatorio para creación de este nuevo trámite en el SUIT. Este nuevo trámite da cumplimiento a lo ordenado en el artículo 170 y 171 de la ley 1955 de 2019 “Por la cual se expide el Plan Nacional de Desarrollo 2018-2022. “Pacto por Colombia, Pacto por la Equidad” y evidencia un avance del 30%.
Se actualizaron los siguientes tres trámites: Indexación de revistas científicas colombianas especializadas - Publindex código: 1210, Certificación de Ingresos no Constitutivos de Renta o Ganancia Ocasional código: 31713, y Reconocimiento de pares evaluadores del Sistema Nacional de Ciencia, Tecnología e Innovación – SNCTI código: 1207, asegurando los lineamientos del Ministerio en las fichas de información de cara al ciudadano, con un 50% de avance.
</t>
    </r>
    <r>
      <rPr>
        <b/>
        <sz val="11"/>
        <color theme="1"/>
        <rFont val="Segoe UI"/>
        <family val="2"/>
      </rPr>
      <t>2. Cumplimiento en la reducción de tiempos, requisitos o documentos en procesos seleccionados</t>
    </r>
    <r>
      <rPr>
        <sz val="11"/>
        <color theme="1"/>
        <rFont val="Segoe UI"/>
        <family val="2"/>
      </rPr>
      <t xml:space="preserve">
Con corte a 30 de junio de 2020, el resultado obtenido en el componente de  “Cumplimiento en la reducción de tiempos, requisitos o documentos en procedimientos seleccionados”, evidencia un avance en un 59%, </t>
    </r>
    <r>
      <rPr>
        <b/>
        <sz val="11"/>
        <color theme="1"/>
        <rFont val="Segoe UI"/>
        <family val="2"/>
      </rPr>
      <t>resultado que permite cumplir con la meta planificada del 40%</t>
    </r>
    <r>
      <rPr>
        <sz val="11"/>
        <color theme="1"/>
        <rFont val="Segoe UI"/>
        <family val="2"/>
      </rPr>
      <t xml:space="preserve">.
Este resultado se obtiene gracias a que durante el segundo trimestre desde el Equipo Calidad de la Oficina Asesora de Planeación se da continuidad a la labor de adaptación de los procedimientos, manuales y guías necesarios para estandarizar la operación del Ministerio
Para el cierre del segundo trimestre se realiza una nueva revisión completa del mapa de procesos de la Entidad verificando y concertando, especialmente con los procesos misionales los documentos a estandarizar.
Para el tercer trimestre se debe garantizar que la Entidad cuente con la totalidad de los procedimientos y demás documentos que emiten los lineamientos y controles para la adecuada ejecución de los procesos y de esta forma garantizar la conformidad con los requisitos aplicables, en coherencia con los objetivos y funciones definidos en la Ley 1951 de 2019 que dispone la creación del Ministerio de Ciencia, Tecnología e Innovación y el Decreto 226 de 2019 “Por la cual se establece la estructura del Ministerio de Ciencia, Tecnolo es:
</t>
    </r>
    <r>
      <rPr>
        <b/>
        <sz val="11"/>
        <color theme="1"/>
        <rFont val="Segoe UI"/>
        <family val="2"/>
      </rPr>
      <t>1. Cumplimiento en la estandarización de trámites y servicios  para la transformación digital hacia un Estado Abierto</t>
    </r>
    <r>
      <rPr>
        <sz val="11"/>
        <color theme="1"/>
        <rFont val="Segoe UI"/>
        <family val="2"/>
      </rPr>
      <t xml:space="preserve">
Con corte a 30 de junio de 2020, el resultado obtenido en el componente de “Cumplimiento en la estandarización de trámites y servicios para la transformación digital hacia un Estado Abierto”, evidencia un avance en un </t>
    </r>
    <r>
      <rPr>
        <b/>
        <sz val="11"/>
        <color theme="1"/>
        <rFont val="Segoe UI"/>
        <family val="2"/>
      </rPr>
      <t>40%, resultado que permite cumplir con la meta planificada del 40%.</t>
    </r>
    <r>
      <rPr>
        <sz val="11"/>
        <color theme="1"/>
        <rFont val="Segoe UI"/>
        <family val="2"/>
      </rPr>
      <t xml:space="preserve">
Como avance relevante en el transcurso del segundo semestre, se creó el trámite “Certificación de crédito fiscal para inversiones en proyectos de investigación, desarrollo tecnológico e innovación o vinculación de capital humano de alto nivel”, bajo el marco de la Ley 1955 de 2019 “Por la cual se expide el Plan Nacional de Desarrollo 2018-2022. “Pacto por Colombia, Pacto por la Equidad”, en su artículo 168, con un avance del 60%.
Así mismo se documenta el trámite para Beneficios Tributarios por donación al Fondo Nacional de Financiamiento para la Ciencia, la Tecnología y la Innovación "Fondo Francisco José de Caldas (FFJC)", cuyo procedimiento es publicado en GINA, encontrándose en trámite el manifiesto de impacto regulatorio para creación de este nuevo trámite en el SUIT. Este nuevo trámite da cumplimiento a lo ordenado en el artículo 170 y 171 de la ley 1955 de 2019 “Por la cual se expide el Plan Nacional de Desarrollo 2018-2022. “Pacto por Colombia, Pacto por la Equidad” y evidencia un avance del 30%.
Se actualizaron los siguientes tres trámites: Indexación de revistas científicas colombianas especializadas - Publindex código: 1210, Certificación de Ingresos no Constitutivos de Renta o Ganancia Ocasional código: 31713, y Reconocimiento de pares evaluadores del Sistema Nacional de Ciencia, Tecnología e Innovación – SNCTI código: 1207, asegurando los lineamientos del Ministerio en las fichas de información de cara al ciudadano, con un 50% de avance.
</t>
    </r>
    <r>
      <rPr>
        <b/>
        <sz val="11"/>
        <color theme="1"/>
        <rFont val="Segoe UI"/>
        <family val="2"/>
      </rPr>
      <t>2. Cumplimiento en la reducción de tiempos, requisitos o documentos en procesos seleccionados</t>
    </r>
    <r>
      <rPr>
        <sz val="11"/>
        <color theme="1"/>
        <rFont val="Segoe UI"/>
        <family val="2"/>
      </rPr>
      <t xml:space="preserve">
Con corte a 30 de junio de 2020, el resultado obtenido en el componente de  “Cumplimiento en la reducción de tiempos, requisitos o documentos en procedimientos seleccionados”, evidencia un avance en un 59%,</t>
    </r>
    <r>
      <rPr>
        <b/>
        <sz val="11"/>
        <color theme="1"/>
        <rFont val="Segoe UI"/>
        <family val="2"/>
      </rPr>
      <t xml:space="preserve"> resultado que permite cumplir con la meta planificada del 40%</t>
    </r>
    <r>
      <rPr>
        <sz val="11"/>
        <color theme="1"/>
        <rFont val="Segoe UI"/>
        <family val="2"/>
      </rPr>
      <t xml:space="preserve">.
 Este resultado se obtiene gracias a que durante el segundo trimestre desde el Equipo Calidad de la Oficina Asesora de Planeación se da continuidad a la labor de adaptación de los procedimientos, manuales y guías necesarios para estandarizar la operación del Ministerio
 Para el cierre del segundo trimestre se realiza una nueva revisión completa del mapa de procesos de la Entidad verificando y concertando, especialmente con los procesos misionales los documentos a estandarizar.
</t>
    </r>
    <r>
      <rPr>
        <b/>
        <sz val="11"/>
        <color theme="1"/>
        <rFont val="Segoe UI"/>
        <family val="2"/>
      </rPr>
      <t xml:space="preserve"> 
3.Análisis y difusión de estadísticas nacionales de CTeI
</t>
    </r>
    <r>
      <rPr>
        <sz val="11"/>
        <color theme="1"/>
        <rFont val="Segoe UI"/>
        <family val="2"/>
      </rPr>
      <t xml:space="preserve">En este semestre se avanzó en el desarrollo de dos capacitaciones a los equipos técnicos de Minciencias, incluyendo a personas que se debe ir preparando con la documentación de dos operaciones que aún no se encuentran programadas para su evaluación en el cumplimiento de los requisitos de la norma técnica en calidad estadística. Los dos talleres de capacitación efectuados tuvieron el siguiente propósito:
•	Capacitación sobre la documentación de una operación estadística en el marco de la norma técnica.
•	La segunda capacitación se centro en el Proceso estadístico y elementos claves de la norma técnica en calidad estadística.
Así mismo, incluye el plan de trabajo que actualmente se encuentra bajo la coordinación de la OAPII.
Fortalecimiento de los análisis y difusión de datos y estadísticas de CTeI
Se realizó informe y  publicación de infografía de acuerdo con los resultados de la encuesta a usuarios del portal La Ciencia en Cifras. Se actualizaron tableros con datos a mayo de 2020: Presupuesto Minciencias, Aporte y ejecución FFJC, Validación y ajustes a los tableros de Grupos e Investigadores. Se validó y actualizó la información a 2019 de los archivos faltantes para culminar con la actualización de todos los tableros del portal los cuales fueron remitidos a OTSI quienes son los responsables de la creación de las vistas respectivas en el servidor de Tableau. Actualmente está en revisión la vista de Becas dado que presenta inconsistencias respecto a la información remitida desde la OAPII en archivos Excel.
</t>
    </r>
    <r>
      <rPr>
        <b/>
        <sz val="11"/>
        <color theme="1"/>
        <rFont val="Segoe UI"/>
        <family val="2"/>
      </rPr>
      <t>4. Monitorear, evaluar integral y oportunamente</t>
    </r>
    <r>
      <rPr>
        <sz val="11"/>
        <color theme="1"/>
        <rFont val="Segoe UI"/>
        <family val="2"/>
      </rPr>
      <t xml:space="preserve">
Para este segundo trimestre se actualizó la información de la base de Becas con información a 2019, así todas las bases se encuentran actualizadas con la última información disponible. De manera general, se completó información histórica de reportes de SIGP y CvLAC y se continuó con el proceso de estandarización de las bases de datos. Los campos prioritarios y que son usados en el portal de La Ciencia en Cifras se encuentran todos validados y estandarizados. Específicamente, el avance realizado con cada base de datos se presenta en detalle en el Informe de consolidación de bases de datos adjunto.
</t>
    </r>
    <r>
      <rPr>
        <b/>
        <sz val="11"/>
        <color theme="1"/>
        <rFont val="Segoe UI"/>
        <family val="2"/>
      </rPr>
      <t>5-	Contribuir a un Minciencias más efectivo en la gestión de programas y proyectos de CTeI</t>
    </r>
    <r>
      <rPr>
        <sz val="11"/>
        <color theme="1"/>
        <rFont val="Segoe UI"/>
        <family val="2"/>
      </rPr>
      <t xml:space="preserve">
Se presenta el informe con los resultados obtenidos y las principales actividades desarrolladas en el primer semestre del 2020, con respecto a la puesta en marcha de las interfaces de SIGP y MGI con GPS (Planview) en:
1. Capacitaciones realizadas en la herramienta GPS (Planview). A través de la estrategia implementada con el proveedor - Exceltis - desde Abril a Junio 2020 fueron capacitadas 131 personas.
2. Resultados en la puesta en marcha de las Interfaces SIGP y MGI con la herramienta TI  GPS (Planview) seleccionada por el Ministerio para el seguimiento y control de proyectos.
* La interfaz entre SIGP y GPS (Planview) se encuentra funcionando automáticamente desde el 20 de junio de 2020.
* La interfaz entre MGI y GPS (Planview) se encuentra en pruebas. De los 6 procesos se han realizado con éxito 3 (Sincronización de contrato; Plan de desembolsos y Liquidación de Contrato), 3 se encuentran en revisión y ajuste (Sincronización del resumen financiero; ejecución de desembolsos y Plan de desembolsos modific
</t>
    </r>
    <r>
      <rPr>
        <b/>
        <sz val="11"/>
        <color theme="1"/>
        <rFont val="Segoe UI"/>
        <family val="2"/>
      </rPr>
      <t xml:space="preserve">
6-	Fortalecimiento y articulación con actores del SNCTeI en el análisis, producción y difusión de estadísticas de CTeI.
</t>
    </r>
    <r>
      <rPr>
        <sz val="11"/>
        <color theme="1"/>
        <rFont val="Segoe UI"/>
        <family val="2"/>
      </rPr>
      <t xml:space="preserve">Bajo esta iniciativa se da cuenta de las principales actividades desarrolladas desde Gestión de la Información de OAPII en el fortalecimiento de las relaciones con los actores del SNCTeI para la producción estadística nacional del sector de CTeI.
En el marco de esta acción, se da cuenta de las principales actividades adelantadas desde la OAPII (Grupo de Gestión de la Información) con el propósito de fortalecer el trabajo conjunto y articulado de cara al mejoramiento continuo de la producción nacional de indicadores, estadísticas, informes. En el informe de segundo semestre se relacionan dos actividades: la primera con la OCDE consistente en el suministro de información nacional de la inversión del sector privado en investigación y desarrollo tecnológico. La segunda actividad está centrada en el trabajo que se viene haciendo con el OCyT para implementar una estrategia que permita fortalecer el proceso que gira en torno a la producción del cálculo nacional en las actividades de ciencia, tecnología e innovación -ACTI. Se adjuntan como anexos u otros documentos de interés, copia en pdf del correo final que se envió a la OCDE sobre el requerimiento de información de la inversión en I+D del sector productivo. Se adjunta así mismo, la presentación a través de la cual se sustenta mantener la operación estadística de inversión nacional en ACTI en el OC
7-	Contribuir a un Minciencias más transparente
Con corte a junio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30 de marzo de 2020, emitiendo una segunda versión a 30 de abril de 2020 en la cual se realiza la consolidación de la totalidad de los datos a 31 de diciembre de 2019, asegurando la apropiación de los lineamientos del Manual único de rendición de cuentas con enfoque basado en derechos humanos y paz – MURC emitido por el DNP y DAFP.
Así mismo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Se encuentra pendiente la ejecución de la audiencia pública de rendición de cuentas, actividad que se encuentra programada para el tercer trimestre.
</t>
    </r>
    <r>
      <rPr>
        <b/>
        <sz val="11"/>
        <color theme="1"/>
        <rFont val="Segoe UI"/>
        <family val="2"/>
      </rPr>
      <t>8-	Contribuir a un Minciencias más moderno</t>
    </r>
    <r>
      <rPr>
        <sz val="11"/>
        <color theme="1"/>
        <rFont val="Segoe UI"/>
        <family val="2"/>
      </rPr>
      <t xml:space="preserve">
Aa el cierre del primer semestre de la vigencia 2020, la Oficina Asesora de Planeación e Innovación Institucional mantiene el cumplimiento del 100% de los requisitos de Gobierno Digital asignados al programa “Pacto por un Direccionamiento Estratégico que genere valor público”
Este resultado se logra asegurando la disponibilidad de los informes de seguimiento y rendición de cuentas y la operación del aplicativo "La Ciencia en Cifras" (Herramienta Tableau), a través de la cual se cuenta con información estadística relevante y trazable que facilitan el consumo, análisis, uso y aprovechamiento de los componentes de información, para los grupos de valor y la toma de decisiones interna.
Así mismo se fortalece el proyecto de implementación de firmas digitales y la migración a la constitución de archivos híbridos y electrónicos, aspecto que busca mejorar la oportunidad en la gestión y así como la disponibilidad oportuna de la información
Durante el segundo trimestre se mantiene el cumplimiento al lineamiento impartido por Presidencia para crear y actualizar de forma permanentemente la ventanilla única de trámites del estado a través del portal GOV.CO, el cual se constituye en una apuesta estratégica que busca mejorar el relacionamiento Estado- Ciudadano, ofreciendo toda la oferta institucional en un solo portal web.
Para mantener el cumplimiento de los requisitos se hace necesario que en el tercer trimestre se fortalezcan los ejercicio de participación ciudadana y construcción colaborativa a través de medios electrónicos y se fortalezca la implementación del plan de transformación digital, con el cual se promueve la generación de servicios digitales confiables y de calidad que aporten a la generación de valor público en el marco del Plan Estratégico de Tecnologías de la Información y las Comunicaciones – PETI</t>
    </r>
  </si>
  <si>
    <t>100% de cumplimiento en la estandarización de trámites y servicios  para la transformación digital hacia un Estado Abierto</t>
  </si>
  <si>
    <t>100% de cumplimiento en la reducción de tiempos, requisitos o documentos en procesos seleccionados</t>
  </si>
  <si>
    <t>1 operación estadísticas documentadas y certificadas</t>
  </si>
  <si>
    <r>
      <t xml:space="preserve">
</t>
    </r>
    <r>
      <rPr>
        <b/>
        <sz val="11"/>
        <color theme="1"/>
        <rFont val="Segoe UI"/>
        <family val="2"/>
      </rPr>
      <t>1- Ejecución de auditorías, seguimientos y evaluaciones</t>
    </r>
    <r>
      <rPr>
        <sz val="11"/>
        <color theme="1"/>
        <rFont val="Segoe UI"/>
        <family val="2"/>
      </rPr>
      <t xml:space="preserve">
En cumplimiento del plan de auditorías de la Oficina de Control Interno y conforme a lo programado para el segundo trimestre de 2020, se tenía planeado generar (10 ) informes de auditoría o seguimiento, de los cuales se cumple la </t>
    </r>
    <r>
      <rPr>
        <b/>
        <sz val="11"/>
        <color theme="1"/>
        <rFont val="Segoe UI"/>
        <family val="2"/>
      </rPr>
      <t>meta llegando a un 28,44%,</t>
    </r>
    <r>
      <rPr>
        <sz val="11"/>
        <color theme="1"/>
        <rFont val="Segoe UI"/>
        <family val="2"/>
      </rPr>
      <t xml:space="preserve"> a continuación, se detallan los informes.
1.   Auditoría Banca Multilateral- Ecosistema Científico
2.   Seguimiento Plan de Mejoramiento Auditoría Fondo Francisco José de Caldas
3.   Seguimiento Plan de Mejoramiento Auditoría Banca Multilateral- Ecosistema Científico 2019
4.   Auditoría Proceso de Gestión Documental Procedimiento Control de Registros de Información y Administración de Archivos A104PR02_V02- Vigencia 2019
5.   Seguimiento avance PM Auditoria Administración para Bienes e Inventarios, a corte 30-03-2020
6.   Seguimiento avance PM Gestión Documental vig 2018-2019 a corte 30-03-2020
7.   Auditoría a contratos y convenios del Fondo Francisco José Caldas.
8.   Seguimiento al Plan de mejoramiento a la auditoria del procedimiento de planeación institucional
9.   Seguimiento al Plan Estratégico Institucional
10. Evaluación por dependencias Vigencias.
</t>
    </r>
    <r>
      <rPr>
        <b/>
        <sz val="11"/>
        <color theme="1"/>
        <rFont val="Segoe UI"/>
        <family val="2"/>
      </rPr>
      <t xml:space="preserve">
2-Seguimiento y evaluación a la gestión del riesgo
</t>
    </r>
    <r>
      <rPr>
        <sz val="11"/>
        <color theme="1"/>
        <rFont val="Segoe UI"/>
        <family val="2"/>
      </rPr>
      <t xml:space="preserve">Durante el primer cuatrimestre el equipo calidad de la Oficina Asesora de Planeación e Innovación Institucional realiza 23  mesas de trabajo y de acompañamiento con el fin de socializar la metodología de administración del riesgo con líderes y responsables de proceso, así como la comunidad MinCiencias en general con el fin de promover su apropiación y aplicación sistemática.
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Se revisaron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Beneficios Tributarios por vinculación de doctores
A partir del 25 de mayo de 2019,  las entidades podrán acceder al beneficio tributario,  que se brinda en un descuento sobre el impuesto de la renta a cargo equivalente al 100% sobre el valor de la remuneración correspondiente a la vinculación de la  persona con título de Doctorado,  más el 25% adicional sobre el valor remunerado, cuando la entidad demuestre la vinculación de personal con título de Doctorado y por cada profesional con título de Doctorado adicional vinculado para el desarrollo de actividades de I+D+i. 
Este trámite por ser nuevo debe contar con el procedimiento formal y el documento que permite la creación del nuevo trámite en el Sistema Único de Información de Trámites - SUIT, llamado Manifiesto de Impacto Regulatorio, el cual ya está en preparación desde la Dirección de Transferencia y uso de conocimiento con su equipo de Beneficios Tributarios
Trámites y servicios revisados y actualizados de acuerdo a la misionalidad del Ministerio de Ciencia, Tecnología e Innovación.
En este primer trimestre se actualizaron los enlaces e información concerniente al Ministerio de Ciencia, Tecnología e Innovación - Minciencias, de los trámites que se encuentran cargados en el Sistema  Único de Información de Trámites -  SUIT. Se validaron los enlaces en donde reposa la información general, los aplicativos para la presentación de propuestas y los pasos a seguir, esta actividad programada tiene vencimiento el 31-02-2020 y al interior delo Link: https://minciencias.gov.co/ciudadano/tramites_list  se visualiza la actualización de los enlaces e  información concerniente al Ministerio de Ciencia, Tecnología e Innovación - Minciencias; trámites que se encuentran cargados en el Sistema  Único de Información de Trámites -  SUIT.
</t>
    </r>
    <r>
      <rPr>
        <b/>
        <sz val="11"/>
        <color theme="1"/>
        <rFont val="Segoe UI"/>
        <family val="2"/>
      </rPr>
      <t>Participación ciudadana</t>
    </r>
    <r>
      <rPr>
        <sz val="11"/>
        <color theme="1"/>
        <rFont val="Segoe UI"/>
        <family val="2"/>
      </rPr>
      <t xml:space="preserve">
Durante el primer cuatrimestre  de 2020 se consolida el Informe de seguimiento a la "Estrategia de Participación Ciudadana y Rendición de Cuentas 2019",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30 de Enero de 2020
Rendición de cuentas y participación ciudadana
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Con el fin de asegurar la disponibilidad de información clara, relevante, veraz y oportuna relacionada con los resultados, avances y logros de la gestión así como información de interés para la ciudadanía y demás partes interesadas durante el primer cuatrimestre de 2020 se garantiza la publicación de la siguiente información actualizada en la página web:
• Informes anuales y periódicos de gestión y resultados sobre el Plan de acción Institucional, con sus respectivos indicadores, verificando la calidad de la Información y asociándola a los diversos grupos poblacionales beneficiados disponibles en la página web
Atención al ciudadano
Con el fin de mejorar la calidad y respuesta oportuna a peticiones, quejas, reclamos, sugerencias y denuncias (PQRDS). se realiza la socialización del Manual se realizo a través de los canales virtuales, se adjunta correo de socialización del Manual de Atención al Ciudadano y de los procedimientos internos con el fin de garantizar que los procedimientos queden consolidados en un solo repositorio para consulta de funcionarios y colaboradores.
Así mismo, para afianzar la cultura de servicio al ciudadano al interior de la Entidad dentro del plan de actividades para este primer trimestre de 2020 se realizan dos manuales uno interno de procedimientos y uno externo de cara al ciudadano, a fin de que sean conocidos los protocolos de atención los ciudadanos y la entidad conozca los procedimientos de atención al ciudadano.
</t>
    </r>
    <r>
      <rPr>
        <b/>
        <sz val="11"/>
        <color theme="1"/>
        <rFont val="Segoe UI"/>
        <family val="2"/>
      </rPr>
      <t>Transparencia</t>
    </r>
    <r>
      <rPr>
        <sz val="11"/>
        <color theme="1"/>
        <rFont val="Segoe UI"/>
        <family val="2"/>
      </rPr>
      <t xml:space="preserve">
Para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e Innovación Institucional reviso  y emitió  recomendaciones sobre el cumplimiento de las disposiciones del "Esquema de Publicación de Información",  las cuales son presentadas en el Comité de Gestión y Desempeño Sectorial e Institucional del 31 de marzo de 2020.
De forma paralela a la revisión y estandarización de este instrumento de gestión de la información pública se solicita a cada responsable la actualización de la información requerida, generando un mayor autocontrol en la gestión de este tipo de información
Con corte al primer cuatrimestre de 2019 la Oficina Asesora de Planeación ,realiza la revisión de cada uno de los trámites y servicios que la Entidad tiene definidos, asegurando su cargue y disponibilidad en la plataforma www.gov.co.x|, seguimiento al Plan Anual de Adquisiciones en las sesiones del Comité de Gestión y Desempeño Sectorial e  Institucional, asegurando la publicación de las actualizaciones y la contratación realizada por Colciencias en la plataforma SECOP, se asegura la  disponibilidad  de 19 sets de datos abiertos publicados en la página web de la Entidad y en el sitio web www.datos.gov.co.
En cuanto al  reporte de seguimiento al indicadores evidencia que para los meses de enero, febrero y marzo se recibieron 5.273, 5.658 y 6.490 respectivamente para un total de 17.421 donde 6 casos fueron contestados extemporáneamente.
De igual manera se adelantaron las acciones necesarias para obtener el diagnóstico de necesidades de capacitación de las dependencias del Ministerio, una vez analizadas y priorizadas las necesidades de capacitación remitidas por las diferentes áreas, se consolido y generó el Plan Institucional de Capacitación 2020, el cual fue presentado y aprobado por parte de los miembros del Comité de Gestión y Desempeño Institucional.
</t>
    </r>
    <r>
      <rPr>
        <b/>
        <sz val="11"/>
        <color theme="1"/>
        <rFont val="Segoe UI"/>
        <family val="2"/>
      </rPr>
      <t>3-Contribuir a un Minciencias más transparente Oficina de Control Interno</t>
    </r>
    <r>
      <rPr>
        <sz val="11"/>
        <color theme="1"/>
        <rFont val="Segoe UI"/>
        <family val="2"/>
      </rPr>
      <t xml:space="preserve">
Oficina de Control Interno, para el segundo trimestre de 2020, mantuvo el cumplimento de los ocho requisitos de transparencia a cargo de la OCI, resultado que evidencia la </t>
    </r>
    <r>
      <rPr>
        <b/>
        <sz val="11"/>
        <color theme="1"/>
        <rFont val="Segoe UI"/>
        <family val="2"/>
      </rPr>
      <t>obtención del 100% frente a la meta esperada para el periodo evaluado</t>
    </r>
    <r>
      <rPr>
        <sz val="11"/>
        <color theme="1"/>
        <rFont val="Segoe UI"/>
        <family val="2"/>
      </rPr>
      <t xml:space="preserve">.
Las razones por las cuales se logra cumplir con la meta son las siguientes:
 ·       Minciencias cuenta con direccionamiento a entidades de control externo en sitio web.
·       Se realiza la publicación en sitio web de mecanismos de control interno.
·       Se publica en sitio web los Informes de Control Interno.
·       Se publican en sitio web los Planes de Mejoramiento de auditoras de los órganos de control
·       Se realiza Seguimiento al Plan Anticorrupción.
·       Se realiza Seguimiento a las metas planteadas.
·       Se realizan observaciones sobre las acciones realizadas
</t>
    </r>
  </si>
  <si>
    <r>
      <t xml:space="preserve">Período de seguimiento: </t>
    </r>
    <r>
      <rPr>
        <b/>
        <u/>
        <sz val="16"/>
        <rFont val="Segoe UI"/>
        <family val="2"/>
      </rPr>
      <t>Segundo trimestre de 2020</t>
    </r>
  </si>
  <si>
    <t>%  de cumplimiento de meta del programa 2020</t>
  </si>
  <si>
    <t>Resumen de la gestión a 30 de junio de 2020</t>
  </si>
  <si>
    <t>A la fecha de este informe el programa estratégico no cuenta con avance , dado que los avances inician a partir del tercer trimesttre de la vigencia</t>
  </si>
  <si>
    <t>Versión preliminar antes de aprobación del comité</t>
  </si>
  <si>
    <t xml:space="preserve"> Fomentar la vocación científica y la formación del capital humano en CTeI y promover su vinculación a Entidades del SNCTeI</t>
  </si>
  <si>
    <t>Dirección Transferencia y uso del conocimiento</t>
  </si>
  <si>
    <t>Dirección y generación de conocimiento</t>
  </si>
  <si>
    <t>Dirección de Vocaciones y Formación en CTeI</t>
  </si>
  <si>
    <t>Dirección de Capacidades y divulgación de la CTeI</t>
  </si>
  <si>
    <t>Oficina de Tecnología de la Información</t>
  </si>
  <si>
    <t>Oficina Asesora de Planeación e Innovación Institucional</t>
  </si>
  <si>
    <t>Oficina Asesora jurídica</t>
  </si>
  <si>
    <t xml:space="preserve">Viceministerio de Talento y Apropiación Social del Conocimiento </t>
  </si>
  <si>
    <t>Viceministerio de Conocimiento, Innovación y Productividad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</si>
</sst>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35"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u/>
      <sz val="11"/>
      <color theme="1"/>
      <name val="Segoe UI"/>
      <family val="2"/>
    </font>
    <font>
      <b/>
      <u/>
      <sz val="11"/>
      <color theme="1"/>
      <name val="Segoe UI"/>
      <family val="2"/>
    </font>
    <font>
      <b/>
      <i/>
      <sz val="11"/>
      <color theme="1"/>
      <name val="Segoe UI"/>
      <family val="2"/>
    </font>
    <font>
      <i/>
      <u/>
      <sz val="11"/>
      <name val="Segoe UI"/>
      <family val="2"/>
    </font>
    <font>
      <b/>
      <i/>
      <sz val="11"/>
      <name val="Segoe UI"/>
      <family val="2"/>
    </font>
    <font>
      <i/>
      <u/>
      <sz val="11"/>
      <color theme="1"/>
      <name val="Segoe UI"/>
      <family val="2"/>
    </font>
    <font>
      <b/>
      <sz val="11"/>
      <color theme="1"/>
      <name val="Calibri"/>
      <family val="2"/>
      <scheme val="minor"/>
    </font>
    <font>
      <sz val="20"/>
      <color theme="1"/>
      <name val="Segoe UI"/>
      <family val="2"/>
    </font>
    <font>
      <sz val="14"/>
      <name val="Segoe UI"/>
      <family val="2"/>
    </font>
    <font>
      <sz val="10"/>
      <color theme="1"/>
      <name val="Segoe UI"/>
      <family val="2"/>
    </font>
    <font>
      <b/>
      <sz val="7.15"/>
      <color theme="1"/>
      <name val="Segoe UI"/>
      <family val="2"/>
    </font>
    <font>
      <b/>
      <sz val="7.7"/>
      <color theme="1"/>
      <name val="Segoe UI"/>
      <family val="2"/>
    </font>
    <font>
      <b/>
      <sz val="7"/>
      <color theme="1"/>
      <name val="Segoe UI"/>
      <family val="2"/>
    </font>
    <font>
      <b/>
      <sz val="10"/>
      <color theme="1"/>
      <name val="Segoe UI"/>
      <family val="2"/>
    </font>
    <font>
      <b/>
      <sz val="12"/>
      <color theme="1"/>
      <name val="Segoe UI"/>
      <family val="2"/>
    </font>
  </fonts>
  <fills count="12">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0000FF"/>
        <bgColor indexed="64"/>
      </patternFill>
    </fill>
    <fill>
      <patternFill patternType="solid">
        <fgColor theme="4" tint="0.39997558519241921"/>
        <bgColor rgb="FF000000"/>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6">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9" fontId="6" fillId="5" borderId="13" xfId="1" applyFont="1" applyFill="1" applyBorder="1" applyAlignment="1">
      <alignment horizontal="center" vertical="center" wrapText="1"/>
    </xf>
    <xf numFmtId="9" fontId="7" fillId="5" borderId="13" xfId="1" applyFont="1" applyFill="1" applyBorder="1" applyAlignment="1">
      <alignment horizontal="center" vertical="center" wrapText="1"/>
    </xf>
    <xf numFmtId="9" fontId="7" fillId="5" borderId="13" xfId="0" applyNumberFormat="1" applyFont="1" applyFill="1" applyBorder="1" applyAlignment="1">
      <alignment horizontal="center" vertical="center" wrapText="1"/>
    </xf>
    <xf numFmtId="3" fontId="6" fillId="5" borderId="13" xfId="0" applyNumberFormat="1" applyFont="1" applyFill="1" applyBorder="1" applyAlignment="1">
      <alignment horizontal="center" vertical="center" wrapText="1"/>
    </xf>
    <xf numFmtId="0" fontId="6" fillId="5" borderId="13" xfId="0" applyFont="1" applyFill="1" applyBorder="1" applyAlignment="1">
      <alignment vertical="center" wrapText="1"/>
    </xf>
    <xf numFmtId="0" fontId="6" fillId="0"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7" fillId="0" borderId="13" xfId="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9" fontId="6" fillId="6" borderId="13"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0" fillId="0" borderId="0" xfId="0" applyAlignment="1">
      <alignment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7" borderId="10"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9" fontId="12" fillId="0" borderId="13" xfId="1"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0" fontId="6" fillId="9" borderId="13" xfId="0" applyFont="1" applyFill="1" applyBorder="1" applyAlignment="1">
      <alignment horizontal="center" vertical="center" wrapText="1"/>
    </xf>
    <xf numFmtId="10" fontId="12" fillId="0" borderId="13" xfId="0" applyNumberFormat="1" applyFont="1" applyFill="1" applyBorder="1" applyAlignment="1">
      <alignment horizontal="center" vertical="center" wrapText="1"/>
    </xf>
    <xf numFmtId="9" fontId="7" fillId="6"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8" borderId="10" xfId="0" applyFont="1" applyFill="1" applyBorder="1" applyAlignment="1">
      <alignment horizontal="center" vertical="center" wrapText="1"/>
    </xf>
    <xf numFmtId="9" fontId="6" fillId="6" borderId="13" xfId="1" applyFont="1" applyFill="1" applyBorder="1" applyAlignment="1">
      <alignment horizontal="center" vertical="center" wrapText="1"/>
    </xf>
    <xf numFmtId="9" fontId="6" fillId="11" borderId="1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5" fillId="7"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5"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5"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13" xfId="0" applyFont="1" applyFill="1" applyBorder="1" applyAlignment="1">
      <alignment horizontal="left" vertical="top" wrapText="1"/>
    </xf>
    <xf numFmtId="0" fontId="6" fillId="0" borderId="13" xfId="0" applyFont="1" applyFill="1" applyBorder="1" applyAlignment="1">
      <alignment horizontal="justify" vertical="top" wrapText="1"/>
    </xf>
    <xf numFmtId="0" fontId="27" fillId="0"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22" xfId="0" applyFont="1" applyFill="1" applyBorder="1" applyAlignment="1">
      <alignment horizontal="left" vertical="center"/>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4" fillId="7" borderId="10" xfId="0" applyNumberFormat="1" applyFont="1" applyFill="1" applyBorder="1" applyAlignment="1">
      <alignment horizontal="center" vertical="center" wrapText="1"/>
    </xf>
    <xf numFmtId="0" fontId="14" fillId="7" borderId="11"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6" fillId="0" borderId="0" xfId="0" applyFont="1" applyFill="1" applyAlignment="1">
      <alignment horizontal="center" vertical="center"/>
    </xf>
    <xf numFmtId="0" fontId="6" fillId="0" borderId="14" xfId="0" applyFont="1" applyBorder="1" applyAlignment="1">
      <alignment horizontal="center" vertical="center" wrapText="1"/>
    </xf>
    <xf numFmtId="9" fontId="12" fillId="0" borderId="14" xfId="1" applyFont="1" applyFill="1" applyBorder="1" applyAlignment="1">
      <alignment horizontal="center" vertical="center" wrapText="1"/>
    </xf>
    <xf numFmtId="9" fontId="6" fillId="0" borderId="1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9" fontId="12" fillId="0" borderId="22" xfId="1" applyFont="1" applyFill="1" applyBorder="1" applyAlignment="1">
      <alignment horizontal="center" vertical="center" wrapText="1"/>
    </xf>
    <xf numFmtId="9" fontId="6" fillId="0" borderId="22" xfId="0" applyNumberFormat="1" applyFont="1" applyBorder="1" applyAlignment="1">
      <alignment horizontal="center" vertical="center" wrapText="1"/>
    </xf>
    <xf numFmtId="0" fontId="6" fillId="0" borderId="22" xfId="0" applyFont="1" applyBorder="1" applyAlignment="1">
      <alignment horizontal="left" vertical="center" wrapText="1"/>
    </xf>
    <xf numFmtId="0" fontId="7" fillId="0" borderId="14" xfId="0" applyFont="1" applyBorder="1" applyAlignment="1">
      <alignment horizontal="center" vertical="center" wrapText="1"/>
    </xf>
    <xf numFmtId="43" fontId="12" fillId="0" borderId="14" xfId="3" applyFont="1" applyFill="1" applyBorder="1" applyAlignment="1">
      <alignment horizontal="center" vertical="center" wrapText="1"/>
    </xf>
    <xf numFmtId="165" fontId="12" fillId="0" borderId="14" xfId="3" applyNumberFormat="1" applyFont="1" applyFill="1" applyBorder="1" applyAlignment="1">
      <alignment horizontal="center" vertical="center" wrapText="1"/>
    </xf>
    <xf numFmtId="9" fontId="12" fillId="0" borderId="14" xfId="0" applyNumberFormat="1" applyFont="1" applyBorder="1" applyAlignment="1">
      <alignment horizontal="center" vertical="center" wrapText="1"/>
    </xf>
    <xf numFmtId="43" fontId="6" fillId="0" borderId="14"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horizontal="center" vertical="center" wrapText="1"/>
    </xf>
    <xf numFmtId="43" fontId="12" fillId="0" borderId="22" xfId="3" applyFont="1" applyFill="1" applyBorder="1" applyAlignment="1">
      <alignment horizontal="center" vertical="center" wrapText="1"/>
    </xf>
    <xf numFmtId="165" fontId="12" fillId="0" borderId="22" xfId="3" applyNumberFormat="1" applyFont="1" applyFill="1" applyBorder="1" applyAlignment="1">
      <alignment horizontal="center" vertical="center" wrapText="1"/>
    </xf>
    <xf numFmtId="9" fontId="12" fillId="0" borderId="22"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7" fillId="0" borderId="14" xfId="0" applyFont="1" applyBorder="1" applyAlignment="1">
      <alignment vertical="center" wrapText="1"/>
    </xf>
    <xf numFmtId="0" fontId="6" fillId="0" borderId="13" xfId="0" applyFont="1" applyBorder="1" applyAlignment="1">
      <alignment horizontal="left" vertical="center" wrapText="1"/>
    </xf>
    <xf numFmtId="165" fontId="12" fillId="0" borderId="13" xfId="3" applyNumberFormat="1" applyFont="1" applyFill="1" applyBorder="1" applyAlignment="1">
      <alignment vertical="center" wrapText="1"/>
    </xf>
    <xf numFmtId="0" fontId="12" fillId="0" borderId="13" xfId="0" applyFont="1" applyBorder="1" applyAlignment="1">
      <alignment vertical="center" wrapText="1"/>
    </xf>
    <xf numFmtId="165" fontId="6" fillId="0" borderId="13" xfId="0" applyNumberFormat="1" applyFont="1" applyBorder="1" applyAlignment="1">
      <alignment vertical="center" wrapText="1"/>
    </xf>
    <xf numFmtId="9" fontId="6" fillId="0" borderId="13" xfId="1" applyFont="1" applyFill="1" applyBorder="1" applyAlignment="1">
      <alignment vertical="center" wrapText="1"/>
    </xf>
    <xf numFmtId="0" fontId="6" fillId="0" borderId="13" xfId="0" applyFont="1" applyBorder="1" applyAlignment="1">
      <alignment horizontal="left" vertical="center" wrapText="1" indent="1"/>
    </xf>
    <xf numFmtId="0" fontId="6" fillId="0" borderId="13" xfId="0" applyFont="1" applyBorder="1" applyAlignment="1">
      <alignment vertical="center" wrapText="1"/>
    </xf>
    <xf numFmtId="165" fontId="12" fillId="0" borderId="22" xfId="3" applyNumberFormat="1" applyFont="1" applyFill="1" applyBorder="1" applyAlignment="1">
      <alignment horizontal="right" vertical="center" wrapText="1"/>
    </xf>
    <xf numFmtId="0" fontId="6" fillId="0" borderId="14" xfId="0" applyFont="1" applyBorder="1" applyAlignment="1">
      <alignment horizontal="left" vertical="center" wrapText="1" indent="1"/>
    </xf>
    <xf numFmtId="0" fontId="6" fillId="0" borderId="22" xfId="0" applyFont="1" applyBorder="1" applyAlignment="1">
      <alignment horizontal="center" vertical="center" wrapText="1"/>
    </xf>
    <xf numFmtId="165" fontId="12" fillId="0" borderId="13" xfId="3" applyNumberFormat="1" applyFont="1" applyFill="1" applyBorder="1" applyAlignment="1">
      <alignment horizontal="right" vertical="center" wrapText="1"/>
    </xf>
    <xf numFmtId="165" fontId="6" fillId="0" borderId="13" xfId="0" applyNumberFormat="1" applyFont="1" applyBorder="1" applyAlignment="1">
      <alignment horizontal="right" vertical="center" wrapText="1"/>
    </xf>
    <xf numFmtId="9" fontId="6" fillId="0" borderId="13" xfId="1" applyFont="1" applyFill="1" applyBorder="1" applyAlignment="1">
      <alignment horizontal="right" vertical="center" wrapText="1"/>
    </xf>
    <xf numFmtId="0" fontId="6" fillId="0" borderId="22" xfId="0" applyFont="1" applyBorder="1" applyAlignment="1">
      <alignment horizontal="left" vertical="center" wrapText="1" indent="1"/>
    </xf>
    <xf numFmtId="0" fontId="6" fillId="0" borderId="13" xfId="0" applyFont="1" applyBorder="1" applyAlignment="1">
      <alignment horizontal="center" wrapText="1"/>
    </xf>
    <xf numFmtId="9" fontId="12" fillId="0" borderId="13" xfId="0" applyNumberFormat="1" applyFont="1" applyBorder="1" applyAlignment="1">
      <alignment horizontal="right" vertical="center" wrapText="1"/>
    </xf>
    <xf numFmtId="9" fontId="6" fillId="0" borderId="13" xfId="0" applyNumberFormat="1" applyFont="1" applyBorder="1" applyAlignment="1">
      <alignment horizontal="right" vertical="center" wrapText="1"/>
    </xf>
    <xf numFmtId="9" fontId="12" fillId="0" borderId="13"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0" fontId="6" fillId="0" borderId="13" xfId="0" applyFont="1" applyBorder="1" applyAlignment="1">
      <alignment horizontal="right" vertical="center" wrapText="1"/>
    </xf>
    <xf numFmtId="0" fontId="6" fillId="0" borderId="13" xfId="0" applyFont="1" applyBorder="1" applyAlignment="1">
      <alignment horizontal="center" vertical="center" wrapText="1"/>
    </xf>
    <xf numFmtId="0" fontId="12" fillId="0" borderId="13" xfId="0" applyFont="1" applyBorder="1" applyAlignment="1">
      <alignment horizontal="center" vertical="center" wrapText="1"/>
    </xf>
    <xf numFmtId="165" fontId="12" fillId="0" borderId="13" xfId="3" applyNumberFormat="1" applyFont="1" applyFill="1" applyBorder="1" applyAlignment="1">
      <alignment horizontal="center" vertical="center" wrapText="1"/>
    </xf>
    <xf numFmtId="0" fontId="7" fillId="0" borderId="14" xfId="0" quotePrefix="1" applyFont="1" applyBorder="1" applyAlignment="1">
      <alignment horizontal="center" vertical="center" wrapText="1"/>
    </xf>
    <xf numFmtId="0" fontId="6" fillId="0" borderId="13" xfId="0" quotePrefix="1"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quotePrefix="1" applyFont="1" applyBorder="1" applyAlignment="1">
      <alignment horizontal="center" vertical="center" wrapText="1"/>
    </xf>
    <xf numFmtId="3" fontId="12" fillId="0" borderId="1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13" xfId="0" applyNumberFormat="1" applyFont="1" applyBorder="1" applyAlignment="1">
      <alignment horizontal="right" vertical="center" wrapText="1"/>
    </xf>
    <xf numFmtId="0" fontId="6" fillId="0" borderId="22" xfId="0" applyFont="1" applyBorder="1" applyAlignment="1">
      <alignment vertical="center" wrapText="1"/>
    </xf>
    <xf numFmtId="0" fontId="6" fillId="0" borderId="23" xfId="0" applyFont="1" applyBorder="1" applyAlignment="1">
      <alignment horizontal="left" vertical="center" wrapText="1"/>
    </xf>
    <xf numFmtId="0" fontId="29" fillId="0" borderId="13" xfId="0" applyFont="1" applyBorder="1" applyAlignment="1">
      <alignment vertical="center" wrapText="1"/>
    </xf>
    <xf numFmtId="3" fontId="6" fillId="0" borderId="13" xfId="0" applyNumberFormat="1" applyFont="1" applyBorder="1" applyAlignment="1">
      <alignment horizontal="center" wrapText="1"/>
    </xf>
    <xf numFmtId="0" fontId="6" fillId="0" borderId="23" xfId="0" applyFont="1" applyBorder="1" applyAlignment="1">
      <alignment horizontal="left" vertical="center" wrapText="1"/>
    </xf>
    <xf numFmtId="0" fontId="7" fillId="0" borderId="14" xfId="0" quotePrefix="1" applyFont="1" applyBorder="1" applyAlignment="1">
      <alignment horizontal="left" vertical="center" wrapText="1"/>
    </xf>
    <xf numFmtId="0" fontId="7" fillId="0" borderId="22" xfId="0" applyFont="1" applyBorder="1" applyAlignment="1">
      <alignment horizontal="left" vertical="center" wrapText="1"/>
    </xf>
    <xf numFmtId="0" fontId="6" fillId="0" borderId="23" xfId="0" applyFont="1" applyBorder="1" applyAlignment="1">
      <alignment vertical="center" wrapText="1"/>
    </xf>
    <xf numFmtId="43" fontId="12" fillId="0" borderId="13" xfId="3" applyFont="1" applyFill="1" applyBorder="1" applyAlignment="1">
      <alignment horizontal="center" vertical="center" wrapText="1"/>
    </xf>
    <xf numFmtId="43" fontId="6" fillId="0" borderId="13" xfId="3" applyFont="1" applyFill="1" applyBorder="1" applyAlignment="1">
      <alignment horizontal="center" vertical="center" wrapText="1"/>
    </xf>
    <xf numFmtId="0" fontId="7" fillId="0" borderId="23" xfId="0" applyFont="1" applyBorder="1" applyAlignment="1">
      <alignment horizontal="left" vertical="center" wrapText="1"/>
    </xf>
    <xf numFmtId="0" fontId="6" fillId="0" borderId="13" xfId="4" applyNumberFormat="1" applyFont="1" applyFill="1" applyBorder="1" applyAlignment="1">
      <alignment horizontal="center" vertical="center" wrapText="1"/>
    </xf>
    <xf numFmtId="9" fontId="7" fillId="0" borderId="13" xfId="0" applyNumberFormat="1" applyFont="1" applyBorder="1" applyAlignment="1">
      <alignment horizontal="center" vertical="center" wrapText="1"/>
    </xf>
    <xf numFmtId="0" fontId="6" fillId="0" borderId="22" xfId="0" applyFont="1" applyBorder="1" applyAlignment="1">
      <alignment horizontal="left" vertical="center"/>
    </xf>
    <xf numFmtId="10" fontId="7" fillId="0" borderId="13" xfId="0" applyNumberFormat="1" applyFont="1" applyBorder="1" applyAlignment="1">
      <alignment horizontal="center" vertical="center" wrapText="1"/>
    </xf>
    <xf numFmtId="10" fontId="12" fillId="0" borderId="13" xfId="0" applyNumberFormat="1" applyFont="1" applyBorder="1" applyAlignment="1">
      <alignment horizontal="center" vertical="center" wrapText="1"/>
    </xf>
    <xf numFmtId="10" fontId="6" fillId="0" borderId="13"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9" fontId="6" fillId="0" borderId="14" xfId="1" applyFont="1" applyFill="1" applyBorder="1" applyAlignment="1">
      <alignment horizontal="right" vertical="center" wrapText="1"/>
    </xf>
    <xf numFmtId="9" fontId="6" fillId="0" borderId="22" xfId="1" applyFont="1" applyFill="1" applyBorder="1" applyAlignment="1">
      <alignment horizontal="right" vertical="center" wrapText="1"/>
    </xf>
    <xf numFmtId="43" fontId="6" fillId="0" borderId="14" xfId="0" applyNumberFormat="1" applyFont="1" applyBorder="1" applyAlignment="1">
      <alignment horizontal="right" vertical="center" wrapText="1"/>
    </xf>
    <xf numFmtId="9" fontId="6" fillId="0" borderId="22" xfId="0" applyNumberFormat="1" applyFont="1" applyBorder="1" applyAlignment="1">
      <alignment horizontal="right" vertical="center" wrapText="1"/>
    </xf>
    <xf numFmtId="9" fontId="6" fillId="0" borderId="13" xfId="1" applyFont="1" applyBorder="1" applyAlignment="1">
      <alignment horizontal="right" vertical="center" wrapText="1"/>
    </xf>
    <xf numFmtId="0" fontId="34" fillId="2" borderId="0" xfId="0" applyFont="1" applyFill="1" applyAlignment="1">
      <alignment horizontal="left" vertical="center" wrapText="1"/>
    </xf>
    <xf numFmtId="0" fontId="7" fillId="0" borderId="14" xfId="0" applyFont="1" applyBorder="1" applyAlignment="1">
      <alignment horizontal="left" vertical="center" wrapText="1"/>
    </xf>
  </cellXfs>
  <cellStyles count="5">
    <cellStyle name="Millares" xfId="3" builtinId="3"/>
    <cellStyle name="Millares [0]" xfId="4" builtinId="6"/>
    <cellStyle name="Millares [0] 2" xfId="2" xr:uid="{00000000-0005-0000-0000-000001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23</xdr:row>
      <xdr:rowOff>54063</xdr:rowOff>
    </xdr:from>
    <xdr:to>
      <xdr:col>8</xdr:col>
      <xdr:colOff>725714</xdr:colOff>
      <xdr:row>33</xdr:row>
      <xdr:rowOff>253994</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5054688"/>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ACCIÓN INSTITUCIONAL 2020</a:t>
          </a:r>
        </a:p>
        <a:p>
          <a:pPr algn="ctr" rtl="0">
            <a:defRPr sz="1000"/>
          </a:pPr>
          <a:r>
            <a:rPr lang="en-US" sz="2100" b="1" i="0" u="none" strike="noStrike" baseline="0">
              <a:solidFill>
                <a:srgbClr val="0000FF"/>
              </a:solidFill>
              <a:effectLst/>
              <a:latin typeface="Arial Narrow"/>
              <a:ea typeface="+mn-ea"/>
              <a:cs typeface="+mn-cs"/>
            </a:rPr>
            <a:t>Corte al 31 de marrzo de 2020</a:t>
          </a:r>
          <a:endParaRPr lang="en-US" sz="2100" b="0" i="0" u="none" strike="noStrike" baseline="0">
            <a:solidFill>
              <a:srgbClr val="0000FF"/>
            </a:solidFill>
            <a:latin typeface="Arial Narrow"/>
          </a:endParaRPr>
        </a:p>
      </xdr:txBody>
    </xdr:sp>
    <xdr:clientData/>
  </xdr:twoCellAnchor>
  <xdr:twoCellAnchor editAs="oneCell">
    <xdr:from>
      <xdr:col>0</xdr:col>
      <xdr:colOff>142873</xdr:colOff>
      <xdr:row>7</xdr:row>
      <xdr:rowOff>166681</xdr:rowOff>
    </xdr:from>
    <xdr:to>
      <xdr:col>8</xdr:col>
      <xdr:colOff>452435</xdr:colOff>
      <xdr:row>14</xdr:row>
      <xdr:rowOff>190494</xdr:rowOff>
    </xdr:to>
    <xdr:pic>
      <xdr:nvPicPr>
        <xdr:cNvPr id="5" name="Imagen 4">
          <a:extLst>
            <a:ext uri="{FF2B5EF4-FFF2-40B4-BE49-F238E27FC236}">
              <a16:creationId xmlns:a16="http://schemas.microsoft.com/office/drawing/2014/main" id="{0BE88DAF-9B88-4DB2-82BB-7A78BB84BC68}"/>
            </a:ext>
          </a:extLst>
        </xdr:cNvPr>
        <xdr:cNvPicPr/>
      </xdr:nvPicPr>
      <xdr:blipFill>
        <a:blip xmlns:r="http://schemas.openxmlformats.org/officeDocument/2006/relationships" r:embed="rId1"/>
        <a:stretch>
          <a:fillRect/>
        </a:stretch>
      </xdr:blipFill>
      <xdr:spPr>
        <a:xfrm>
          <a:off x="142873" y="1762119"/>
          <a:ext cx="6405562"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3393</xdr:rowOff>
    </xdr:to>
    <xdr:pic>
      <xdr:nvPicPr>
        <xdr:cNvPr id="3" name="Imagen 2">
          <a:extLst>
            <a:ext uri="{FF2B5EF4-FFF2-40B4-BE49-F238E27FC236}">
              <a16:creationId xmlns:a16="http://schemas.microsoft.com/office/drawing/2014/main" id="{F42AE1DA-F83E-4567-A965-16289F7D88FF}"/>
            </a:ext>
          </a:extLst>
        </xdr:cNvPr>
        <xdr:cNvPicPr/>
      </xdr:nvPicPr>
      <xdr:blipFill>
        <a:blip xmlns:r="http://schemas.openxmlformats.org/officeDocument/2006/relationships" r:embed="rId1"/>
        <a:stretch>
          <a:fillRect/>
        </a:stretch>
      </xdr:blipFill>
      <xdr:spPr>
        <a:xfrm>
          <a:off x="0" y="0"/>
          <a:ext cx="3720703" cy="8929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showRowColHeaders="0" topLeftCell="A7" zoomScaleNormal="100" workbookViewId="0">
      <selection activeCell="L28" sqref="L28"/>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102"/>
      <c r="B36" s="103"/>
      <c r="C36" s="103"/>
      <c r="D36" s="103"/>
      <c r="E36" s="103"/>
      <c r="F36" s="103"/>
      <c r="G36" s="103"/>
      <c r="H36" s="103"/>
      <c r="I36" s="104"/>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76"/>
  <sheetViews>
    <sheetView showGridLines="0" topLeftCell="G1" zoomScale="75" zoomScaleNormal="75" zoomScaleSheetLayoutView="75" workbookViewId="0">
      <pane ySplit="10" topLeftCell="A63" activePane="bottomLeft" state="frozen"/>
      <selection activeCell="B1" sqref="B1"/>
      <selection pane="bottomLeft" activeCell="O63" sqref="O63:O64"/>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10" t="s">
        <v>26</v>
      </c>
    </row>
    <row r="2" spans="1:23" s="12" customFormat="1" ht="24.75" customHeight="1" x14ac:dyDescent="0.3">
      <c r="A2" s="122"/>
      <c r="B2" s="123"/>
      <c r="C2" s="133"/>
      <c r="D2" s="134"/>
      <c r="E2" s="134"/>
      <c r="F2" s="134"/>
      <c r="G2" s="134"/>
      <c r="H2" s="134"/>
      <c r="I2" s="134"/>
      <c r="J2" s="134"/>
      <c r="K2" s="134"/>
      <c r="L2" s="134"/>
      <c r="M2" s="134"/>
      <c r="N2" s="135"/>
      <c r="O2" s="10" t="s">
        <v>41</v>
      </c>
    </row>
    <row r="3" spans="1:23" s="12" customFormat="1" ht="22.5" customHeight="1" x14ac:dyDescent="0.3">
      <c r="A3" s="124"/>
      <c r="B3" s="125"/>
      <c r="C3" s="136"/>
      <c r="D3" s="137"/>
      <c r="E3" s="137"/>
      <c r="F3" s="137"/>
      <c r="G3" s="137"/>
      <c r="H3" s="137"/>
      <c r="I3" s="137"/>
      <c r="J3" s="137"/>
      <c r="K3" s="137"/>
      <c r="L3" s="137"/>
      <c r="M3" s="137"/>
      <c r="N3" s="138"/>
      <c r="O3" s="13" t="s">
        <v>40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10" t="s">
        <v>159</v>
      </c>
      <c r="B5" s="110"/>
      <c r="C5" s="110"/>
      <c r="D5" s="110"/>
      <c r="E5" s="110"/>
      <c r="F5" s="110"/>
      <c r="G5" s="110"/>
      <c r="H5" s="110"/>
      <c r="I5" s="110"/>
      <c r="J5" s="110"/>
      <c r="K5" s="110"/>
      <c r="L5" s="110"/>
      <c r="M5" s="110"/>
      <c r="N5" s="110"/>
      <c r="O5" s="110"/>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11" t="s">
        <v>39</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126" t="s">
        <v>0</v>
      </c>
      <c r="B9" s="126" t="s">
        <v>1</v>
      </c>
      <c r="C9" s="126" t="s">
        <v>2</v>
      </c>
      <c r="D9" s="126" t="s">
        <v>27</v>
      </c>
      <c r="E9" s="112" t="s">
        <v>28</v>
      </c>
      <c r="F9" s="112"/>
      <c r="G9" s="112"/>
      <c r="H9" s="112"/>
      <c r="I9" s="112"/>
      <c r="J9" s="112"/>
      <c r="K9" s="112"/>
      <c r="L9" s="112"/>
      <c r="M9" s="139" t="s">
        <v>10</v>
      </c>
      <c r="N9" s="139" t="s">
        <v>160</v>
      </c>
      <c r="O9" s="128" t="s">
        <v>131</v>
      </c>
    </row>
    <row r="10" spans="1:23" ht="36.75" customHeight="1" x14ac:dyDescent="0.3">
      <c r="A10" s="127"/>
      <c r="B10" s="127"/>
      <c r="C10" s="127"/>
      <c r="D10" s="127"/>
      <c r="E10" s="37" t="s">
        <v>29</v>
      </c>
      <c r="F10" s="35" t="s">
        <v>30</v>
      </c>
      <c r="G10" s="37" t="s">
        <v>31</v>
      </c>
      <c r="H10" s="35" t="s">
        <v>32</v>
      </c>
      <c r="I10" s="37" t="s">
        <v>33</v>
      </c>
      <c r="J10" s="35" t="s">
        <v>34</v>
      </c>
      <c r="K10" s="37" t="s">
        <v>35</v>
      </c>
      <c r="L10" s="35" t="s">
        <v>36</v>
      </c>
      <c r="M10" s="140"/>
      <c r="N10" s="140"/>
      <c r="O10" s="129"/>
    </row>
    <row r="11" spans="1:23" s="30" customFormat="1" ht="252.75" customHeight="1" x14ac:dyDescent="0.25">
      <c r="A11" s="116" t="s">
        <v>3</v>
      </c>
      <c r="B11" s="38" t="s">
        <v>4</v>
      </c>
      <c r="C11" s="38" t="s">
        <v>5</v>
      </c>
      <c r="D11" s="38" t="s">
        <v>45</v>
      </c>
      <c r="E11" s="38" t="s">
        <v>62</v>
      </c>
      <c r="F11" s="38" t="s">
        <v>62</v>
      </c>
      <c r="G11" s="38">
        <v>1000</v>
      </c>
      <c r="H11" s="38"/>
      <c r="I11" s="38">
        <v>1020</v>
      </c>
      <c r="J11" s="38"/>
      <c r="K11" s="38">
        <v>1300</v>
      </c>
      <c r="L11" s="38"/>
      <c r="M11" s="38" t="str">
        <f>+F11</f>
        <v>No aplica</v>
      </c>
      <c r="N11" s="38" t="s">
        <v>62</v>
      </c>
      <c r="O11" s="39" t="s">
        <v>132</v>
      </c>
    </row>
    <row r="12" spans="1:23" s="30" customFormat="1" ht="66.75" customHeight="1" x14ac:dyDescent="0.25">
      <c r="A12" s="116"/>
      <c r="B12" s="38" t="s">
        <v>25</v>
      </c>
      <c r="C12" s="38" t="s">
        <v>5</v>
      </c>
      <c r="D12" s="29" t="s">
        <v>44</v>
      </c>
      <c r="E12" s="38" t="s">
        <v>62</v>
      </c>
      <c r="F12" s="38" t="s">
        <v>62</v>
      </c>
      <c r="G12" s="38" t="s">
        <v>62</v>
      </c>
      <c r="H12" s="38"/>
      <c r="I12" s="38" t="s">
        <v>62</v>
      </c>
      <c r="J12" s="38"/>
      <c r="K12" s="38">
        <v>200</v>
      </c>
      <c r="L12" s="38"/>
      <c r="M12" s="38" t="str">
        <f t="shared" ref="M12:M71" si="0">+F12</f>
        <v>No aplica</v>
      </c>
      <c r="N12" s="38" t="s">
        <v>62</v>
      </c>
      <c r="O12" s="39" t="s">
        <v>133</v>
      </c>
    </row>
    <row r="13" spans="1:23" s="30" customFormat="1" ht="99.75" customHeight="1" x14ac:dyDescent="0.25">
      <c r="A13" s="116"/>
      <c r="B13" s="29" t="s">
        <v>6</v>
      </c>
      <c r="C13" s="38" t="s">
        <v>5</v>
      </c>
      <c r="D13" s="29" t="s">
        <v>46</v>
      </c>
      <c r="E13" s="38" t="s">
        <v>62</v>
      </c>
      <c r="F13" s="38" t="s">
        <v>62</v>
      </c>
      <c r="G13" s="40">
        <v>0.125</v>
      </c>
      <c r="H13" s="38"/>
      <c r="I13" s="40">
        <v>0.125</v>
      </c>
      <c r="J13" s="38"/>
      <c r="K13" s="41">
        <v>0.25</v>
      </c>
      <c r="L13" s="38"/>
      <c r="M13" s="38" t="str">
        <f t="shared" si="0"/>
        <v>No aplica</v>
      </c>
      <c r="N13" s="38" t="s">
        <v>62</v>
      </c>
      <c r="O13" s="39" t="s">
        <v>134</v>
      </c>
    </row>
    <row r="14" spans="1:23" s="30" customFormat="1" ht="409.6" customHeight="1" x14ac:dyDescent="0.25">
      <c r="A14" s="116"/>
      <c r="B14" s="117" t="s">
        <v>7</v>
      </c>
      <c r="C14" s="116" t="s">
        <v>5</v>
      </c>
      <c r="D14" s="38" t="s">
        <v>47</v>
      </c>
      <c r="E14" s="42">
        <v>2780</v>
      </c>
      <c r="F14" s="42">
        <v>1959</v>
      </c>
      <c r="G14" s="42">
        <v>4400</v>
      </c>
      <c r="H14" s="42"/>
      <c r="I14" s="42">
        <v>7700</v>
      </c>
      <c r="J14" s="42"/>
      <c r="K14" s="42">
        <v>13400</v>
      </c>
      <c r="L14" s="42"/>
      <c r="M14" s="38">
        <f t="shared" si="0"/>
        <v>1959</v>
      </c>
      <c r="N14" s="36">
        <f>IF(M14/E14&gt;100%,100%,M14/E14)</f>
        <v>0.70467625899280573</v>
      </c>
      <c r="O14" s="107" t="s">
        <v>135</v>
      </c>
    </row>
    <row r="15" spans="1:23" s="30" customFormat="1" ht="80.25" customHeight="1" x14ac:dyDescent="0.25">
      <c r="A15" s="116"/>
      <c r="B15" s="117"/>
      <c r="C15" s="116"/>
      <c r="D15" s="38" t="s">
        <v>48</v>
      </c>
      <c r="E15" s="38" t="s">
        <v>62</v>
      </c>
      <c r="F15" s="38" t="s">
        <v>62</v>
      </c>
      <c r="G15" s="38" t="s">
        <v>62</v>
      </c>
      <c r="H15" s="38" t="s">
        <v>62</v>
      </c>
      <c r="I15" s="38">
        <v>1</v>
      </c>
      <c r="J15" s="38"/>
      <c r="K15" s="38">
        <v>1</v>
      </c>
      <c r="L15" s="38"/>
      <c r="M15" s="38" t="str">
        <f t="shared" si="0"/>
        <v>No aplica</v>
      </c>
      <c r="N15" s="38" t="s">
        <v>62</v>
      </c>
      <c r="O15" s="107"/>
    </row>
    <row r="16" spans="1:23" s="30" customFormat="1" ht="409.5" customHeight="1" x14ac:dyDescent="0.25">
      <c r="A16" s="116"/>
      <c r="B16" s="117" t="s">
        <v>11</v>
      </c>
      <c r="C16" s="117" t="s">
        <v>5</v>
      </c>
      <c r="D16" s="117" t="s">
        <v>49</v>
      </c>
      <c r="E16" s="117" t="s">
        <v>62</v>
      </c>
      <c r="F16" s="117" t="s">
        <v>62</v>
      </c>
      <c r="G16" s="117" t="s">
        <v>62</v>
      </c>
      <c r="H16" s="117"/>
      <c r="I16" s="117">
        <v>134</v>
      </c>
      <c r="J16" s="117"/>
      <c r="K16" s="117">
        <v>262</v>
      </c>
      <c r="L16" s="117"/>
      <c r="M16" s="117" t="str">
        <f t="shared" si="0"/>
        <v>No aplica</v>
      </c>
      <c r="N16" s="117" t="s">
        <v>62</v>
      </c>
      <c r="O16" s="141" t="s">
        <v>136</v>
      </c>
    </row>
    <row r="17" spans="1:19" s="30" customFormat="1" ht="409.6" customHeight="1" x14ac:dyDescent="0.25">
      <c r="A17" s="38"/>
      <c r="B17" s="117"/>
      <c r="C17" s="117"/>
      <c r="D17" s="117"/>
      <c r="E17" s="117"/>
      <c r="F17" s="117"/>
      <c r="G17" s="117"/>
      <c r="H17" s="117"/>
      <c r="I17" s="117"/>
      <c r="J17" s="117"/>
      <c r="K17" s="117"/>
      <c r="L17" s="117"/>
      <c r="M17" s="117"/>
      <c r="N17" s="117"/>
      <c r="O17" s="141"/>
    </row>
    <row r="18" spans="1:19" s="30" customFormat="1" ht="320.25" customHeight="1" x14ac:dyDescent="0.25">
      <c r="A18" s="116" t="s">
        <v>12</v>
      </c>
      <c r="B18" s="29" t="s">
        <v>13</v>
      </c>
      <c r="C18" s="38" t="s">
        <v>16</v>
      </c>
      <c r="D18" s="38" t="s">
        <v>50</v>
      </c>
      <c r="E18" s="38" t="s">
        <v>62</v>
      </c>
      <c r="F18" s="38" t="s">
        <v>62</v>
      </c>
      <c r="G18" s="38">
        <v>60</v>
      </c>
      <c r="H18" s="38"/>
      <c r="I18" s="38">
        <v>170</v>
      </c>
      <c r="J18" s="38"/>
      <c r="K18" s="38">
        <v>880</v>
      </c>
      <c r="L18" s="38"/>
      <c r="M18" s="38" t="str">
        <f t="shared" si="0"/>
        <v>No aplica</v>
      </c>
      <c r="N18" s="38" t="s">
        <v>62</v>
      </c>
      <c r="O18" s="43" t="s">
        <v>137</v>
      </c>
    </row>
    <row r="19" spans="1:19" s="30" customFormat="1" ht="185.25" customHeight="1" x14ac:dyDescent="0.25">
      <c r="A19" s="116"/>
      <c r="B19" s="29" t="s">
        <v>42</v>
      </c>
      <c r="C19" s="38" t="s">
        <v>16</v>
      </c>
      <c r="D19" s="38" t="s">
        <v>51</v>
      </c>
      <c r="E19" s="38" t="s">
        <v>62</v>
      </c>
      <c r="F19" s="38" t="s">
        <v>62</v>
      </c>
      <c r="G19" s="38">
        <v>80</v>
      </c>
      <c r="H19" s="38"/>
      <c r="I19" s="38">
        <v>117</v>
      </c>
      <c r="J19" s="38"/>
      <c r="K19" s="38">
        <v>261</v>
      </c>
      <c r="L19" s="38"/>
      <c r="M19" s="38" t="str">
        <f t="shared" si="0"/>
        <v>No aplica</v>
      </c>
      <c r="N19" s="38" t="s">
        <v>62</v>
      </c>
      <c r="O19" s="39" t="s">
        <v>138</v>
      </c>
    </row>
    <row r="20" spans="1:19" s="30" customFormat="1" ht="398.25" customHeight="1" x14ac:dyDescent="0.25">
      <c r="A20" s="116"/>
      <c r="B20" s="29" t="s">
        <v>14</v>
      </c>
      <c r="C20" s="38" t="s">
        <v>16</v>
      </c>
      <c r="D20" s="38" t="s">
        <v>52</v>
      </c>
      <c r="E20" s="38" t="s">
        <v>62</v>
      </c>
      <c r="F20" s="38" t="s">
        <v>62</v>
      </c>
      <c r="G20" s="38" t="s">
        <v>62</v>
      </c>
      <c r="H20" s="38" t="s">
        <v>62</v>
      </c>
      <c r="I20" s="38" t="s">
        <v>62</v>
      </c>
      <c r="J20" s="38" t="s">
        <v>62</v>
      </c>
      <c r="K20" s="38">
        <v>68</v>
      </c>
      <c r="L20" s="38"/>
      <c r="M20" s="38" t="str">
        <f t="shared" si="0"/>
        <v>No aplica</v>
      </c>
      <c r="N20" s="38" t="s">
        <v>62</v>
      </c>
      <c r="O20" s="39" t="s">
        <v>139</v>
      </c>
    </row>
    <row r="21" spans="1:19" s="30" customFormat="1" ht="123.75" customHeight="1" x14ac:dyDescent="0.25">
      <c r="A21" s="116"/>
      <c r="B21" s="117" t="s">
        <v>15</v>
      </c>
      <c r="C21" s="116" t="s">
        <v>16</v>
      </c>
      <c r="D21" s="38" t="s">
        <v>53</v>
      </c>
      <c r="E21" s="38">
        <v>2</v>
      </c>
      <c r="F21" s="38">
        <v>2</v>
      </c>
      <c r="G21" s="38">
        <v>2</v>
      </c>
      <c r="H21" s="38"/>
      <c r="I21" s="38">
        <v>24</v>
      </c>
      <c r="J21" s="38"/>
      <c r="K21" s="38">
        <v>104</v>
      </c>
      <c r="L21" s="38"/>
      <c r="M21" s="38">
        <f>+F21</f>
        <v>2</v>
      </c>
      <c r="N21" s="44">
        <f>IF(M21/E21&gt;100%,100%,M21/E21)</f>
        <v>1</v>
      </c>
      <c r="O21" s="107" t="s">
        <v>141</v>
      </c>
    </row>
    <row r="22" spans="1:19" s="30" customFormat="1" ht="166.5" customHeight="1" x14ac:dyDescent="0.25">
      <c r="A22" s="116"/>
      <c r="B22" s="117"/>
      <c r="C22" s="116"/>
      <c r="D22" s="38" t="s">
        <v>57</v>
      </c>
      <c r="E22" s="38" t="s">
        <v>62</v>
      </c>
      <c r="F22" s="38" t="s">
        <v>62</v>
      </c>
      <c r="G22" s="38" t="s">
        <v>62</v>
      </c>
      <c r="H22" s="38"/>
      <c r="I22" s="38">
        <v>600</v>
      </c>
      <c r="J22" s="38"/>
      <c r="K22" s="38">
        <v>3140</v>
      </c>
      <c r="L22" s="38"/>
      <c r="M22" s="38" t="str">
        <f t="shared" si="0"/>
        <v>No aplica</v>
      </c>
      <c r="N22" s="38" t="s">
        <v>62</v>
      </c>
      <c r="O22" s="107"/>
    </row>
    <row r="23" spans="1:19" s="30" customFormat="1" ht="351" customHeight="1" x14ac:dyDescent="0.25">
      <c r="A23" s="116"/>
      <c r="B23" s="29" t="s">
        <v>17</v>
      </c>
      <c r="C23" s="38" t="s">
        <v>16</v>
      </c>
      <c r="D23" s="38" t="s">
        <v>54</v>
      </c>
      <c r="E23" s="38">
        <v>3</v>
      </c>
      <c r="F23" s="38">
        <v>3</v>
      </c>
      <c r="G23" s="38">
        <v>5</v>
      </c>
      <c r="H23" s="38"/>
      <c r="I23" s="38">
        <v>5</v>
      </c>
      <c r="J23" s="38"/>
      <c r="K23" s="38">
        <v>17</v>
      </c>
      <c r="L23" s="38"/>
      <c r="M23" s="38">
        <f t="shared" si="0"/>
        <v>3</v>
      </c>
      <c r="N23" s="44">
        <f t="shared" ref="N23:N24" si="1">IF(M23/E23&gt;100%,100%,M23/E23)</f>
        <v>1</v>
      </c>
      <c r="O23" s="39" t="s">
        <v>140</v>
      </c>
      <c r="P23" s="105"/>
    </row>
    <row r="24" spans="1:19" s="30" customFormat="1" ht="293.25" customHeight="1" x14ac:dyDescent="0.25">
      <c r="A24" s="116"/>
      <c r="B24" s="29" t="s">
        <v>18</v>
      </c>
      <c r="C24" s="38" t="s">
        <v>16</v>
      </c>
      <c r="D24" s="38" t="s">
        <v>55</v>
      </c>
      <c r="E24" s="38">
        <v>71</v>
      </c>
      <c r="F24" s="38">
        <v>52</v>
      </c>
      <c r="G24" s="38">
        <v>140</v>
      </c>
      <c r="H24" s="38"/>
      <c r="I24" s="38">
        <v>190</v>
      </c>
      <c r="J24" s="38"/>
      <c r="K24" s="38">
        <v>600</v>
      </c>
      <c r="L24" s="38"/>
      <c r="M24" s="38">
        <f t="shared" si="0"/>
        <v>52</v>
      </c>
      <c r="N24" s="44">
        <f t="shared" si="1"/>
        <v>0.73239436619718312</v>
      </c>
      <c r="O24" s="39" t="s">
        <v>142</v>
      </c>
      <c r="P24" s="105"/>
    </row>
    <row r="25" spans="1:19" s="30" customFormat="1" ht="301.5" customHeight="1" x14ac:dyDescent="0.25">
      <c r="A25" s="116" t="s">
        <v>19</v>
      </c>
      <c r="B25" s="38" t="s">
        <v>20</v>
      </c>
      <c r="C25" s="38" t="s">
        <v>23</v>
      </c>
      <c r="D25" s="38" t="s">
        <v>56</v>
      </c>
      <c r="E25" s="38" t="s">
        <v>62</v>
      </c>
      <c r="F25" s="38" t="s">
        <v>62</v>
      </c>
      <c r="G25" s="38" t="s">
        <v>62</v>
      </c>
      <c r="H25" s="38"/>
      <c r="I25" s="38" t="s">
        <v>62</v>
      </c>
      <c r="J25" s="38"/>
      <c r="K25" s="42">
        <v>30000</v>
      </c>
      <c r="L25" s="38"/>
      <c r="M25" s="38" t="str">
        <f t="shared" si="0"/>
        <v>No aplica</v>
      </c>
      <c r="N25" s="38"/>
      <c r="O25" s="39" t="s">
        <v>143</v>
      </c>
    </row>
    <row r="26" spans="1:19" s="30" customFormat="1" ht="409.5" customHeight="1" x14ac:dyDescent="0.25">
      <c r="A26" s="116"/>
      <c r="B26" s="116" t="s">
        <v>21</v>
      </c>
      <c r="C26" s="38" t="s">
        <v>23</v>
      </c>
      <c r="D26" s="38" t="s">
        <v>56</v>
      </c>
      <c r="E26" s="42">
        <v>1350</v>
      </c>
      <c r="F26" s="42">
        <v>2714</v>
      </c>
      <c r="G26" s="42">
        <f>+E26+1500</f>
        <v>2850</v>
      </c>
      <c r="H26" s="42"/>
      <c r="I26" s="42">
        <v>28100</v>
      </c>
      <c r="J26" s="42"/>
      <c r="K26" s="42">
        <v>30000</v>
      </c>
      <c r="L26" s="38"/>
      <c r="M26" s="38">
        <f t="shared" si="0"/>
        <v>2714</v>
      </c>
      <c r="N26" s="44">
        <f t="shared" ref="N26:N29" si="2">IF(M26/E26&gt;100%,100%,M26/E26)</f>
        <v>1</v>
      </c>
      <c r="O26" s="118" t="s">
        <v>144</v>
      </c>
      <c r="S26" s="31"/>
    </row>
    <row r="27" spans="1:19" s="16" customFormat="1" ht="147.75" customHeight="1" x14ac:dyDescent="0.3">
      <c r="A27" s="116"/>
      <c r="B27" s="116"/>
      <c r="C27" s="38" t="s">
        <v>23</v>
      </c>
      <c r="D27" s="38" t="s">
        <v>58</v>
      </c>
      <c r="E27" s="41">
        <v>1</v>
      </c>
      <c r="F27" s="41">
        <v>1</v>
      </c>
      <c r="G27" s="41">
        <v>1</v>
      </c>
      <c r="H27" s="38"/>
      <c r="I27" s="41">
        <v>1</v>
      </c>
      <c r="J27" s="38"/>
      <c r="K27" s="41">
        <v>1</v>
      </c>
      <c r="L27" s="38"/>
      <c r="M27" s="38">
        <f t="shared" si="0"/>
        <v>1</v>
      </c>
      <c r="N27" s="44">
        <f t="shared" si="2"/>
        <v>1</v>
      </c>
      <c r="O27" s="119"/>
      <c r="S27" s="17"/>
    </row>
    <row r="28" spans="1:19" s="16" customFormat="1" ht="297" customHeight="1" x14ac:dyDescent="0.3">
      <c r="A28" s="116"/>
      <c r="B28" s="38" t="s">
        <v>22</v>
      </c>
      <c r="C28" s="38" t="s">
        <v>23</v>
      </c>
      <c r="D28" s="38" t="s">
        <v>59</v>
      </c>
      <c r="E28" s="42">
        <v>204000</v>
      </c>
      <c r="F28" s="42">
        <f>580372+10544+12335</f>
        <v>603251</v>
      </c>
      <c r="G28" s="42">
        <v>611000</v>
      </c>
      <c r="H28" s="38"/>
      <c r="I28" s="42">
        <v>1118000</v>
      </c>
      <c r="J28" s="38"/>
      <c r="K28" s="42">
        <v>1627870</v>
      </c>
      <c r="L28" s="38"/>
      <c r="M28" s="42">
        <f t="shared" si="0"/>
        <v>603251</v>
      </c>
      <c r="N28" s="44">
        <f t="shared" si="2"/>
        <v>1</v>
      </c>
      <c r="O28" s="45" t="s">
        <v>145</v>
      </c>
      <c r="S28" s="17"/>
    </row>
    <row r="29" spans="1:19" s="16" customFormat="1" ht="409.6" customHeight="1" x14ac:dyDescent="0.3">
      <c r="A29" s="116"/>
      <c r="B29" s="38" t="s">
        <v>24</v>
      </c>
      <c r="C29" s="38" t="s">
        <v>23</v>
      </c>
      <c r="D29" s="38" t="s">
        <v>60</v>
      </c>
      <c r="E29" s="42">
        <v>3000</v>
      </c>
      <c r="F29" s="42">
        <v>3000</v>
      </c>
      <c r="G29" s="42">
        <v>20000</v>
      </c>
      <c r="H29" s="46"/>
      <c r="I29" s="42">
        <f>55000+48500</f>
        <v>103500</v>
      </c>
      <c r="J29" s="46"/>
      <c r="K29" s="42">
        <f>62000+131000</f>
        <v>193000</v>
      </c>
      <c r="L29" s="47"/>
      <c r="M29" s="38">
        <f t="shared" si="0"/>
        <v>3000</v>
      </c>
      <c r="N29" s="44">
        <f t="shared" si="2"/>
        <v>1</v>
      </c>
      <c r="O29" s="45" t="s">
        <v>146</v>
      </c>
      <c r="S29" s="17"/>
    </row>
    <row r="30" spans="1:19" s="16" customFormat="1" ht="393.75" customHeight="1" x14ac:dyDescent="0.3">
      <c r="A30" s="116"/>
      <c r="B30" s="38" t="s">
        <v>43</v>
      </c>
      <c r="C30" s="38" t="s">
        <v>23</v>
      </c>
      <c r="D30" s="38" t="s">
        <v>61</v>
      </c>
      <c r="E30" s="38" t="s">
        <v>62</v>
      </c>
      <c r="F30" s="38" t="s">
        <v>62</v>
      </c>
      <c r="G30" s="38">
        <v>75</v>
      </c>
      <c r="H30" s="38"/>
      <c r="I30" s="38">
        <v>80</v>
      </c>
      <c r="J30" s="38"/>
      <c r="K30" s="38">
        <f>+I30+5673</f>
        <v>5753</v>
      </c>
      <c r="L30" s="38"/>
      <c r="M30" s="38" t="str">
        <f t="shared" si="0"/>
        <v>No aplica</v>
      </c>
      <c r="N30" s="38" t="s">
        <v>62</v>
      </c>
      <c r="O30" s="39" t="s">
        <v>147</v>
      </c>
      <c r="S30" s="17"/>
    </row>
    <row r="31" spans="1:19" s="16" customFormat="1" ht="80.25" customHeight="1" x14ac:dyDescent="0.3">
      <c r="A31" s="116" t="s">
        <v>85</v>
      </c>
      <c r="B31" s="116" t="s">
        <v>63</v>
      </c>
      <c r="C31" s="38" t="s">
        <v>16</v>
      </c>
      <c r="D31" s="38" t="s">
        <v>64</v>
      </c>
      <c r="E31" s="38" t="s">
        <v>62</v>
      </c>
      <c r="F31" s="38" t="s">
        <v>62</v>
      </c>
      <c r="G31" s="41">
        <v>0.2</v>
      </c>
      <c r="H31" s="38"/>
      <c r="I31" s="41">
        <v>0.2</v>
      </c>
      <c r="J31" s="38"/>
      <c r="K31" s="41">
        <v>1</v>
      </c>
      <c r="L31" s="38"/>
      <c r="M31" s="38" t="str">
        <f t="shared" si="0"/>
        <v>No aplica</v>
      </c>
      <c r="N31" s="38" t="s">
        <v>62</v>
      </c>
      <c r="O31" s="107" t="s">
        <v>148</v>
      </c>
      <c r="S31" s="17"/>
    </row>
    <row r="32" spans="1:19" s="16" customFormat="1" ht="98.25" customHeight="1" x14ac:dyDescent="0.3">
      <c r="A32" s="116"/>
      <c r="B32" s="116"/>
      <c r="C32" s="38" t="s">
        <v>16</v>
      </c>
      <c r="D32" s="38" t="s">
        <v>65</v>
      </c>
      <c r="E32" s="38" t="s">
        <v>62</v>
      </c>
      <c r="F32" s="38" t="s">
        <v>62</v>
      </c>
      <c r="G32" s="38">
        <v>50</v>
      </c>
      <c r="H32" s="38"/>
      <c r="I32" s="38">
        <v>50</v>
      </c>
      <c r="J32" s="38"/>
      <c r="K32" s="38">
        <v>150</v>
      </c>
      <c r="L32" s="38"/>
      <c r="M32" s="38" t="str">
        <f t="shared" si="0"/>
        <v>No aplica</v>
      </c>
      <c r="N32" s="38" t="s">
        <v>62</v>
      </c>
      <c r="O32" s="107"/>
      <c r="S32" s="17"/>
    </row>
    <row r="33" spans="1:16" s="23" customFormat="1" ht="80.25" customHeight="1" x14ac:dyDescent="0.25">
      <c r="A33" s="116"/>
      <c r="B33" s="38" t="s">
        <v>66</v>
      </c>
      <c r="C33" s="38" t="s">
        <v>16</v>
      </c>
      <c r="D33" s="38" t="s">
        <v>70</v>
      </c>
      <c r="E33" s="38" t="s">
        <v>62</v>
      </c>
      <c r="F33" s="38" t="s">
        <v>62</v>
      </c>
      <c r="G33" s="38" t="s">
        <v>62</v>
      </c>
      <c r="H33" s="38"/>
      <c r="I33" s="38" t="s">
        <v>62</v>
      </c>
      <c r="J33" s="38"/>
      <c r="K33" s="38">
        <v>80</v>
      </c>
      <c r="L33" s="38"/>
      <c r="M33" s="38" t="str">
        <f t="shared" si="0"/>
        <v>No aplica</v>
      </c>
      <c r="N33" s="38" t="s">
        <v>62</v>
      </c>
      <c r="O33" s="39" t="s">
        <v>149</v>
      </c>
    </row>
    <row r="34" spans="1:16" s="16" customFormat="1" ht="409.6" customHeight="1" x14ac:dyDescent="0.3">
      <c r="A34" s="116"/>
      <c r="B34" s="38" t="s">
        <v>67</v>
      </c>
      <c r="C34" s="38" t="s">
        <v>69</v>
      </c>
      <c r="D34" s="38" t="s">
        <v>71</v>
      </c>
      <c r="E34" s="38" t="s">
        <v>62</v>
      </c>
      <c r="F34" s="38" t="s">
        <v>62</v>
      </c>
      <c r="G34" s="38" t="s">
        <v>62</v>
      </c>
      <c r="H34" s="38"/>
      <c r="I34" s="38">
        <v>2</v>
      </c>
      <c r="J34" s="38"/>
      <c r="K34" s="38">
        <v>2</v>
      </c>
      <c r="L34" s="38"/>
      <c r="M34" s="38" t="str">
        <f t="shared" si="0"/>
        <v>No aplica</v>
      </c>
      <c r="N34" s="38" t="s">
        <v>62</v>
      </c>
      <c r="O34" s="39" t="s">
        <v>150</v>
      </c>
    </row>
    <row r="35" spans="1:16" s="16" customFormat="1" ht="105.75" customHeight="1" x14ac:dyDescent="0.3">
      <c r="A35" s="116"/>
      <c r="B35" s="38" t="s">
        <v>68</v>
      </c>
      <c r="C35" s="38" t="s">
        <v>69</v>
      </c>
      <c r="D35" s="38" t="s">
        <v>72</v>
      </c>
      <c r="E35" s="38" t="s">
        <v>62</v>
      </c>
      <c r="F35" s="38" t="s">
        <v>62</v>
      </c>
      <c r="G35" s="38" t="s">
        <v>62</v>
      </c>
      <c r="H35" s="38"/>
      <c r="I35" s="38">
        <v>2</v>
      </c>
      <c r="J35" s="38"/>
      <c r="K35" s="38">
        <v>2</v>
      </c>
      <c r="L35" s="38"/>
      <c r="M35" s="38" t="str">
        <f t="shared" si="0"/>
        <v>No aplica</v>
      </c>
      <c r="N35" s="38" t="s">
        <v>62</v>
      </c>
      <c r="O35" s="45" t="s">
        <v>151</v>
      </c>
    </row>
    <row r="36" spans="1:16" s="16" customFormat="1" ht="133.5" customHeight="1" x14ac:dyDescent="0.3">
      <c r="A36" s="116" t="s">
        <v>86</v>
      </c>
      <c r="B36" s="38" t="s">
        <v>73</v>
      </c>
      <c r="C36" s="38" t="s">
        <v>82</v>
      </c>
      <c r="D36" s="38" t="s">
        <v>75</v>
      </c>
      <c r="E36" s="38">
        <v>33</v>
      </c>
      <c r="F36" s="38">
        <v>33</v>
      </c>
      <c r="G36" s="38">
        <v>33</v>
      </c>
      <c r="H36" s="38"/>
      <c r="I36" s="38">
        <v>33</v>
      </c>
      <c r="J36" s="38"/>
      <c r="K36" s="38">
        <v>33</v>
      </c>
      <c r="L36" s="38"/>
      <c r="M36" s="38">
        <f t="shared" si="0"/>
        <v>33</v>
      </c>
      <c r="N36" s="44">
        <f>IF(M36/E36&gt;100%,100%,M36/E36)</f>
        <v>1</v>
      </c>
      <c r="O36" s="39" t="s">
        <v>152</v>
      </c>
    </row>
    <row r="37" spans="1:16" s="23" customFormat="1" ht="41.25" customHeight="1" x14ac:dyDescent="0.25">
      <c r="A37" s="116"/>
      <c r="B37" s="116" t="s">
        <v>74</v>
      </c>
      <c r="C37" s="38" t="s">
        <v>82</v>
      </c>
      <c r="D37" s="38" t="s">
        <v>76</v>
      </c>
      <c r="E37" s="38" t="s">
        <v>62</v>
      </c>
      <c r="F37" s="38" t="s">
        <v>62</v>
      </c>
      <c r="G37" s="38">
        <v>8</v>
      </c>
      <c r="H37" s="38"/>
      <c r="I37" s="38">
        <v>8</v>
      </c>
      <c r="J37" s="38"/>
      <c r="K37" s="38">
        <v>33</v>
      </c>
      <c r="L37" s="38"/>
      <c r="M37" s="38" t="str">
        <f t="shared" si="0"/>
        <v>No aplica</v>
      </c>
      <c r="N37" s="38" t="s">
        <v>62</v>
      </c>
      <c r="O37" s="107" t="s">
        <v>153</v>
      </c>
      <c r="P37" s="34"/>
    </row>
    <row r="38" spans="1:16" s="23" customFormat="1" ht="47.25" customHeight="1" x14ac:dyDescent="0.25">
      <c r="A38" s="116"/>
      <c r="B38" s="116"/>
      <c r="C38" s="38" t="s">
        <v>82</v>
      </c>
      <c r="D38" s="38" t="s">
        <v>77</v>
      </c>
      <c r="E38" s="44">
        <v>7.0000000000000007E-2</v>
      </c>
      <c r="F38" s="41">
        <v>0</v>
      </c>
      <c r="G38" s="48">
        <v>0.245</v>
      </c>
      <c r="H38" s="38"/>
      <c r="I38" s="48">
        <v>0.45500000000000002</v>
      </c>
      <c r="J38" s="38"/>
      <c r="K38" s="41">
        <v>0.7</v>
      </c>
      <c r="L38" s="38"/>
      <c r="M38" s="38">
        <f t="shared" si="0"/>
        <v>0</v>
      </c>
      <c r="N38" s="38">
        <f>IF(M38/E38&gt;100%,100%,M38/E38)</f>
        <v>0</v>
      </c>
      <c r="O38" s="107"/>
    </row>
    <row r="39" spans="1:16" s="16" customFormat="1" ht="312.75" customHeight="1" x14ac:dyDescent="0.3">
      <c r="A39" s="116" t="s">
        <v>87</v>
      </c>
      <c r="B39" s="38" t="s">
        <v>78</v>
      </c>
      <c r="C39" s="38" t="s">
        <v>88</v>
      </c>
      <c r="D39" s="38" t="s">
        <v>79</v>
      </c>
      <c r="E39" s="38">
        <v>1</v>
      </c>
      <c r="F39" s="38">
        <v>1</v>
      </c>
      <c r="G39" s="38">
        <v>3</v>
      </c>
      <c r="H39" s="38"/>
      <c r="I39" s="38">
        <v>5</v>
      </c>
      <c r="J39" s="38"/>
      <c r="K39" s="38">
        <v>7</v>
      </c>
      <c r="L39" s="38"/>
      <c r="M39" s="38">
        <f t="shared" si="0"/>
        <v>1</v>
      </c>
      <c r="N39" s="44">
        <f>IF(M39/E39&gt;100%,100%,M39/E39)</f>
        <v>1</v>
      </c>
      <c r="O39" s="49" t="s">
        <v>154</v>
      </c>
    </row>
    <row r="40" spans="1:16" s="16" customFormat="1" ht="131.25" customHeight="1" x14ac:dyDescent="0.3">
      <c r="A40" s="116"/>
      <c r="B40" s="38" t="s">
        <v>80</v>
      </c>
      <c r="C40" s="38" t="s">
        <v>88</v>
      </c>
      <c r="D40" s="38" t="s">
        <v>81</v>
      </c>
      <c r="E40" s="38" t="s">
        <v>62</v>
      </c>
      <c r="F40" s="38" t="s">
        <v>62</v>
      </c>
      <c r="G40" s="38" t="s">
        <v>62</v>
      </c>
      <c r="H40" s="38"/>
      <c r="I40" s="38" t="s">
        <v>62</v>
      </c>
      <c r="J40" s="38"/>
      <c r="K40" s="38">
        <v>18</v>
      </c>
      <c r="L40" s="38"/>
      <c r="M40" s="38" t="str">
        <f t="shared" si="0"/>
        <v>No aplica</v>
      </c>
      <c r="N40" s="38" t="s">
        <v>62</v>
      </c>
      <c r="O40" s="45" t="s">
        <v>155</v>
      </c>
    </row>
    <row r="41" spans="1:16" s="16" customFormat="1" ht="180.75" customHeight="1" x14ac:dyDescent="0.3">
      <c r="A41" s="116"/>
      <c r="B41" s="38" t="s">
        <v>83</v>
      </c>
      <c r="C41" s="38" t="s">
        <v>88</v>
      </c>
      <c r="D41" s="38" t="s">
        <v>84</v>
      </c>
      <c r="E41" s="38" t="s">
        <v>62</v>
      </c>
      <c r="F41" s="38" t="s">
        <v>62</v>
      </c>
      <c r="G41" s="38" t="s">
        <v>62</v>
      </c>
      <c r="H41" s="38"/>
      <c r="I41" s="38" t="s">
        <v>62</v>
      </c>
      <c r="J41" s="38"/>
      <c r="K41" s="38">
        <v>2</v>
      </c>
      <c r="L41" s="38"/>
      <c r="M41" s="38" t="str">
        <f t="shared" si="0"/>
        <v>No aplica</v>
      </c>
      <c r="N41" s="38" t="s">
        <v>62</v>
      </c>
      <c r="O41" s="45" t="s">
        <v>156</v>
      </c>
    </row>
    <row r="42" spans="1:16" s="16" customFormat="1" ht="223.5" customHeight="1" x14ac:dyDescent="0.3">
      <c r="A42" s="115" t="s">
        <v>119</v>
      </c>
      <c r="B42" s="115" t="s">
        <v>89</v>
      </c>
      <c r="C42" s="115" t="s">
        <v>121</v>
      </c>
      <c r="D42" s="55" t="s">
        <v>90</v>
      </c>
      <c r="E42" s="55" t="s">
        <v>62</v>
      </c>
      <c r="F42" s="55" t="s">
        <v>62</v>
      </c>
      <c r="G42" s="56">
        <v>0.8</v>
      </c>
      <c r="H42" s="55"/>
      <c r="I42" s="56">
        <v>0.8</v>
      </c>
      <c r="J42" s="55"/>
      <c r="K42" s="56">
        <v>0.85</v>
      </c>
      <c r="L42" s="55"/>
      <c r="M42" s="55" t="str">
        <f t="shared" si="0"/>
        <v>No aplica</v>
      </c>
      <c r="N42" s="55" t="s">
        <v>62</v>
      </c>
      <c r="O42" s="106" t="s">
        <v>167</v>
      </c>
    </row>
    <row r="43" spans="1:16" s="16" customFormat="1" ht="95.25" customHeight="1" x14ac:dyDescent="0.3">
      <c r="A43" s="115"/>
      <c r="B43" s="115"/>
      <c r="C43" s="115"/>
      <c r="D43" s="55" t="s">
        <v>91</v>
      </c>
      <c r="E43" s="56">
        <v>1</v>
      </c>
      <c r="F43" s="56">
        <v>1</v>
      </c>
      <c r="G43" s="56">
        <v>1</v>
      </c>
      <c r="H43" s="55"/>
      <c r="I43" s="56">
        <v>1</v>
      </c>
      <c r="J43" s="55"/>
      <c r="K43" s="56">
        <v>1</v>
      </c>
      <c r="L43" s="55"/>
      <c r="M43" s="57">
        <f t="shared" si="0"/>
        <v>1</v>
      </c>
      <c r="N43" s="58">
        <f t="shared" ref="N43:N54" si="3">IF(M43/E43&gt;100%,100%,M43/E43)</f>
        <v>1</v>
      </c>
      <c r="O43" s="106"/>
    </row>
    <row r="44" spans="1:16" s="23" customFormat="1" ht="117.75" customHeight="1" x14ac:dyDescent="0.25">
      <c r="A44" s="115"/>
      <c r="B44" s="115"/>
      <c r="C44" s="115"/>
      <c r="D44" s="55" t="s">
        <v>92</v>
      </c>
      <c r="E44" s="56">
        <v>1</v>
      </c>
      <c r="F44" s="59">
        <v>1</v>
      </c>
      <c r="G44" s="56">
        <v>1</v>
      </c>
      <c r="H44" s="55"/>
      <c r="I44" s="56">
        <v>1</v>
      </c>
      <c r="J44" s="55"/>
      <c r="K44" s="56">
        <v>1</v>
      </c>
      <c r="L44" s="55"/>
      <c r="M44" s="57">
        <f t="shared" si="0"/>
        <v>1</v>
      </c>
      <c r="N44" s="58">
        <f t="shared" si="3"/>
        <v>1</v>
      </c>
      <c r="O44" s="106"/>
    </row>
    <row r="45" spans="1:16" s="23" customFormat="1" ht="147.75" customHeight="1" x14ac:dyDescent="0.25">
      <c r="A45" s="115"/>
      <c r="B45" s="115" t="s">
        <v>93</v>
      </c>
      <c r="C45" s="115" t="s">
        <v>122</v>
      </c>
      <c r="D45" s="55" t="s">
        <v>94</v>
      </c>
      <c r="E45" s="56">
        <v>0.2</v>
      </c>
      <c r="F45" s="56">
        <v>0.2</v>
      </c>
      <c r="G45" s="56">
        <v>0.5</v>
      </c>
      <c r="H45" s="55"/>
      <c r="I45" s="56">
        <v>0.75</v>
      </c>
      <c r="J45" s="55"/>
      <c r="K45" s="56">
        <v>1</v>
      </c>
      <c r="L45" s="55"/>
      <c r="M45" s="57">
        <f t="shared" si="0"/>
        <v>0.2</v>
      </c>
      <c r="N45" s="58">
        <f t="shared" si="3"/>
        <v>1</v>
      </c>
      <c r="O45" s="106" t="s">
        <v>157</v>
      </c>
    </row>
    <row r="46" spans="1:16" s="16" customFormat="1" ht="157.5" customHeight="1" x14ac:dyDescent="0.3">
      <c r="A46" s="115"/>
      <c r="B46" s="115"/>
      <c r="C46" s="115"/>
      <c r="D46" s="55" t="s">
        <v>97</v>
      </c>
      <c r="E46" s="55" t="s">
        <v>62</v>
      </c>
      <c r="F46" s="55" t="s">
        <v>62</v>
      </c>
      <c r="G46" s="60">
        <v>1104200</v>
      </c>
      <c r="H46" s="60"/>
      <c r="I46" s="60">
        <v>1104200</v>
      </c>
      <c r="J46" s="60"/>
      <c r="K46" s="60">
        <v>2208400</v>
      </c>
      <c r="L46" s="55"/>
      <c r="M46" s="55" t="str">
        <f t="shared" si="0"/>
        <v>No aplica</v>
      </c>
      <c r="N46" s="55" t="s">
        <v>62</v>
      </c>
      <c r="O46" s="106"/>
    </row>
    <row r="47" spans="1:16" s="23" customFormat="1" ht="157.5" customHeight="1" x14ac:dyDescent="0.25">
      <c r="A47" s="115"/>
      <c r="B47" s="115"/>
      <c r="C47" s="115"/>
      <c r="D47" s="55" t="s">
        <v>95</v>
      </c>
      <c r="E47" s="56">
        <v>1</v>
      </c>
      <c r="F47" s="56">
        <v>1</v>
      </c>
      <c r="G47" s="56">
        <v>1</v>
      </c>
      <c r="H47" s="55"/>
      <c r="I47" s="56">
        <v>1</v>
      </c>
      <c r="J47" s="55"/>
      <c r="K47" s="56">
        <v>1</v>
      </c>
      <c r="L47" s="55"/>
      <c r="M47" s="57">
        <f t="shared" si="0"/>
        <v>1</v>
      </c>
      <c r="N47" s="57">
        <f>IF(M47/E47&gt;100%,100%,M47/E47)</f>
        <v>1</v>
      </c>
      <c r="O47" s="106"/>
    </row>
    <row r="48" spans="1:16" s="16" customFormat="1" ht="150.75" customHeight="1" x14ac:dyDescent="0.3">
      <c r="A48" s="115"/>
      <c r="B48" s="115"/>
      <c r="C48" s="115"/>
      <c r="D48" s="55" t="s">
        <v>96</v>
      </c>
      <c r="E48" s="56">
        <v>0.89</v>
      </c>
      <c r="F48" s="56">
        <v>0.89</v>
      </c>
      <c r="G48" s="56">
        <v>0.89</v>
      </c>
      <c r="H48" s="55"/>
      <c r="I48" s="56">
        <v>0.89</v>
      </c>
      <c r="J48" s="55"/>
      <c r="K48" s="56">
        <v>1</v>
      </c>
      <c r="L48" s="55"/>
      <c r="M48" s="57">
        <f t="shared" si="0"/>
        <v>0.89</v>
      </c>
      <c r="N48" s="57">
        <f t="shared" si="3"/>
        <v>1</v>
      </c>
      <c r="O48" s="106"/>
    </row>
    <row r="49" spans="1:87" s="23" customFormat="1" ht="202.5" customHeight="1" x14ac:dyDescent="0.25">
      <c r="A49" s="115"/>
      <c r="B49" s="115" t="s">
        <v>98</v>
      </c>
      <c r="C49" s="115" t="s">
        <v>121</v>
      </c>
      <c r="D49" s="55" t="s">
        <v>99</v>
      </c>
      <c r="E49" s="55">
        <v>0.75</v>
      </c>
      <c r="F49" s="55">
        <v>0</v>
      </c>
      <c r="G49" s="55">
        <v>1.5</v>
      </c>
      <c r="H49" s="55"/>
      <c r="I49" s="55">
        <v>2.25</v>
      </c>
      <c r="J49" s="55"/>
      <c r="K49" s="55">
        <v>3</v>
      </c>
      <c r="L49" s="55"/>
      <c r="M49" s="55">
        <f t="shared" si="0"/>
        <v>0</v>
      </c>
      <c r="N49" s="57">
        <f t="shared" si="3"/>
        <v>0</v>
      </c>
      <c r="O49" s="106" t="s">
        <v>168</v>
      </c>
    </row>
    <row r="50" spans="1:87" s="25" customFormat="1" ht="220.5" customHeight="1" x14ac:dyDescent="0.25">
      <c r="A50" s="115"/>
      <c r="B50" s="115"/>
      <c r="C50" s="115"/>
      <c r="D50" s="55" t="s">
        <v>91</v>
      </c>
      <c r="E50" s="56">
        <v>1</v>
      </c>
      <c r="F50" s="56">
        <v>0.99</v>
      </c>
      <c r="G50" s="56">
        <v>1</v>
      </c>
      <c r="H50" s="55"/>
      <c r="I50" s="56">
        <v>1</v>
      </c>
      <c r="J50" s="55"/>
      <c r="K50" s="56">
        <v>1</v>
      </c>
      <c r="L50" s="55"/>
      <c r="M50" s="57">
        <f t="shared" si="0"/>
        <v>0.99</v>
      </c>
      <c r="N50" s="57">
        <f t="shared" si="3"/>
        <v>0.99</v>
      </c>
      <c r="O50" s="106"/>
    </row>
    <row r="51" spans="1:87" s="23" customFormat="1" ht="289.5" customHeight="1" x14ac:dyDescent="0.25">
      <c r="A51" s="115"/>
      <c r="B51" s="115" t="s">
        <v>100</v>
      </c>
      <c r="C51" s="115" t="s">
        <v>123</v>
      </c>
      <c r="D51" s="55" t="s">
        <v>101</v>
      </c>
      <c r="E51" s="56">
        <v>1</v>
      </c>
      <c r="F51" s="56">
        <v>1</v>
      </c>
      <c r="G51" s="56">
        <v>1</v>
      </c>
      <c r="H51" s="55"/>
      <c r="I51" s="56">
        <v>1</v>
      </c>
      <c r="J51" s="55"/>
      <c r="K51" s="56">
        <v>1</v>
      </c>
      <c r="L51" s="55"/>
      <c r="M51" s="57">
        <f t="shared" si="0"/>
        <v>1</v>
      </c>
      <c r="N51" s="57">
        <f t="shared" si="3"/>
        <v>1</v>
      </c>
      <c r="O51" s="106" t="s">
        <v>161</v>
      </c>
    </row>
    <row r="52" spans="1:87" s="23" customFormat="1" ht="235.5" customHeight="1" x14ac:dyDescent="0.25">
      <c r="A52" s="115"/>
      <c r="B52" s="115"/>
      <c r="C52" s="115"/>
      <c r="D52" s="55" t="s">
        <v>102</v>
      </c>
      <c r="E52" s="56">
        <v>1</v>
      </c>
      <c r="F52" s="56">
        <v>1</v>
      </c>
      <c r="G52" s="56">
        <v>1</v>
      </c>
      <c r="H52" s="55"/>
      <c r="I52" s="56">
        <v>1</v>
      </c>
      <c r="J52" s="55"/>
      <c r="K52" s="56">
        <v>1</v>
      </c>
      <c r="L52" s="55"/>
      <c r="M52" s="57">
        <f t="shared" si="0"/>
        <v>1</v>
      </c>
      <c r="N52" s="57">
        <f t="shared" si="3"/>
        <v>1</v>
      </c>
      <c r="O52" s="106"/>
    </row>
    <row r="53" spans="1:87" s="23" customFormat="1" ht="183.75" customHeight="1" x14ac:dyDescent="0.25">
      <c r="A53" s="115"/>
      <c r="B53" s="115"/>
      <c r="C53" s="115"/>
      <c r="D53" s="55" t="s">
        <v>103</v>
      </c>
      <c r="E53" s="56">
        <v>1</v>
      </c>
      <c r="F53" s="56">
        <v>1</v>
      </c>
      <c r="G53" s="56">
        <v>1</v>
      </c>
      <c r="H53" s="55"/>
      <c r="I53" s="56">
        <v>1</v>
      </c>
      <c r="J53" s="55"/>
      <c r="K53" s="56">
        <v>1</v>
      </c>
      <c r="L53" s="55"/>
      <c r="M53" s="57">
        <f t="shared" si="0"/>
        <v>1</v>
      </c>
      <c r="N53" s="57">
        <f t="shared" si="3"/>
        <v>1</v>
      </c>
      <c r="O53" s="106"/>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15"/>
      <c r="B54" s="115"/>
      <c r="C54" s="55" t="s">
        <v>124</v>
      </c>
      <c r="D54" s="55" t="s">
        <v>104</v>
      </c>
      <c r="E54" s="56">
        <v>1</v>
      </c>
      <c r="F54" s="56">
        <v>1</v>
      </c>
      <c r="G54" s="56">
        <v>1</v>
      </c>
      <c r="H54" s="55"/>
      <c r="I54" s="56">
        <v>1</v>
      </c>
      <c r="J54" s="55"/>
      <c r="K54" s="56">
        <v>1</v>
      </c>
      <c r="L54" s="55"/>
      <c r="M54" s="57">
        <f t="shared" si="0"/>
        <v>1</v>
      </c>
      <c r="N54" s="57">
        <f t="shared" si="3"/>
        <v>1</v>
      </c>
      <c r="O54" s="106"/>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115"/>
      <c r="B55" s="115"/>
      <c r="C55" s="55" t="s">
        <v>121</v>
      </c>
      <c r="D55" s="55" t="s">
        <v>105</v>
      </c>
      <c r="E55" s="56">
        <v>0.98</v>
      </c>
      <c r="F55" s="56">
        <v>0.99</v>
      </c>
      <c r="G55" s="56">
        <v>1</v>
      </c>
      <c r="H55" s="55"/>
      <c r="I55" s="56">
        <v>1</v>
      </c>
      <c r="J55" s="55"/>
      <c r="K55" s="56">
        <v>1</v>
      </c>
      <c r="L55" s="55"/>
      <c r="M55" s="57">
        <f t="shared" si="0"/>
        <v>0.99</v>
      </c>
      <c r="N55" s="57">
        <f>IF(M55/E55&gt;100%,100%,M55/E55)</f>
        <v>1</v>
      </c>
      <c r="O55" s="106"/>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15"/>
      <c r="B56" s="115" t="s">
        <v>106</v>
      </c>
      <c r="C56" s="115" t="s">
        <v>123</v>
      </c>
      <c r="D56" s="55" t="s">
        <v>107</v>
      </c>
      <c r="E56" s="55" t="s">
        <v>62</v>
      </c>
      <c r="F56" s="55" t="s">
        <v>62</v>
      </c>
      <c r="G56" s="55" t="s">
        <v>62</v>
      </c>
      <c r="H56" s="55"/>
      <c r="I56" s="55" t="s">
        <v>62</v>
      </c>
      <c r="J56" s="55"/>
      <c r="K56" s="56">
        <v>0.65</v>
      </c>
      <c r="L56" s="55"/>
      <c r="M56" s="55" t="str">
        <f t="shared" si="0"/>
        <v>No aplica</v>
      </c>
      <c r="N56" s="55" t="s">
        <v>62</v>
      </c>
      <c r="O56" s="106"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15"/>
      <c r="B57" s="115"/>
      <c r="C57" s="115"/>
      <c r="D57" s="55" t="s">
        <v>128</v>
      </c>
      <c r="E57" s="56">
        <v>0.25</v>
      </c>
      <c r="F57" s="56">
        <v>0</v>
      </c>
      <c r="G57" s="56">
        <v>0.5</v>
      </c>
      <c r="H57" s="55"/>
      <c r="I57" s="56">
        <v>0.75</v>
      </c>
      <c r="J57" s="55"/>
      <c r="K57" s="56">
        <v>1</v>
      </c>
      <c r="L57" s="55"/>
      <c r="M57" s="57">
        <f t="shared" si="0"/>
        <v>0</v>
      </c>
      <c r="N57" s="57">
        <f>IF(M57/E57&gt;100%,100%,M57/E57)</f>
        <v>0</v>
      </c>
      <c r="O57" s="106"/>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15"/>
      <c r="B58" s="115"/>
      <c r="C58" s="115"/>
      <c r="D58" s="55" t="s">
        <v>129</v>
      </c>
      <c r="E58" s="55" t="s">
        <v>62</v>
      </c>
      <c r="F58" s="55" t="s">
        <v>62</v>
      </c>
      <c r="G58" s="56">
        <v>0.5</v>
      </c>
      <c r="H58" s="55"/>
      <c r="I58" s="56">
        <v>0.5</v>
      </c>
      <c r="J58" s="55"/>
      <c r="K58" s="56">
        <v>1</v>
      </c>
      <c r="L58" s="55"/>
      <c r="M58" s="55" t="str">
        <f t="shared" si="0"/>
        <v>No aplica</v>
      </c>
      <c r="N58" s="55" t="s">
        <v>62</v>
      </c>
      <c r="O58" s="10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15"/>
      <c r="B59" s="115"/>
      <c r="C59" s="115"/>
      <c r="D59" s="55" t="s">
        <v>95</v>
      </c>
      <c r="E59" s="56">
        <v>1</v>
      </c>
      <c r="F59" s="56">
        <v>1</v>
      </c>
      <c r="G59" s="56">
        <v>1</v>
      </c>
      <c r="H59" s="55"/>
      <c r="I59" s="56">
        <v>1</v>
      </c>
      <c r="J59" s="55"/>
      <c r="K59" s="56">
        <v>1</v>
      </c>
      <c r="L59" s="55"/>
      <c r="M59" s="57">
        <f t="shared" si="0"/>
        <v>1</v>
      </c>
      <c r="N59" s="57">
        <f>IF(M59/E59&gt;100%,100%,M59/E59)</f>
        <v>1</v>
      </c>
      <c r="O59" s="106"/>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15"/>
      <c r="B60" s="115"/>
      <c r="C60" s="115"/>
      <c r="D60" s="55" t="s">
        <v>92</v>
      </c>
      <c r="E60" s="56">
        <v>0.78</v>
      </c>
      <c r="F60" s="56">
        <v>0.78</v>
      </c>
      <c r="G60" s="56">
        <v>0.89</v>
      </c>
      <c r="H60" s="55"/>
      <c r="I60" s="56">
        <v>0.89</v>
      </c>
      <c r="J60" s="55"/>
      <c r="K60" s="56">
        <v>0.98</v>
      </c>
      <c r="L60" s="55"/>
      <c r="M60" s="57">
        <f t="shared" si="0"/>
        <v>0.78</v>
      </c>
      <c r="N60" s="57">
        <f t="shared" ref="N60:N70" si="4">IF(M60/E60&gt;100%,100%,M60/E60)</f>
        <v>1</v>
      </c>
      <c r="O60" s="106"/>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15"/>
      <c r="B61" s="115" t="s">
        <v>108</v>
      </c>
      <c r="C61" s="115" t="s">
        <v>125</v>
      </c>
      <c r="D61" s="55" t="s">
        <v>109</v>
      </c>
      <c r="E61" s="56">
        <v>0.84</v>
      </c>
      <c r="F61" s="56">
        <v>0.84</v>
      </c>
      <c r="G61" s="56">
        <v>0.9</v>
      </c>
      <c r="H61" s="55"/>
      <c r="I61" s="56">
        <v>0.96</v>
      </c>
      <c r="J61" s="55"/>
      <c r="K61" s="56">
        <v>1</v>
      </c>
      <c r="L61" s="55"/>
      <c r="M61" s="57">
        <f t="shared" si="0"/>
        <v>0.84</v>
      </c>
      <c r="N61" s="57">
        <f t="shared" si="4"/>
        <v>1</v>
      </c>
      <c r="O61" s="106" t="s">
        <v>162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5" customHeight="1" x14ac:dyDescent="0.25">
      <c r="A62" s="115"/>
      <c r="B62" s="115"/>
      <c r="C62" s="115"/>
      <c r="D62" s="55" t="s">
        <v>91</v>
      </c>
      <c r="E62" s="56">
        <v>1</v>
      </c>
      <c r="F62" s="56">
        <v>1</v>
      </c>
      <c r="G62" s="56">
        <v>1</v>
      </c>
      <c r="H62" s="55"/>
      <c r="I62" s="56">
        <v>1</v>
      </c>
      <c r="J62" s="55"/>
      <c r="K62" s="56">
        <v>1</v>
      </c>
      <c r="L62" s="55"/>
      <c r="M62" s="57">
        <f t="shared" si="0"/>
        <v>1</v>
      </c>
      <c r="N62" s="57">
        <f t="shared" si="4"/>
        <v>1</v>
      </c>
      <c r="O62" s="106"/>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05.75" customHeight="1" x14ac:dyDescent="0.25">
      <c r="A63" s="115"/>
      <c r="B63" s="115" t="s">
        <v>110</v>
      </c>
      <c r="C63" s="115" t="s">
        <v>125</v>
      </c>
      <c r="D63" s="55" t="s">
        <v>91</v>
      </c>
      <c r="E63" s="56">
        <v>1</v>
      </c>
      <c r="F63" s="56">
        <v>1</v>
      </c>
      <c r="G63" s="56">
        <v>1</v>
      </c>
      <c r="H63" s="55"/>
      <c r="I63" s="56">
        <v>1</v>
      </c>
      <c r="J63" s="55"/>
      <c r="K63" s="56">
        <v>1</v>
      </c>
      <c r="L63" s="55"/>
      <c r="M63" s="57">
        <f t="shared" si="0"/>
        <v>1</v>
      </c>
      <c r="N63" s="57">
        <f t="shared" si="4"/>
        <v>1</v>
      </c>
      <c r="O63" s="106" t="s">
        <v>163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17" customHeight="1" x14ac:dyDescent="0.25">
      <c r="A64" s="115"/>
      <c r="B64" s="115"/>
      <c r="C64" s="115"/>
      <c r="D64" s="55" t="s">
        <v>92</v>
      </c>
      <c r="E64" s="56">
        <v>1</v>
      </c>
      <c r="F64" s="56">
        <v>1</v>
      </c>
      <c r="G64" s="56">
        <v>1</v>
      </c>
      <c r="H64" s="55"/>
      <c r="I64" s="56">
        <v>1</v>
      </c>
      <c r="J64" s="55"/>
      <c r="K64" s="56">
        <v>1</v>
      </c>
      <c r="L64" s="55"/>
      <c r="M64" s="57">
        <f t="shared" si="0"/>
        <v>1</v>
      </c>
      <c r="N64" s="57">
        <f t="shared" si="4"/>
        <v>1</v>
      </c>
      <c r="O64" s="106"/>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15"/>
      <c r="B65" s="55" t="s">
        <v>111</v>
      </c>
      <c r="C65" s="55" t="s">
        <v>125</v>
      </c>
      <c r="D65" s="55" t="s">
        <v>112</v>
      </c>
      <c r="E65" s="56">
        <v>0.25</v>
      </c>
      <c r="F65" s="56">
        <v>0.05</v>
      </c>
      <c r="G65" s="56">
        <v>0.45</v>
      </c>
      <c r="H65" s="55"/>
      <c r="I65" s="56">
        <v>0.8</v>
      </c>
      <c r="J65" s="55"/>
      <c r="K65" s="56">
        <v>1</v>
      </c>
      <c r="L65" s="55"/>
      <c r="M65" s="57">
        <f t="shared" si="0"/>
        <v>0.05</v>
      </c>
      <c r="N65" s="57">
        <f t="shared" si="4"/>
        <v>0.2</v>
      </c>
      <c r="O65" s="61" t="s">
        <v>164</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15"/>
      <c r="B66" s="115" t="s">
        <v>113</v>
      </c>
      <c r="C66" s="115" t="s">
        <v>126</v>
      </c>
      <c r="D66" s="55" t="s">
        <v>114</v>
      </c>
      <c r="E66" s="56">
        <v>0.85</v>
      </c>
      <c r="F66" s="56">
        <v>0.83</v>
      </c>
      <c r="G66" s="56">
        <v>1</v>
      </c>
      <c r="H66" s="55"/>
      <c r="I66" s="56">
        <v>1</v>
      </c>
      <c r="J66" s="55"/>
      <c r="K66" s="56">
        <v>1</v>
      </c>
      <c r="L66" s="55"/>
      <c r="M66" s="57">
        <f t="shared" si="0"/>
        <v>0.83</v>
      </c>
      <c r="N66" s="57">
        <f t="shared" si="4"/>
        <v>0.97647058823529409</v>
      </c>
      <c r="O66" s="106"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15"/>
      <c r="B67" s="115"/>
      <c r="C67" s="115"/>
      <c r="D67" s="55" t="s">
        <v>91</v>
      </c>
      <c r="E67" s="56">
        <v>1</v>
      </c>
      <c r="F67" s="56">
        <v>1</v>
      </c>
      <c r="G67" s="56">
        <v>1</v>
      </c>
      <c r="H67" s="55"/>
      <c r="I67" s="56">
        <v>1</v>
      </c>
      <c r="J67" s="55"/>
      <c r="K67" s="56">
        <v>1</v>
      </c>
      <c r="L67" s="55"/>
      <c r="M67" s="57">
        <f t="shared" si="0"/>
        <v>1</v>
      </c>
      <c r="N67" s="57">
        <f t="shared" si="4"/>
        <v>1</v>
      </c>
      <c r="O67" s="106"/>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115"/>
      <c r="B68" s="115"/>
      <c r="C68" s="115"/>
      <c r="D68" s="55" t="s">
        <v>92</v>
      </c>
      <c r="E68" s="56">
        <v>0.84</v>
      </c>
      <c r="F68" s="56">
        <v>0.84</v>
      </c>
      <c r="G68" s="56">
        <v>0.9</v>
      </c>
      <c r="H68" s="55"/>
      <c r="I68" s="56">
        <v>0.96</v>
      </c>
      <c r="J68" s="55"/>
      <c r="K68" s="56">
        <v>1</v>
      </c>
      <c r="L68" s="55"/>
      <c r="M68" s="57">
        <f t="shared" si="0"/>
        <v>0.84</v>
      </c>
      <c r="N68" s="57">
        <f t="shared" si="4"/>
        <v>1</v>
      </c>
      <c r="O68" s="106"/>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16" t="s">
        <v>120</v>
      </c>
      <c r="B69" s="116" t="s">
        <v>115</v>
      </c>
      <c r="C69" s="116" t="s">
        <v>127</v>
      </c>
      <c r="D69" s="38" t="s">
        <v>116</v>
      </c>
      <c r="E69" s="42">
        <v>4000</v>
      </c>
      <c r="F69" s="42">
        <v>12870</v>
      </c>
      <c r="G69" s="42">
        <v>124000</v>
      </c>
      <c r="H69" s="42"/>
      <c r="I69" s="42">
        <v>129000</v>
      </c>
      <c r="J69" s="42"/>
      <c r="K69" s="42">
        <v>2500000</v>
      </c>
      <c r="L69" s="38"/>
      <c r="M69" s="38">
        <f t="shared" si="0"/>
        <v>12870</v>
      </c>
      <c r="N69" s="44">
        <f t="shared" si="4"/>
        <v>1</v>
      </c>
      <c r="O69" s="107" t="s">
        <v>166</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16"/>
      <c r="B70" s="116"/>
      <c r="C70" s="116"/>
      <c r="D70" s="38" t="s">
        <v>117</v>
      </c>
      <c r="E70" s="38">
        <v>5</v>
      </c>
      <c r="F70" s="38">
        <v>3</v>
      </c>
      <c r="G70" s="38">
        <v>8</v>
      </c>
      <c r="H70" s="38"/>
      <c r="I70" s="38">
        <v>9</v>
      </c>
      <c r="J70" s="38"/>
      <c r="K70" s="38"/>
      <c r="L70" s="38"/>
      <c r="M70" s="38">
        <f t="shared" si="0"/>
        <v>3</v>
      </c>
      <c r="N70" s="44">
        <f t="shared" si="4"/>
        <v>0.6</v>
      </c>
      <c r="O70" s="107"/>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16"/>
      <c r="B71" s="116"/>
      <c r="C71" s="116"/>
      <c r="D71" s="38" t="s">
        <v>118</v>
      </c>
      <c r="E71" s="38" t="s">
        <v>62</v>
      </c>
      <c r="F71" s="38" t="s">
        <v>62</v>
      </c>
      <c r="G71" s="38" t="s">
        <v>62</v>
      </c>
      <c r="H71" s="38"/>
      <c r="I71" s="38">
        <v>56</v>
      </c>
      <c r="J71" s="38"/>
      <c r="K71" s="38">
        <v>56</v>
      </c>
      <c r="L71" s="38"/>
      <c r="M71" s="38" t="str">
        <f t="shared" si="0"/>
        <v>No aplica</v>
      </c>
      <c r="N71" s="38" t="s">
        <v>62</v>
      </c>
      <c r="O71" s="107"/>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14" t="s">
        <v>8</v>
      </c>
      <c r="B73" s="114"/>
      <c r="C73" s="114"/>
      <c r="D73" s="114"/>
      <c r="E73" s="114"/>
      <c r="F73" s="114"/>
      <c r="G73" s="114"/>
      <c r="H73" s="114"/>
      <c r="I73" s="114"/>
      <c r="J73" s="114"/>
      <c r="K73" s="114"/>
      <c r="L73" s="114"/>
      <c r="M73" s="114"/>
      <c r="N73" s="114"/>
      <c r="O73" s="114"/>
    </row>
    <row r="74" spans="1:87" ht="15" customHeight="1" x14ac:dyDescent="0.3">
      <c r="A74" s="114" t="s">
        <v>9</v>
      </c>
      <c r="B74" s="114"/>
      <c r="C74" s="114"/>
      <c r="D74" s="114"/>
      <c r="E74" s="114"/>
      <c r="F74" s="114"/>
      <c r="G74" s="114"/>
      <c r="H74" s="114"/>
      <c r="I74" s="114"/>
      <c r="J74" s="114"/>
      <c r="K74" s="114"/>
      <c r="L74" s="114"/>
      <c r="M74" s="114"/>
      <c r="N74" s="114"/>
      <c r="O74" s="114"/>
    </row>
    <row r="75" spans="1:87" x14ac:dyDescent="0.3">
      <c r="A75" s="113" t="s">
        <v>37</v>
      </c>
      <c r="B75" s="113"/>
      <c r="C75" s="113"/>
      <c r="D75" s="113"/>
      <c r="E75" s="113"/>
      <c r="F75" s="113"/>
      <c r="G75" s="113"/>
      <c r="H75" s="113"/>
      <c r="I75" s="113"/>
      <c r="J75" s="113"/>
      <c r="K75" s="113"/>
      <c r="L75" s="113"/>
      <c r="M75" s="113"/>
      <c r="N75" s="113"/>
      <c r="O75" s="113"/>
    </row>
    <row r="76" spans="1:87" s="28" customFormat="1" x14ac:dyDescent="0.3">
      <c r="A76" s="108" t="s">
        <v>38</v>
      </c>
      <c r="B76" s="108"/>
      <c r="C76" s="108"/>
      <c r="D76" s="108"/>
      <c r="E76" s="108"/>
      <c r="F76" s="108"/>
      <c r="G76" s="108"/>
      <c r="H76" s="108"/>
      <c r="I76" s="108"/>
      <c r="J76" s="108"/>
      <c r="K76" s="108"/>
      <c r="L76" s="108"/>
      <c r="M76" s="108"/>
      <c r="N76" s="108"/>
      <c r="O76" s="108"/>
    </row>
  </sheetData>
  <mergeCells count="79">
    <mergeCell ref="K16:K17"/>
    <mergeCell ref="L16:L17"/>
    <mergeCell ref="M16:M17"/>
    <mergeCell ref="B16:B17"/>
    <mergeCell ref="C16:C17"/>
    <mergeCell ref="D16:D17"/>
    <mergeCell ref="E16:E17"/>
    <mergeCell ref="F16:F17"/>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A1:B3"/>
    <mergeCell ref="D9:D10"/>
    <mergeCell ref="C9:C10"/>
    <mergeCell ref="B9:B10"/>
    <mergeCell ref="A9:A10"/>
    <mergeCell ref="A31:A35"/>
    <mergeCell ref="A36:A38"/>
    <mergeCell ref="A39:A41"/>
    <mergeCell ref="B42:B44"/>
    <mergeCell ref="A25:A30"/>
    <mergeCell ref="B31:B32"/>
    <mergeCell ref="B37:B38"/>
    <mergeCell ref="A42:A68"/>
    <mergeCell ref="B45:B48"/>
    <mergeCell ref="B49:B50"/>
    <mergeCell ref="A69:A71"/>
    <mergeCell ref="C51:C53"/>
    <mergeCell ref="C63:C64"/>
    <mergeCell ref="C66:C68"/>
    <mergeCell ref="C69:C71"/>
    <mergeCell ref="B56:B60"/>
    <mergeCell ref="B61:B62"/>
    <mergeCell ref="C56:C60"/>
    <mergeCell ref="C61:C62"/>
    <mergeCell ref="B66:B68"/>
    <mergeCell ref="B63:B64"/>
    <mergeCell ref="B69:B71"/>
    <mergeCell ref="C21:C22"/>
    <mergeCell ref="B21:B22"/>
    <mergeCell ref="O21:O22"/>
    <mergeCell ref="O31:O32"/>
    <mergeCell ref="O49:O50"/>
    <mergeCell ref="O26:O27"/>
    <mergeCell ref="A76:O76"/>
    <mergeCell ref="B4:O4"/>
    <mergeCell ref="A5:O5"/>
    <mergeCell ref="A7:W7"/>
    <mergeCell ref="E9:L9"/>
    <mergeCell ref="A75:O75"/>
    <mergeCell ref="A74:O74"/>
    <mergeCell ref="B51:B55"/>
    <mergeCell ref="A73:O73"/>
    <mergeCell ref="B26:B27"/>
    <mergeCell ref="B14:B15"/>
    <mergeCell ref="C14:C15"/>
    <mergeCell ref="A11:A16"/>
    <mergeCell ref="A18:A24"/>
    <mergeCell ref="O51:O55"/>
    <mergeCell ref="C49:C50"/>
    <mergeCell ref="P23:P24"/>
    <mergeCell ref="O61:O62"/>
    <mergeCell ref="O63:O64"/>
    <mergeCell ref="O66:O68"/>
    <mergeCell ref="O69:O71"/>
    <mergeCell ref="O56:O60"/>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76"/>
  <sheetViews>
    <sheetView showGridLines="0" topLeftCell="B1" zoomScale="55" zoomScaleNormal="55" zoomScaleSheetLayoutView="75" workbookViewId="0">
      <pane ySplit="10" topLeftCell="A65" activePane="bottomLeft" state="frozen"/>
      <selection activeCell="B1" sqref="B1"/>
      <selection pane="bottomLeft" activeCell="O51" sqref="O51:O55"/>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63" t="s">
        <v>26</v>
      </c>
    </row>
    <row r="2" spans="1:23" s="12" customFormat="1" ht="24.75" customHeight="1" x14ac:dyDescent="0.3">
      <c r="A2" s="122"/>
      <c r="B2" s="123"/>
      <c r="C2" s="133"/>
      <c r="D2" s="134"/>
      <c r="E2" s="134"/>
      <c r="F2" s="134"/>
      <c r="G2" s="134"/>
      <c r="H2" s="134"/>
      <c r="I2" s="134"/>
      <c r="J2" s="134"/>
      <c r="K2" s="134"/>
      <c r="L2" s="134"/>
      <c r="M2" s="134"/>
      <c r="N2" s="135"/>
      <c r="O2" s="10" t="s">
        <v>41</v>
      </c>
    </row>
    <row r="3" spans="1:23" s="12" customFormat="1" ht="22.5" customHeight="1" x14ac:dyDescent="0.3">
      <c r="A3" s="124"/>
      <c r="B3" s="125"/>
      <c r="C3" s="136"/>
      <c r="D3" s="137"/>
      <c r="E3" s="137"/>
      <c r="F3" s="137"/>
      <c r="G3" s="137"/>
      <c r="H3" s="137"/>
      <c r="I3" s="137"/>
      <c r="J3" s="137"/>
      <c r="K3" s="137"/>
      <c r="L3" s="137"/>
      <c r="M3" s="137"/>
      <c r="N3" s="138"/>
      <c r="O3" s="13" t="s">
        <v>40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10" t="s">
        <v>159</v>
      </c>
      <c r="B5" s="110"/>
      <c r="C5" s="110"/>
      <c r="D5" s="110"/>
      <c r="E5" s="110"/>
      <c r="F5" s="110"/>
      <c r="G5" s="110"/>
      <c r="H5" s="110"/>
      <c r="I5" s="110"/>
      <c r="J5" s="110"/>
      <c r="K5" s="110"/>
      <c r="L5" s="110"/>
      <c r="M5" s="110"/>
      <c r="N5" s="110"/>
      <c r="O5" s="110"/>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11" t="s">
        <v>39</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67"/>
      <c r="B8" s="21"/>
      <c r="C8" s="21"/>
      <c r="D8" s="21"/>
      <c r="E8" s="20"/>
      <c r="F8" s="20"/>
      <c r="G8" s="20"/>
      <c r="H8" s="20"/>
      <c r="I8" s="20"/>
      <c r="J8" s="20"/>
      <c r="K8" s="20"/>
      <c r="L8" s="20"/>
      <c r="M8" s="21"/>
      <c r="N8" s="21"/>
      <c r="O8" s="67"/>
      <c r="P8" s="67"/>
      <c r="Q8" s="67"/>
      <c r="R8" s="67"/>
      <c r="S8" s="67"/>
      <c r="T8" s="67"/>
      <c r="U8" s="67"/>
      <c r="V8" s="67"/>
      <c r="W8" s="67"/>
    </row>
    <row r="9" spans="1:23" s="15" customFormat="1" ht="28.5" customHeight="1" x14ac:dyDescent="0.3">
      <c r="A9" s="126" t="s">
        <v>0</v>
      </c>
      <c r="B9" s="126" t="s">
        <v>1</v>
      </c>
      <c r="C9" s="126" t="s">
        <v>2</v>
      </c>
      <c r="D9" s="126" t="s">
        <v>27</v>
      </c>
      <c r="E9" s="112" t="s">
        <v>28</v>
      </c>
      <c r="F9" s="112"/>
      <c r="G9" s="112"/>
      <c r="H9" s="112"/>
      <c r="I9" s="112"/>
      <c r="J9" s="112"/>
      <c r="K9" s="112"/>
      <c r="L9" s="112"/>
      <c r="M9" s="139" t="s">
        <v>10</v>
      </c>
      <c r="N9" s="139" t="s">
        <v>160</v>
      </c>
      <c r="O9" s="128" t="s">
        <v>170</v>
      </c>
    </row>
    <row r="10" spans="1:23" ht="36.75" customHeight="1" x14ac:dyDescent="0.3">
      <c r="A10" s="127"/>
      <c r="B10" s="127"/>
      <c r="C10" s="127"/>
      <c r="D10" s="127"/>
      <c r="E10" s="37" t="s">
        <v>29</v>
      </c>
      <c r="F10" s="70" t="s">
        <v>30</v>
      </c>
      <c r="G10" s="37" t="s">
        <v>31</v>
      </c>
      <c r="H10" s="70" t="s">
        <v>32</v>
      </c>
      <c r="I10" s="37" t="s">
        <v>33</v>
      </c>
      <c r="J10" s="70" t="s">
        <v>34</v>
      </c>
      <c r="K10" s="37" t="s">
        <v>35</v>
      </c>
      <c r="L10" s="70" t="s">
        <v>36</v>
      </c>
      <c r="M10" s="140"/>
      <c r="N10" s="140"/>
      <c r="O10" s="129"/>
    </row>
    <row r="11" spans="1:23" s="30" customFormat="1" ht="28.5" customHeight="1" x14ac:dyDescent="0.25">
      <c r="A11" s="116" t="s">
        <v>3</v>
      </c>
      <c r="B11" s="68" t="s">
        <v>4</v>
      </c>
      <c r="C11" s="68" t="s">
        <v>5</v>
      </c>
      <c r="D11" s="68" t="s">
        <v>45</v>
      </c>
      <c r="E11" s="68" t="s">
        <v>62</v>
      </c>
      <c r="F11" s="68" t="s">
        <v>62</v>
      </c>
      <c r="G11" s="68">
        <v>1000</v>
      </c>
      <c r="H11" s="68"/>
      <c r="I11" s="68">
        <v>1020</v>
      </c>
      <c r="J11" s="68"/>
      <c r="K11" s="68">
        <v>1300</v>
      </c>
      <c r="L11" s="68"/>
      <c r="M11" s="68" t="str">
        <f>+F11</f>
        <v>No aplica</v>
      </c>
      <c r="N11" s="68" t="s">
        <v>62</v>
      </c>
      <c r="O11" s="66"/>
    </row>
    <row r="12" spans="1:23" s="30" customFormat="1" ht="30" customHeight="1" x14ac:dyDescent="0.25">
      <c r="A12" s="116"/>
      <c r="B12" s="68" t="s">
        <v>25</v>
      </c>
      <c r="C12" s="68" t="s">
        <v>5</v>
      </c>
      <c r="D12" s="69" t="s">
        <v>44</v>
      </c>
      <c r="E12" s="68" t="s">
        <v>62</v>
      </c>
      <c r="F12" s="68" t="s">
        <v>62</v>
      </c>
      <c r="G12" s="68" t="s">
        <v>62</v>
      </c>
      <c r="H12" s="68"/>
      <c r="I12" s="68" t="s">
        <v>62</v>
      </c>
      <c r="J12" s="68"/>
      <c r="K12" s="68">
        <v>200</v>
      </c>
      <c r="L12" s="68"/>
      <c r="M12" s="68" t="str">
        <f t="shared" ref="M12:M71" si="0">+F12</f>
        <v>No aplica</v>
      </c>
      <c r="N12" s="68" t="s">
        <v>62</v>
      </c>
      <c r="O12" s="66"/>
    </row>
    <row r="13" spans="1:23" s="30" customFormat="1" ht="40.5" customHeight="1" x14ac:dyDescent="0.25">
      <c r="A13" s="116"/>
      <c r="B13" s="69" t="s">
        <v>6</v>
      </c>
      <c r="C13" s="68" t="s">
        <v>5</v>
      </c>
      <c r="D13" s="69" t="s">
        <v>46</v>
      </c>
      <c r="E13" s="68" t="s">
        <v>62</v>
      </c>
      <c r="F13" s="68" t="s">
        <v>62</v>
      </c>
      <c r="G13" s="40">
        <v>0.125</v>
      </c>
      <c r="H13" s="68"/>
      <c r="I13" s="40">
        <v>0.125</v>
      </c>
      <c r="J13" s="68"/>
      <c r="K13" s="41">
        <v>0.25</v>
      </c>
      <c r="L13" s="68"/>
      <c r="M13" s="68" t="str">
        <f t="shared" si="0"/>
        <v>No aplica</v>
      </c>
      <c r="N13" s="68" t="s">
        <v>62</v>
      </c>
      <c r="O13" s="66"/>
    </row>
    <row r="14" spans="1:23" s="30" customFormat="1" ht="57" customHeight="1" x14ac:dyDescent="0.25">
      <c r="A14" s="116"/>
      <c r="B14" s="117" t="s">
        <v>7</v>
      </c>
      <c r="C14" s="116" t="s">
        <v>5</v>
      </c>
      <c r="D14" s="68" t="s">
        <v>47</v>
      </c>
      <c r="E14" s="42">
        <v>2780</v>
      </c>
      <c r="F14" s="42">
        <v>1959</v>
      </c>
      <c r="G14" s="42">
        <v>4400</v>
      </c>
      <c r="H14" s="42"/>
      <c r="I14" s="42">
        <v>7700</v>
      </c>
      <c r="J14" s="42"/>
      <c r="K14" s="42">
        <v>13400</v>
      </c>
      <c r="L14" s="42"/>
      <c r="M14" s="68">
        <f t="shared" si="0"/>
        <v>1959</v>
      </c>
      <c r="N14" s="36">
        <f>IF(M14/E14&gt;100%,100%,M14/E14)</f>
        <v>0.70467625899280573</v>
      </c>
      <c r="O14" s="107"/>
    </row>
    <row r="15" spans="1:23" s="30" customFormat="1" ht="78.75" customHeight="1" x14ac:dyDescent="0.25">
      <c r="A15" s="116"/>
      <c r="B15" s="117"/>
      <c r="C15" s="116"/>
      <c r="D15" s="68" t="s">
        <v>48</v>
      </c>
      <c r="E15" s="68" t="s">
        <v>62</v>
      </c>
      <c r="F15" s="68" t="s">
        <v>62</v>
      </c>
      <c r="G15" s="68" t="s">
        <v>62</v>
      </c>
      <c r="H15" s="68" t="s">
        <v>62</v>
      </c>
      <c r="I15" s="68">
        <v>1</v>
      </c>
      <c r="J15" s="68"/>
      <c r="K15" s="68">
        <v>1</v>
      </c>
      <c r="L15" s="68"/>
      <c r="M15" s="68" t="str">
        <f t="shared" si="0"/>
        <v>No aplica</v>
      </c>
      <c r="N15" s="68" t="s">
        <v>62</v>
      </c>
      <c r="O15" s="107"/>
    </row>
    <row r="16" spans="1:23" s="30" customFormat="1" ht="69.75" customHeight="1" x14ac:dyDescent="0.25">
      <c r="A16" s="116"/>
      <c r="B16" s="117" t="s">
        <v>11</v>
      </c>
      <c r="C16" s="117" t="s">
        <v>5</v>
      </c>
      <c r="D16" s="117" t="s">
        <v>49</v>
      </c>
      <c r="E16" s="117" t="s">
        <v>62</v>
      </c>
      <c r="F16" s="117" t="s">
        <v>62</v>
      </c>
      <c r="G16" s="117" t="s">
        <v>62</v>
      </c>
      <c r="H16" s="117"/>
      <c r="I16" s="117">
        <v>134</v>
      </c>
      <c r="J16" s="117"/>
      <c r="K16" s="117">
        <v>262</v>
      </c>
      <c r="L16" s="117"/>
      <c r="M16" s="117" t="str">
        <f t="shared" si="0"/>
        <v>No aplica</v>
      </c>
      <c r="N16" s="117" t="s">
        <v>62</v>
      </c>
      <c r="O16" s="141"/>
    </row>
    <row r="17" spans="1:19" s="30" customFormat="1" ht="50.25" hidden="1" customHeight="1" x14ac:dyDescent="0.25">
      <c r="A17" s="68"/>
      <c r="B17" s="117"/>
      <c r="C17" s="117"/>
      <c r="D17" s="117"/>
      <c r="E17" s="117"/>
      <c r="F17" s="117"/>
      <c r="G17" s="117"/>
      <c r="H17" s="117"/>
      <c r="I17" s="117"/>
      <c r="J17" s="117"/>
      <c r="K17" s="117"/>
      <c r="L17" s="117"/>
      <c r="M17" s="117"/>
      <c r="N17" s="117"/>
      <c r="O17" s="141"/>
    </row>
    <row r="18" spans="1:19" s="30" customFormat="1" ht="63" customHeight="1" x14ac:dyDescent="0.25">
      <c r="A18" s="116" t="s">
        <v>12</v>
      </c>
      <c r="B18" s="69" t="s">
        <v>13</v>
      </c>
      <c r="C18" s="68" t="s">
        <v>16</v>
      </c>
      <c r="D18" s="68" t="s">
        <v>50</v>
      </c>
      <c r="E18" s="68" t="s">
        <v>62</v>
      </c>
      <c r="F18" s="68" t="s">
        <v>62</v>
      </c>
      <c r="G18" s="68">
        <v>60</v>
      </c>
      <c r="H18" s="68"/>
      <c r="I18" s="68">
        <v>170</v>
      </c>
      <c r="J18" s="68"/>
      <c r="K18" s="68">
        <v>880</v>
      </c>
      <c r="L18" s="68"/>
      <c r="M18" s="68" t="str">
        <f t="shared" si="0"/>
        <v>No aplica</v>
      </c>
      <c r="N18" s="68" t="s">
        <v>62</v>
      </c>
      <c r="O18" s="43"/>
    </row>
    <row r="19" spans="1:19" s="30" customFormat="1" ht="51" customHeight="1" x14ac:dyDescent="0.25">
      <c r="A19" s="116"/>
      <c r="B19" s="69" t="s">
        <v>42</v>
      </c>
      <c r="C19" s="68" t="s">
        <v>16</v>
      </c>
      <c r="D19" s="68" t="s">
        <v>51</v>
      </c>
      <c r="E19" s="68" t="s">
        <v>62</v>
      </c>
      <c r="F19" s="68" t="s">
        <v>62</v>
      </c>
      <c r="G19" s="68">
        <v>80</v>
      </c>
      <c r="H19" s="68"/>
      <c r="I19" s="68">
        <v>117</v>
      </c>
      <c r="J19" s="68"/>
      <c r="K19" s="68">
        <v>261</v>
      </c>
      <c r="L19" s="68"/>
      <c r="M19" s="68" t="str">
        <f t="shared" si="0"/>
        <v>No aplica</v>
      </c>
      <c r="N19" s="68" t="s">
        <v>62</v>
      </c>
      <c r="O19" s="66"/>
    </row>
    <row r="20" spans="1:19" s="30" customFormat="1" ht="66" customHeight="1" x14ac:dyDescent="0.25">
      <c r="A20" s="116"/>
      <c r="B20" s="69" t="s">
        <v>14</v>
      </c>
      <c r="C20" s="68" t="s">
        <v>16</v>
      </c>
      <c r="D20" s="68" t="s">
        <v>52</v>
      </c>
      <c r="E20" s="68" t="s">
        <v>62</v>
      </c>
      <c r="F20" s="68" t="s">
        <v>62</v>
      </c>
      <c r="G20" s="68" t="s">
        <v>62</v>
      </c>
      <c r="H20" s="68" t="s">
        <v>62</v>
      </c>
      <c r="I20" s="68" t="s">
        <v>62</v>
      </c>
      <c r="J20" s="68" t="s">
        <v>62</v>
      </c>
      <c r="K20" s="68">
        <v>68</v>
      </c>
      <c r="L20" s="68"/>
      <c r="M20" s="68" t="str">
        <f t="shared" si="0"/>
        <v>No aplica</v>
      </c>
      <c r="N20" s="68" t="s">
        <v>62</v>
      </c>
      <c r="O20" s="66"/>
    </row>
    <row r="21" spans="1:19" s="30" customFormat="1" ht="50.25" customHeight="1" x14ac:dyDescent="0.25">
      <c r="A21" s="116"/>
      <c r="B21" s="117" t="s">
        <v>15</v>
      </c>
      <c r="C21" s="116" t="s">
        <v>16</v>
      </c>
      <c r="D21" s="68" t="s">
        <v>53</v>
      </c>
      <c r="E21" s="68">
        <v>2</v>
      </c>
      <c r="F21" s="68">
        <v>2</v>
      </c>
      <c r="G21" s="68">
        <v>2</v>
      </c>
      <c r="H21" s="68"/>
      <c r="I21" s="68">
        <v>24</v>
      </c>
      <c r="J21" s="68"/>
      <c r="K21" s="68">
        <v>104</v>
      </c>
      <c r="L21" s="68"/>
      <c r="M21" s="68">
        <f>+F21</f>
        <v>2</v>
      </c>
      <c r="N21" s="44">
        <f>IF(M21/E21&gt;100%,100%,M21/E21)</f>
        <v>1</v>
      </c>
      <c r="O21" s="107"/>
    </row>
    <row r="22" spans="1:19" s="30" customFormat="1" ht="40.5" customHeight="1" x14ac:dyDescent="0.25">
      <c r="A22" s="116"/>
      <c r="B22" s="117"/>
      <c r="C22" s="116"/>
      <c r="D22" s="68" t="s">
        <v>57</v>
      </c>
      <c r="E22" s="68" t="s">
        <v>62</v>
      </c>
      <c r="F22" s="68" t="s">
        <v>62</v>
      </c>
      <c r="G22" s="68" t="s">
        <v>62</v>
      </c>
      <c r="H22" s="68"/>
      <c r="I22" s="68">
        <v>600</v>
      </c>
      <c r="J22" s="68"/>
      <c r="K22" s="68">
        <v>3140</v>
      </c>
      <c r="L22" s="68"/>
      <c r="M22" s="68" t="str">
        <f t="shared" si="0"/>
        <v>No aplica</v>
      </c>
      <c r="N22" s="68" t="s">
        <v>62</v>
      </c>
      <c r="O22" s="107"/>
    </row>
    <row r="23" spans="1:19" s="30" customFormat="1" ht="72" customHeight="1" x14ac:dyDescent="0.25">
      <c r="A23" s="116"/>
      <c r="B23" s="69" t="s">
        <v>17</v>
      </c>
      <c r="C23" s="68" t="s">
        <v>16</v>
      </c>
      <c r="D23" s="68" t="s">
        <v>54</v>
      </c>
      <c r="E23" s="68">
        <v>3</v>
      </c>
      <c r="F23" s="68">
        <v>3</v>
      </c>
      <c r="G23" s="68">
        <v>5</v>
      </c>
      <c r="H23" s="68"/>
      <c r="I23" s="68">
        <v>5</v>
      </c>
      <c r="J23" s="68"/>
      <c r="K23" s="68">
        <v>17</v>
      </c>
      <c r="L23" s="68"/>
      <c r="M23" s="68">
        <f t="shared" si="0"/>
        <v>3</v>
      </c>
      <c r="N23" s="44">
        <f t="shared" ref="N23:N24" si="1">IF(M23/E23&gt;100%,100%,M23/E23)</f>
        <v>1</v>
      </c>
      <c r="O23" s="66"/>
      <c r="P23" s="105"/>
    </row>
    <row r="24" spans="1:19" s="30" customFormat="1" ht="60" customHeight="1" x14ac:dyDescent="0.25">
      <c r="A24" s="116"/>
      <c r="B24" s="69" t="s">
        <v>18</v>
      </c>
      <c r="C24" s="68" t="s">
        <v>16</v>
      </c>
      <c r="D24" s="68" t="s">
        <v>55</v>
      </c>
      <c r="E24" s="68">
        <v>71</v>
      </c>
      <c r="F24" s="68">
        <v>52</v>
      </c>
      <c r="G24" s="68">
        <v>140</v>
      </c>
      <c r="H24" s="68"/>
      <c r="I24" s="68">
        <v>190</v>
      </c>
      <c r="J24" s="68"/>
      <c r="K24" s="68">
        <v>600</v>
      </c>
      <c r="L24" s="68"/>
      <c r="M24" s="68">
        <f t="shared" si="0"/>
        <v>52</v>
      </c>
      <c r="N24" s="44">
        <f t="shared" si="1"/>
        <v>0.73239436619718312</v>
      </c>
      <c r="O24" s="66"/>
      <c r="P24" s="105"/>
    </row>
    <row r="25" spans="1:19" s="30" customFormat="1" ht="55.5" customHeight="1" x14ac:dyDescent="0.25">
      <c r="A25" s="116" t="s">
        <v>19</v>
      </c>
      <c r="B25" s="68" t="s">
        <v>20</v>
      </c>
      <c r="C25" s="68" t="s">
        <v>23</v>
      </c>
      <c r="D25" s="68" t="s">
        <v>56</v>
      </c>
      <c r="E25" s="68" t="s">
        <v>62</v>
      </c>
      <c r="F25" s="68" t="s">
        <v>62</v>
      </c>
      <c r="G25" s="68" t="s">
        <v>62</v>
      </c>
      <c r="H25" s="68"/>
      <c r="I25" s="68" t="s">
        <v>62</v>
      </c>
      <c r="J25" s="68"/>
      <c r="K25" s="42">
        <v>30000</v>
      </c>
      <c r="L25" s="68"/>
      <c r="M25" s="68" t="str">
        <f t="shared" si="0"/>
        <v>No aplica</v>
      </c>
      <c r="N25" s="68"/>
      <c r="O25" s="66"/>
    </row>
    <row r="26" spans="1:19" s="30" customFormat="1" ht="50.25" customHeight="1" x14ac:dyDescent="0.25">
      <c r="A26" s="116"/>
      <c r="B26" s="116" t="s">
        <v>21</v>
      </c>
      <c r="C26" s="68" t="s">
        <v>23</v>
      </c>
      <c r="D26" s="68" t="s">
        <v>56</v>
      </c>
      <c r="E26" s="42">
        <v>1350</v>
      </c>
      <c r="F26" s="42">
        <v>2714</v>
      </c>
      <c r="G26" s="42">
        <f>+E26+1500</f>
        <v>2850</v>
      </c>
      <c r="H26" s="42"/>
      <c r="I26" s="42">
        <v>28100</v>
      </c>
      <c r="J26" s="42"/>
      <c r="K26" s="42">
        <v>30000</v>
      </c>
      <c r="L26" s="68"/>
      <c r="M26" s="68">
        <f t="shared" si="0"/>
        <v>2714</v>
      </c>
      <c r="N26" s="44">
        <f t="shared" ref="N26:N29" si="2">IF(M26/E26&gt;100%,100%,M26/E26)</f>
        <v>1</v>
      </c>
      <c r="O26" s="118"/>
      <c r="S26" s="31"/>
    </row>
    <row r="27" spans="1:19" s="16" customFormat="1" ht="44.25" customHeight="1" x14ac:dyDescent="0.3">
      <c r="A27" s="116"/>
      <c r="B27" s="116"/>
      <c r="C27" s="68" t="s">
        <v>23</v>
      </c>
      <c r="D27" s="68" t="s">
        <v>58</v>
      </c>
      <c r="E27" s="41">
        <v>1</v>
      </c>
      <c r="F27" s="41">
        <v>1</v>
      </c>
      <c r="G27" s="41">
        <v>1</v>
      </c>
      <c r="H27" s="68"/>
      <c r="I27" s="41">
        <v>1</v>
      </c>
      <c r="J27" s="68"/>
      <c r="K27" s="41">
        <v>1</v>
      </c>
      <c r="L27" s="68"/>
      <c r="M27" s="68">
        <f t="shared" si="0"/>
        <v>1</v>
      </c>
      <c r="N27" s="44">
        <f t="shared" si="2"/>
        <v>1</v>
      </c>
      <c r="O27" s="119"/>
      <c r="S27" s="17"/>
    </row>
    <row r="28" spans="1:19" s="16" customFormat="1" ht="33.75" customHeight="1" x14ac:dyDescent="0.3">
      <c r="A28" s="116"/>
      <c r="B28" s="68" t="s">
        <v>22</v>
      </c>
      <c r="C28" s="68" t="s">
        <v>23</v>
      </c>
      <c r="D28" s="68" t="s">
        <v>59</v>
      </c>
      <c r="E28" s="42">
        <v>204000</v>
      </c>
      <c r="F28" s="42">
        <f>580372+10544+12335</f>
        <v>603251</v>
      </c>
      <c r="G28" s="42">
        <v>611000</v>
      </c>
      <c r="H28" s="68"/>
      <c r="I28" s="42">
        <v>1118000</v>
      </c>
      <c r="J28" s="68"/>
      <c r="K28" s="42">
        <v>1627870</v>
      </c>
      <c r="L28" s="68"/>
      <c r="M28" s="42">
        <f t="shared" si="0"/>
        <v>603251</v>
      </c>
      <c r="N28" s="44">
        <f t="shared" si="2"/>
        <v>1</v>
      </c>
      <c r="O28" s="45"/>
      <c r="S28" s="17"/>
    </row>
    <row r="29" spans="1:19" s="16" customFormat="1" ht="64.5" customHeight="1" x14ac:dyDescent="0.3">
      <c r="A29" s="116"/>
      <c r="B29" s="68" t="s">
        <v>24</v>
      </c>
      <c r="C29" s="68" t="s">
        <v>23</v>
      </c>
      <c r="D29" s="68" t="s">
        <v>60</v>
      </c>
      <c r="E29" s="42">
        <v>3000</v>
      </c>
      <c r="F29" s="42">
        <v>3000</v>
      </c>
      <c r="G29" s="42">
        <v>20000</v>
      </c>
      <c r="H29" s="46"/>
      <c r="I29" s="42">
        <f>55000+48500</f>
        <v>103500</v>
      </c>
      <c r="J29" s="46"/>
      <c r="K29" s="42">
        <f>62000+131000</f>
        <v>193000</v>
      </c>
      <c r="L29" s="47"/>
      <c r="M29" s="68">
        <f t="shared" si="0"/>
        <v>3000</v>
      </c>
      <c r="N29" s="44">
        <f t="shared" si="2"/>
        <v>1</v>
      </c>
      <c r="O29" s="45"/>
      <c r="S29" s="17"/>
    </row>
    <row r="30" spans="1:19" s="16" customFormat="1" ht="27.75" customHeight="1" x14ac:dyDescent="0.3">
      <c r="A30" s="116"/>
      <c r="B30" s="68" t="s">
        <v>43</v>
      </c>
      <c r="C30" s="68" t="s">
        <v>23</v>
      </c>
      <c r="D30" s="68" t="s">
        <v>61</v>
      </c>
      <c r="E30" s="68" t="s">
        <v>62</v>
      </c>
      <c r="F30" s="68" t="s">
        <v>62</v>
      </c>
      <c r="G30" s="68">
        <v>75</v>
      </c>
      <c r="H30" s="68"/>
      <c r="I30" s="68">
        <v>80</v>
      </c>
      <c r="J30" s="68"/>
      <c r="K30" s="68">
        <f>+I30+5673</f>
        <v>5753</v>
      </c>
      <c r="L30" s="68"/>
      <c r="M30" s="68" t="str">
        <f t="shared" si="0"/>
        <v>No aplica</v>
      </c>
      <c r="N30" s="68" t="s">
        <v>62</v>
      </c>
      <c r="O30" s="66"/>
      <c r="S30" s="17"/>
    </row>
    <row r="31" spans="1:19" s="16" customFormat="1" ht="40.5" customHeight="1" x14ac:dyDescent="0.3">
      <c r="A31" s="116" t="s">
        <v>85</v>
      </c>
      <c r="B31" s="116" t="s">
        <v>63</v>
      </c>
      <c r="C31" s="68" t="s">
        <v>16</v>
      </c>
      <c r="D31" s="68" t="s">
        <v>64</v>
      </c>
      <c r="E31" s="68" t="s">
        <v>62</v>
      </c>
      <c r="F31" s="68" t="s">
        <v>62</v>
      </c>
      <c r="G31" s="41">
        <v>0.2</v>
      </c>
      <c r="H31" s="68"/>
      <c r="I31" s="41">
        <v>0.2</v>
      </c>
      <c r="J31" s="68"/>
      <c r="K31" s="41">
        <v>1</v>
      </c>
      <c r="L31" s="68"/>
      <c r="M31" s="68" t="str">
        <f t="shared" si="0"/>
        <v>No aplica</v>
      </c>
      <c r="N31" s="68" t="s">
        <v>62</v>
      </c>
      <c r="O31" s="107"/>
      <c r="S31" s="17"/>
    </row>
    <row r="32" spans="1:19" s="16" customFormat="1" ht="33" customHeight="1" x14ac:dyDescent="0.3">
      <c r="A32" s="116"/>
      <c r="B32" s="116"/>
      <c r="C32" s="68" t="s">
        <v>16</v>
      </c>
      <c r="D32" s="68" t="s">
        <v>65</v>
      </c>
      <c r="E32" s="68" t="s">
        <v>62</v>
      </c>
      <c r="F32" s="68" t="s">
        <v>62</v>
      </c>
      <c r="G32" s="68">
        <v>50</v>
      </c>
      <c r="H32" s="68"/>
      <c r="I32" s="68">
        <v>50</v>
      </c>
      <c r="J32" s="68"/>
      <c r="K32" s="68">
        <v>150</v>
      </c>
      <c r="L32" s="68"/>
      <c r="M32" s="68" t="str">
        <f t="shared" si="0"/>
        <v>No aplica</v>
      </c>
      <c r="N32" s="68" t="s">
        <v>62</v>
      </c>
      <c r="O32" s="107"/>
      <c r="S32" s="17"/>
    </row>
    <row r="33" spans="1:16" s="23" customFormat="1" ht="80.25" customHeight="1" x14ac:dyDescent="0.25">
      <c r="A33" s="116"/>
      <c r="B33" s="68" t="s">
        <v>66</v>
      </c>
      <c r="C33" s="68" t="s">
        <v>16</v>
      </c>
      <c r="D33" s="68" t="s">
        <v>70</v>
      </c>
      <c r="E33" s="68" t="s">
        <v>62</v>
      </c>
      <c r="F33" s="68" t="s">
        <v>62</v>
      </c>
      <c r="G33" s="68" t="s">
        <v>62</v>
      </c>
      <c r="H33" s="68"/>
      <c r="I33" s="68" t="s">
        <v>62</v>
      </c>
      <c r="J33" s="68"/>
      <c r="K33" s="68">
        <v>80</v>
      </c>
      <c r="L33" s="68"/>
      <c r="M33" s="68" t="str">
        <f t="shared" si="0"/>
        <v>No aplica</v>
      </c>
      <c r="N33" s="68" t="s">
        <v>62</v>
      </c>
      <c r="O33" s="66"/>
    </row>
    <row r="34" spans="1:16" s="16" customFormat="1" ht="101.25" customHeight="1" x14ac:dyDescent="0.3">
      <c r="A34" s="116"/>
      <c r="B34" s="68" t="s">
        <v>67</v>
      </c>
      <c r="C34" s="68" t="s">
        <v>69</v>
      </c>
      <c r="D34" s="68" t="s">
        <v>71</v>
      </c>
      <c r="E34" s="68" t="s">
        <v>62</v>
      </c>
      <c r="F34" s="68" t="s">
        <v>62</v>
      </c>
      <c r="G34" s="68" t="s">
        <v>62</v>
      </c>
      <c r="H34" s="68"/>
      <c r="I34" s="68">
        <v>2</v>
      </c>
      <c r="J34" s="68"/>
      <c r="K34" s="68">
        <v>2</v>
      </c>
      <c r="L34" s="68"/>
      <c r="M34" s="68" t="str">
        <f t="shared" si="0"/>
        <v>No aplica</v>
      </c>
      <c r="N34" s="68" t="s">
        <v>62</v>
      </c>
      <c r="O34" s="66"/>
    </row>
    <row r="35" spans="1:16" s="16" customFormat="1" ht="105.75" customHeight="1" x14ac:dyDescent="0.3">
      <c r="A35" s="116"/>
      <c r="B35" s="68" t="s">
        <v>68</v>
      </c>
      <c r="C35" s="68" t="s">
        <v>69</v>
      </c>
      <c r="D35" s="68" t="s">
        <v>72</v>
      </c>
      <c r="E35" s="68" t="s">
        <v>62</v>
      </c>
      <c r="F35" s="68" t="s">
        <v>62</v>
      </c>
      <c r="G35" s="68" t="s">
        <v>62</v>
      </c>
      <c r="H35" s="68"/>
      <c r="I35" s="68">
        <v>2</v>
      </c>
      <c r="J35" s="68"/>
      <c r="K35" s="68">
        <v>2</v>
      </c>
      <c r="L35" s="68"/>
      <c r="M35" s="68" t="str">
        <f t="shared" si="0"/>
        <v>No aplica</v>
      </c>
      <c r="N35" s="68" t="s">
        <v>62</v>
      </c>
      <c r="O35" s="45"/>
    </row>
    <row r="36" spans="1:16" s="16" customFormat="1" ht="133.5" customHeight="1" x14ac:dyDescent="0.3">
      <c r="A36" s="116" t="s">
        <v>86</v>
      </c>
      <c r="B36" s="68" t="s">
        <v>73</v>
      </c>
      <c r="C36" s="68" t="s">
        <v>82</v>
      </c>
      <c r="D36" s="68" t="s">
        <v>75</v>
      </c>
      <c r="E36" s="68">
        <v>33</v>
      </c>
      <c r="F36" s="68">
        <v>33</v>
      </c>
      <c r="G36" s="68">
        <v>33</v>
      </c>
      <c r="H36" s="68"/>
      <c r="I36" s="68">
        <v>33</v>
      </c>
      <c r="J36" s="68"/>
      <c r="K36" s="68">
        <v>33</v>
      </c>
      <c r="L36" s="68"/>
      <c r="M36" s="68">
        <f t="shared" si="0"/>
        <v>33</v>
      </c>
      <c r="N36" s="44">
        <f>IF(M36/E36&gt;100%,100%,M36/E36)</f>
        <v>1</v>
      </c>
      <c r="O36" s="66"/>
    </row>
    <row r="37" spans="1:16" s="23" customFormat="1" ht="41.25" customHeight="1" x14ac:dyDescent="0.25">
      <c r="A37" s="116"/>
      <c r="B37" s="116" t="s">
        <v>74</v>
      </c>
      <c r="C37" s="68" t="s">
        <v>82</v>
      </c>
      <c r="D37" s="68" t="s">
        <v>76</v>
      </c>
      <c r="E37" s="68" t="s">
        <v>62</v>
      </c>
      <c r="F37" s="68" t="s">
        <v>62</v>
      </c>
      <c r="G37" s="68">
        <v>8</v>
      </c>
      <c r="H37" s="68"/>
      <c r="I37" s="68">
        <v>8</v>
      </c>
      <c r="J37" s="68"/>
      <c r="K37" s="68">
        <v>33</v>
      </c>
      <c r="L37" s="68"/>
      <c r="M37" s="68" t="str">
        <f t="shared" si="0"/>
        <v>No aplica</v>
      </c>
      <c r="N37" s="68" t="s">
        <v>62</v>
      </c>
      <c r="O37" s="107"/>
      <c r="P37" s="34"/>
    </row>
    <row r="38" spans="1:16" s="23" customFormat="1" ht="47.25" customHeight="1" x14ac:dyDescent="0.25">
      <c r="A38" s="116"/>
      <c r="B38" s="116"/>
      <c r="C38" s="68" t="s">
        <v>82</v>
      </c>
      <c r="D38" s="68" t="s">
        <v>77</v>
      </c>
      <c r="E38" s="44">
        <v>7.0000000000000007E-2</v>
      </c>
      <c r="F38" s="41">
        <v>0</v>
      </c>
      <c r="G38" s="48">
        <v>0.245</v>
      </c>
      <c r="H38" s="68"/>
      <c r="I38" s="48">
        <v>0.45500000000000002</v>
      </c>
      <c r="J38" s="68"/>
      <c r="K38" s="41">
        <v>0.7</v>
      </c>
      <c r="L38" s="68"/>
      <c r="M38" s="68">
        <f t="shared" si="0"/>
        <v>0</v>
      </c>
      <c r="N38" s="68">
        <f>IF(M38/E38&gt;100%,100%,M38/E38)</f>
        <v>0</v>
      </c>
      <c r="O38" s="107"/>
    </row>
    <row r="39" spans="1:16" s="16" customFormat="1" ht="36.75" customHeight="1" x14ac:dyDescent="0.3">
      <c r="A39" s="116" t="s">
        <v>87</v>
      </c>
      <c r="B39" s="68" t="s">
        <v>78</v>
      </c>
      <c r="C39" s="68" t="s">
        <v>88</v>
      </c>
      <c r="D39" s="68" t="s">
        <v>79</v>
      </c>
      <c r="E39" s="68">
        <v>1</v>
      </c>
      <c r="F39" s="68">
        <v>1</v>
      </c>
      <c r="G39" s="68">
        <v>3</v>
      </c>
      <c r="H39" s="68"/>
      <c r="I39" s="68">
        <v>5</v>
      </c>
      <c r="J39" s="68"/>
      <c r="K39" s="68">
        <v>7</v>
      </c>
      <c r="L39" s="68"/>
      <c r="M39" s="68">
        <f t="shared" si="0"/>
        <v>1</v>
      </c>
      <c r="N39" s="44">
        <f>IF(M39/E39&gt;100%,100%,M39/E39)</f>
        <v>1</v>
      </c>
      <c r="O39" s="49"/>
    </row>
    <row r="40" spans="1:16" s="16" customFormat="1" ht="43.5" customHeight="1" x14ac:dyDescent="0.3">
      <c r="A40" s="116"/>
      <c r="B40" s="68" t="s">
        <v>80</v>
      </c>
      <c r="C40" s="68" t="s">
        <v>88</v>
      </c>
      <c r="D40" s="68" t="s">
        <v>81</v>
      </c>
      <c r="E40" s="68" t="s">
        <v>62</v>
      </c>
      <c r="F40" s="68" t="s">
        <v>62</v>
      </c>
      <c r="G40" s="68" t="s">
        <v>62</v>
      </c>
      <c r="H40" s="68"/>
      <c r="I40" s="68" t="s">
        <v>62</v>
      </c>
      <c r="J40" s="68"/>
      <c r="K40" s="68">
        <v>18</v>
      </c>
      <c r="L40" s="68"/>
      <c r="M40" s="68" t="str">
        <f t="shared" si="0"/>
        <v>No aplica</v>
      </c>
      <c r="N40" s="68" t="s">
        <v>62</v>
      </c>
      <c r="O40" s="45"/>
    </row>
    <row r="41" spans="1:16" s="16" customFormat="1" ht="39" customHeight="1" x14ac:dyDescent="0.3">
      <c r="A41" s="116"/>
      <c r="B41" s="68" t="s">
        <v>83</v>
      </c>
      <c r="C41" s="68" t="s">
        <v>88</v>
      </c>
      <c r="D41" s="68" t="s">
        <v>84</v>
      </c>
      <c r="E41" s="68" t="s">
        <v>62</v>
      </c>
      <c r="F41" s="68" t="s">
        <v>62</v>
      </c>
      <c r="G41" s="68" t="s">
        <v>62</v>
      </c>
      <c r="H41" s="68"/>
      <c r="I41" s="68" t="s">
        <v>62</v>
      </c>
      <c r="J41" s="68"/>
      <c r="K41" s="68">
        <v>2</v>
      </c>
      <c r="L41" s="68"/>
      <c r="M41" s="68" t="str">
        <f t="shared" si="0"/>
        <v>No aplica</v>
      </c>
      <c r="N41" s="68" t="s">
        <v>62</v>
      </c>
      <c r="O41" s="45"/>
    </row>
    <row r="42" spans="1:16" s="16" customFormat="1" ht="223.5" customHeight="1" x14ac:dyDescent="0.3">
      <c r="A42" s="116" t="s">
        <v>119</v>
      </c>
      <c r="B42" s="116" t="s">
        <v>89</v>
      </c>
      <c r="C42" s="116" t="s">
        <v>121</v>
      </c>
      <c r="D42" s="68" t="s">
        <v>90</v>
      </c>
      <c r="E42" s="68" t="s">
        <v>62</v>
      </c>
      <c r="F42" s="68" t="s">
        <v>62</v>
      </c>
      <c r="G42" s="41">
        <v>0.8</v>
      </c>
      <c r="H42" s="41">
        <v>0.84</v>
      </c>
      <c r="I42" s="41">
        <v>0.8</v>
      </c>
      <c r="J42" s="68"/>
      <c r="K42" s="41">
        <v>0.85</v>
      </c>
      <c r="L42" s="68"/>
      <c r="M42" s="68" t="str">
        <f t="shared" si="0"/>
        <v>No aplica</v>
      </c>
      <c r="N42" s="68" t="s">
        <v>62</v>
      </c>
      <c r="O42" s="107" t="s">
        <v>171</v>
      </c>
    </row>
    <row r="43" spans="1:16" s="16" customFormat="1" ht="95.25" customHeight="1" x14ac:dyDescent="0.3">
      <c r="A43" s="116"/>
      <c r="B43" s="116"/>
      <c r="C43" s="116"/>
      <c r="D43" s="68" t="s">
        <v>91</v>
      </c>
      <c r="E43" s="41">
        <v>1</v>
      </c>
      <c r="F43" s="41">
        <v>1</v>
      </c>
      <c r="G43" s="41">
        <v>1</v>
      </c>
      <c r="H43" s="41">
        <v>1</v>
      </c>
      <c r="I43" s="41">
        <v>1</v>
      </c>
      <c r="J43" s="68"/>
      <c r="K43" s="41">
        <v>1</v>
      </c>
      <c r="L43" s="68"/>
      <c r="M43" s="44">
        <f t="shared" si="0"/>
        <v>1</v>
      </c>
      <c r="N43" s="64">
        <f t="shared" ref="N43:N54" si="3">IF(M43/E43&gt;100%,100%,M43/E43)</f>
        <v>1</v>
      </c>
      <c r="O43" s="107"/>
    </row>
    <row r="44" spans="1:16" s="23" customFormat="1" ht="117.75" customHeight="1" x14ac:dyDescent="0.25">
      <c r="A44" s="116"/>
      <c r="B44" s="116"/>
      <c r="C44" s="116"/>
      <c r="D44" s="68" t="s">
        <v>92</v>
      </c>
      <c r="E44" s="41">
        <v>1</v>
      </c>
      <c r="F44" s="65">
        <v>1</v>
      </c>
      <c r="G44" s="41">
        <v>1</v>
      </c>
      <c r="H44" s="41">
        <v>1</v>
      </c>
      <c r="I44" s="41">
        <v>1</v>
      </c>
      <c r="J44" s="68"/>
      <c r="K44" s="41">
        <v>1</v>
      </c>
      <c r="L44" s="68"/>
      <c r="M44" s="44">
        <f t="shared" si="0"/>
        <v>1</v>
      </c>
      <c r="N44" s="64">
        <f t="shared" si="3"/>
        <v>1</v>
      </c>
      <c r="O44" s="107"/>
    </row>
    <row r="45" spans="1:16" s="23" customFormat="1" ht="147.75" customHeight="1" x14ac:dyDescent="0.25">
      <c r="A45" s="116"/>
      <c r="B45" s="116" t="s">
        <v>93</v>
      </c>
      <c r="C45" s="116" t="s">
        <v>122</v>
      </c>
      <c r="D45" s="68" t="s">
        <v>94</v>
      </c>
      <c r="E45" s="41">
        <v>0.2</v>
      </c>
      <c r="F45" s="41">
        <v>0.2</v>
      </c>
      <c r="G45" s="65">
        <v>0.5</v>
      </c>
      <c r="H45" s="41">
        <v>0.5</v>
      </c>
      <c r="I45" s="41">
        <v>0.75</v>
      </c>
      <c r="J45" s="68"/>
      <c r="K45" s="41">
        <v>1</v>
      </c>
      <c r="L45" s="68"/>
      <c r="M45" s="44">
        <f t="shared" si="0"/>
        <v>0.2</v>
      </c>
      <c r="N45" s="64">
        <f t="shared" si="3"/>
        <v>1</v>
      </c>
      <c r="O45" s="144" t="s">
        <v>172</v>
      </c>
    </row>
    <row r="46" spans="1:16" s="16" customFormat="1" ht="157.5" customHeight="1" x14ac:dyDescent="0.3">
      <c r="A46" s="116"/>
      <c r="B46" s="116"/>
      <c r="C46" s="116"/>
      <c r="D46" s="68" t="s">
        <v>97</v>
      </c>
      <c r="E46" s="68" t="s">
        <v>62</v>
      </c>
      <c r="F46" s="68" t="s">
        <v>62</v>
      </c>
      <c r="G46" s="42">
        <v>1104200</v>
      </c>
      <c r="H46" s="42">
        <v>992194</v>
      </c>
      <c r="I46" s="42">
        <v>1104200</v>
      </c>
      <c r="J46" s="42"/>
      <c r="K46" s="42">
        <v>2208400</v>
      </c>
      <c r="L46" s="68"/>
      <c r="M46" s="68" t="str">
        <f t="shared" si="0"/>
        <v>No aplica</v>
      </c>
      <c r="N46" s="68" t="s">
        <v>62</v>
      </c>
      <c r="O46" s="144"/>
    </row>
    <row r="47" spans="1:16" s="23" customFormat="1" ht="157.5" customHeight="1" x14ac:dyDescent="0.25">
      <c r="A47" s="116"/>
      <c r="B47" s="116"/>
      <c r="C47" s="116"/>
      <c r="D47" s="68" t="s">
        <v>95</v>
      </c>
      <c r="E47" s="41">
        <v>1</v>
      </c>
      <c r="F47" s="41">
        <v>1</v>
      </c>
      <c r="G47" s="41">
        <v>1</v>
      </c>
      <c r="H47" s="68">
        <v>100</v>
      </c>
      <c r="I47" s="41">
        <v>1</v>
      </c>
      <c r="J47" s="68"/>
      <c r="K47" s="41">
        <v>1</v>
      </c>
      <c r="L47" s="68"/>
      <c r="M47" s="44">
        <f t="shared" si="0"/>
        <v>1</v>
      </c>
      <c r="N47" s="44">
        <f>IF(M47/E47&gt;100%,100%,M47/E47)</f>
        <v>1</v>
      </c>
      <c r="O47" s="144"/>
    </row>
    <row r="48" spans="1:16" s="16" customFormat="1" ht="150.75" customHeight="1" x14ac:dyDescent="0.3">
      <c r="A48" s="116"/>
      <c r="B48" s="116"/>
      <c r="C48" s="116"/>
      <c r="D48" s="68" t="s">
        <v>96</v>
      </c>
      <c r="E48" s="41">
        <v>0.89</v>
      </c>
      <c r="F48" s="41">
        <v>0.89</v>
      </c>
      <c r="G48" s="41">
        <v>0.89</v>
      </c>
      <c r="H48" s="41">
        <v>0.89</v>
      </c>
      <c r="I48" s="41">
        <v>0.89</v>
      </c>
      <c r="J48" s="68"/>
      <c r="K48" s="41">
        <v>1</v>
      </c>
      <c r="L48" s="68"/>
      <c r="M48" s="44">
        <f t="shared" si="0"/>
        <v>0.89</v>
      </c>
      <c r="N48" s="44">
        <f t="shared" si="3"/>
        <v>1</v>
      </c>
      <c r="O48" s="144"/>
    </row>
    <row r="49" spans="1:87" s="23" customFormat="1" ht="202.5" customHeight="1" x14ac:dyDescent="0.25">
      <c r="A49" s="116"/>
      <c r="B49" s="116" t="s">
        <v>98</v>
      </c>
      <c r="C49" s="116" t="s">
        <v>121</v>
      </c>
      <c r="D49" s="68" t="s">
        <v>99</v>
      </c>
      <c r="E49" s="68">
        <v>0.75</v>
      </c>
      <c r="F49" s="68">
        <v>0.75</v>
      </c>
      <c r="G49" s="68">
        <v>1.5</v>
      </c>
      <c r="H49" s="68">
        <v>1.5</v>
      </c>
      <c r="I49" s="68">
        <v>2.25</v>
      </c>
      <c r="J49" s="68"/>
      <c r="K49" s="68">
        <v>3</v>
      </c>
      <c r="L49" s="68"/>
      <c r="M49" s="68">
        <f t="shared" si="0"/>
        <v>0.75</v>
      </c>
      <c r="N49" s="44">
        <f t="shared" si="3"/>
        <v>1</v>
      </c>
      <c r="O49" s="107" t="s">
        <v>173</v>
      </c>
    </row>
    <row r="50" spans="1:87" s="25" customFormat="1" ht="220.5" customHeight="1" x14ac:dyDescent="0.25">
      <c r="A50" s="116"/>
      <c r="B50" s="116"/>
      <c r="C50" s="116"/>
      <c r="D50" s="68" t="s">
        <v>91</v>
      </c>
      <c r="E50" s="41">
        <v>1</v>
      </c>
      <c r="F50" s="41">
        <v>0.99</v>
      </c>
      <c r="G50" s="41">
        <v>1</v>
      </c>
      <c r="H50" s="41">
        <v>0.99</v>
      </c>
      <c r="I50" s="41">
        <v>1</v>
      </c>
      <c r="J50" s="68"/>
      <c r="K50" s="41">
        <v>1</v>
      </c>
      <c r="L50" s="68"/>
      <c r="M50" s="44">
        <f t="shared" si="0"/>
        <v>0.99</v>
      </c>
      <c r="N50" s="44">
        <f t="shared" si="3"/>
        <v>0.99</v>
      </c>
      <c r="O50" s="107"/>
    </row>
    <row r="51" spans="1:87" s="23" customFormat="1" ht="123.75" customHeight="1" x14ac:dyDescent="0.25">
      <c r="A51" s="116"/>
      <c r="B51" s="116" t="s">
        <v>100</v>
      </c>
      <c r="C51" s="116" t="s">
        <v>123</v>
      </c>
      <c r="D51" s="68" t="s">
        <v>101</v>
      </c>
      <c r="E51" s="41">
        <v>1</v>
      </c>
      <c r="F51" s="41">
        <v>1</v>
      </c>
      <c r="G51" s="41">
        <v>1</v>
      </c>
      <c r="H51" s="68" t="s">
        <v>174</v>
      </c>
      <c r="I51" s="41">
        <v>1</v>
      </c>
      <c r="J51" s="68"/>
      <c r="K51" s="41">
        <v>1</v>
      </c>
      <c r="L51" s="68"/>
      <c r="M51" s="44">
        <f t="shared" si="0"/>
        <v>1</v>
      </c>
      <c r="N51" s="44">
        <f t="shared" si="3"/>
        <v>1</v>
      </c>
      <c r="O51" s="107" t="s">
        <v>175</v>
      </c>
    </row>
    <row r="52" spans="1:87" s="23" customFormat="1" ht="235.5" customHeight="1" x14ac:dyDescent="0.25">
      <c r="A52" s="116"/>
      <c r="B52" s="116"/>
      <c r="C52" s="116"/>
      <c r="D52" s="68" t="s">
        <v>102</v>
      </c>
      <c r="E52" s="41">
        <v>1</v>
      </c>
      <c r="F52" s="41">
        <v>1</v>
      </c>
      <c r="G52" s="41">
        <v>1</v>
      </c>
      <c r="H52" s="41">
        <v>1</v>
      </c>
      <c r="I52" s="41">
        <v>1</v>
      </c>
      <c r="J52" s="68"/>
      <c r="K52" s="41">
        <v>1</v>
      </c>
      <c r="L52" s="68"/>
      <c r="M52" s="44">
        <f t="shared" si="0"/>
        <v>1</v>
      </c>
      <c r="N52" s="44">
        <f t="shared" si="3"/>
        <v>1</v>
      </c>
      <c r="O52" s="107"/>
    </row>
    <row r="53" spans="1:87" s="23" customFormat="1" ht="183.75" customHeight="1" x14ac:dyDescent="0.25">
      <c r="A53" s="116"/>
      <c r="B53" s="116"/>
      <c r="C53" s="116"/>
      <c r="D53" s="68" t="s">
        <v>103</v>
      </c>
      <c r="E53" s="41">
        <v>1</v>
      </c>
      <c r="F53" s="41">
        <v>1</v>
      </c>
      <c r="G53" s="41">
        <v>1</v>
      </c>
      <c r="H53" s="41">
        <v>1</v>
      </c>
      <c r="I53" s="41">
        <v>1</v>
      </c>
      <c r="J53" s="68"/>
      <c r="K53" s="41">
        <v>1</v>
      </c>
      <c r="L53" s="68"/>
      <c r="M53" s="44">
        <f t="shared" si="0"/>
        <v>1</v>
      </c>
      <c r="N53" s="44">
        <f t="shared" si="3"/>
        <v>1</v>
      </c>
      <c r="O53" s="107"/>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16"/>
      <c r="B54" s="116"/>
      <c r="C54" s="68" t="s">
        <v>124</v>
      </c>
      <c r="D54" s="68" t="s">
        <v>104</v>
      </c>
      <c r="E54" s="41">
        <v>1</v>
      </c>
      <c r="F54" s="41">
        <v>1</v>
      </c>
      <c r="G54" s="41">
        <v>1</v>
      </c>
      <c r="H54" s="41">
        <v>1</v>
      </c>
      <c r="I54" s="41">
        <v>1</v>
      </c>
      <c r="J54" s="68"/>
      <c r="K54" s="41">
        <v>1</v>
      </c>
      <c r="L54" s="68"/>
      <c r="M54" s="44">
        <f t="shared" si="0"/>
        <v>1</v>
      </c>
      <c r="N54" s="44">
        <f t="shared" si="3"/>
        <v>1</v>
      </c>
      <c r="O54" s="10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16"/>
      <c r="B55" s="116"/>
      <c r="C55" s="68" t="s">
        <v>121</v>
      </c>
      <c r="D55" s="68" t="s">
        <v>105</v>
      </c>
      <c r="E55" s="41">
        <v>0.98</v>
      </c>
      <c r="F55" s="41">
        <v>0.99</v>
      </c>
      <c r="G55" s="41">
        <v>1</v>
      </c>
      <c r="H55" s="41">
        <v>0.99</v>
      </c>
      <c r="I55" s="41">
        <v>1</v>
      </c>
      <c r="J55" s="68"/>
      <c r="K55" s="41">
        <v>1</v>
      </c>
      <c r="L55" s="68"/>
      <c r="M55" s="44">
        <f t="shared" si="0"/>
        <v>0.99</v>
      </c>
      <c r="N55" s="44">
        <f>IF(M55/E55&gt;100%,100%,M55/E55)</f>
        <v>1</v>
      </c>
      <c r="O55" s="107"/>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16"/>
      <c r="B56" s="116" t="s">
        <v>106</v>
      </c>
      <c r="C56" s="116" t="s">
        <v>123</v>
      </c>
      <c r="D56" s="68" t="s">
        <v>107</v>
      </c>
      <c r="E56" s="68" t="s">
        <v>62</v>
      </c>
      <c r="F56" s="68" t="s">
        <v>62</v>
      </c>
      <c r="G56" s="68" t="s">
        <v>62</v>
      </c>
      <c r="H56" s="68" t="s">
        <v>62</v>
      </c>
      <c r="I56" s="68" t="s">
        <v>62</v>
      </c>
      <c r="J56" s="68"/>
      <c r="K56" s="41">
        <v>0.65</v>
      </c>
      <c r="L56" s="68"/>
      <c r="M56" s="68" t="str">
        <f t="shared" si="0"/>
        <v>No aplica</v>
      </c>
      <c r="N56" s="68" t="s">
        <v>62</v>
      </c>
      <c r="O56" s="107" t="s">
        <v>176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16"/>
      <c r="B57" s="116"/>
      <c r="C57" s="116"/>
      <c r="D57" s="68" t="s">
        <v>128</v>
      </c>
      <c r="E57" s="41">
        <v>0.25</v>
      </c>
      <c r="F57" s="41">
        <v>0</v>
      </c>
      <c r="G57" s="41">
        <v>0.5</v>
      </c>
      <c r="H57" s="41">
        <v>0.34</v>
      </c>
      <c r="I57" s="41">
        <v>0.75</v>
      </c>
      <c r="J57" s="68"/>
      <c r="K57" s="41">
        <v>1</v>
      </c>
      <c r="L57" s="68"/>
      <c r="M57" s="44">
        <f t="shared" si="0"/>
        <v>0</v>
      </c>
      <c r="N57" s="44">
        <f>IF(M57/E57&gt;100%,100%,M57/E57)</f>
        <v>0</v>
      </c>
      <c r="O57" s="107"/>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16"/>
      <c r="B58" s="116"/>
      <c r="C58" s="116"/>
      <c r="D58" s="68" t="s">
        <v>129</v>
      </c>
      <c r="E58" s="68" t="s">
        <v>62</v>
      </c>
      <c r="F58" s="68" t="s">
        <v>62</v>
      </c>
      <c r="G58" s="41">
        <v>0.5</v>
      </c>
      <c r="H58" s="41">
        <v>0.53</v>
      </c>
      <c r="I58" s="41">
        <v>0.5</v>
      </c>
      <c r="J58" s="68"/>
      <c r="K58" s="41">
        <v>1</v>
      </c>
      <c r="L58" s="68"/>
      <c r="M58" s="68" t="str">
        <f t="shared" si="0"/>
        <v>No aplica</v>
      </c>
      <c r="N58" s="68" t="s">
        <v>62</v>
      </c>
      <c r="O58" s="107"/>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16"/>
      <c r="B59" s="116"/>
      <c r="C59" s="116"/>
      <c r="D59" s="68" t="s">
        <v>95</v>
      </c>
      <c r="E59" s="41">
        <v>1</v>
      </c>
      <c r="F59" s="41">
        <v>1</v>
      </c>
      <c r="G59" s="41">
        <v>1</v>
      </c>
      <c r="H59" s="41">
        <v>1</v>
      </c>
      <c r="I59" s="41">
        <v>1</v>
      </c>
      <c r="J59" s="68"/>
      <c r="K59" s="41">
        <v>1</v>
      </c>
      <c r="L59" s="68"/>
      <c r="M59" s="44">
        <f t="shared" si="0"/>
        <v>1</v>
      </c>
      <c r="N59" s="44">
        <f>IF(M59/E59&gt;100%,100%,M59/E59)</f>
        <v>1</v>
      </c>
      <c r="O59" s="107"/>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16"/>
      <c r="B60" s="116"/>
      <c r="C60" s="116"/>
      <c r="D60" s="68" t="s">
        <v>92</v>
      </c>
      <c r="E60" s="41">
        <v>0.78</v>
      </c>
      <c r="F60" s="41">
        <v>0.78</v>
      </c>
      <c r="G60" s="41">
        <v>0.89</v>
      </c>
      <c r="H60" s="41">
        <v>0.89</v>
      </c>
      <c r="I60" s="41">
        <v>0.89</v>
      </c>
      <c r="J60" s="68"/>
      <c r="K60" s="41">
        <v>0.98</v>
      </c>
      <c r="L60" s="68"/>
      <c r="M60" s="44">
        <f t="shared" si="0"/>
        <v>0.78</v>
      </c>
      <c r="N60" s="44">
        <f t="shared" ref="N60:N70" si="4">IF(M60/E60&gt;100%,100%,M60/E60)</f>
        <v>1</v>
      </c>
      <c r="O60" s="107"/>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16"/>
      <c r="B61" s="116" t="s">
        <v>108</v>
      </c>
      <c r="C61" s="116" t="s">
        <v>125</v>
      </c>
      <c r="D61" s="68" t="s">
        <v>109</v>
      </c>
      <c r="E61" s="41">
        <v>0.84</v>
      </c>
      <c r="F61" s="41">
        <v>0.84</v>
      </c>
      <c r="G61" s="41">
        <v>0.9</v>
      </c>
      <c r="H61" s="41">
        <v>0.9</v>
      </c>
      <c r="I61" s="41">
        <v>0.96</v>
      </c>
      <c r="J61" s="68"/>
      <c r="K61" s="41">
        <v>1</v>
      </c>
      <c r="L61" s="68"/>
      <c r="M61" s="44">
        <f t="shared" si="0"/>
        <v>0.84</v>
      </c>
      <c r="N61" s="44">
        <f t="shared" si="4"/>
        <v>1</v>
      </c>
      <c r="O61" s="143" t="s">
        <v>177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16"/>
      <c r="B62" s="116"/>
      <c r="C62" s="116"/>
      <c r="D62" s="68" t="s">
        <v>91</v>
      </c>
      <c r="E62" s="41">
        <v>1</v>
      </c>
      <c r="F62" s="41">
        <v>1</v>
      </c>
      <c r="G62" s="41">
        <v>1</v>
      </c>
      <c r="H62" s="41">
        <v>1</v>
      </c>
      <c r="I62" s="41">
        <v>1</v>
      </c>
      <c r="J62" s="68"/>
      <c r="K62" s="41">
        <v>1</v>
      </c>
      <c r="L62" s="68"/>
      <c r="M62" s="44">
        <f t="shared" si="0"/>
        <v>1</v>
      </c>
      <c r="N62" s="44">
        <f t="shared" si="4"/>
        <v>1</v>
      </c>
      <c r="O62" s="143"/>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16"/>
      <c r="B63" s="116" t="s">
        <v>110</v>
      </c>
      <c r="C63" s="116" t="s">
        <v>125</v>
      </c>
      <c r="D63" s="68" t="s">
        <v>91</v>
      </c>
      <c r="E63" s="41">
        <v>1</v>
      </c>
      <c r="F63" s="41">
        <v>1</v>
      </c>
      <c r="G63" s="41">
        <v>1</v>
      </c>
      <c r="H63" s="41">
        <v>1</v>
      </c>
      <c r="I63" s="41">
        <v>1</v>
      </c>
      <c r="J63" s="68"/>
      <c r="K63" s="41">
        <v>1</v>
      </c>
      <c r="L63" s="68"/>
      <c r="M63" s="44">
        <f t="shared" si="0"/>
        <v>1</v>
      </c>
      <c r="N63" s="44">
        <f t="shared" si="4"/>
        <v>1</v>
      </c>
      <c r="O63" s="142" t="s">
        <v>178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16"/>
      <c r="B64" s="116"/>
      <c r="C64" s="116"/>
      <c r="D64" s="68" t="s">
        <v>92</v>
      </c>
      <c r="E64" s="41">
        <v>1</v>
      </c>
      <c r="F64" s="41">
        <v>1</v>
      </c>
      <c r="G64" s="41">
        <v>1</v>
      </c>
      <c r="H64" s="41">
        <v>1</v>
      </c>
      <c r="I64" s="41">
        <v>1</v>
      </c>
      <c r="J64" s="68"/>
      <c r="K64" s="41">
        <v>1</v>
      </c>
      <c r="L64" s="68"/>
      <c r="M64" s="44">
        <f t="shared" si="0"/>
        <v>1</v>
      </c>
      <c r="N64" s="44">
        <f t="shared" si="4"/>
        <v>1</v>
      </c>
      <c r="O64" s="142"/>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16"/>
      <c r="B65" s="68" t="s">
        <v>111</v>
      </c>
      <c r="C65" s="68" t="s">
        <v>125</v>
      </c>
      <c r="D65" s="68" t="s">
        <v>112</v>
      </c>
      <c r="E65" s="41">
        <v>0.25</v>
      </c>
      <c r="F65" s="41">
        <v>0.05</v>
      </c>
      <c r="G65" s="41">
        <v>0.45</v>
      </c>
      <c r="H65" s="41">
        <v>0.45</v>
      </c>
      <c r="I65" s="41">
        <v>0.8</v>
      </c>
      <c r="J65" s="68"/>
      <c r="K65" s="41">
        <v>1</v>
      </c>
      <c r="L65" s="68"/>
      <c r="M65" s="44">
        <f t="shared" si="0"/>
        <v>0.05</v>
      </c>
      <c r="N65" s="44">
        <f t="shared" si="4"/>
        <v>0.2</v>
      </c>
      <c r="O65" s="45" t="s">
        <v>179</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16"/>
      <c r="B66" s="116" t="s">
        <v>113</v>
      </c>
      <c r="C66" s="116" t="s">
        <v>126</v>
      </c>
      <c r="D66" s="68" t="s">
        <v>114</v>
      </c>
      <c r="E66" s="41">
        <v>0.85</v>
      </c>
      <c r="F66" s="41">
        <v>0.83</v>
      </c>
      <c r="G66" s="41">
        <v>1</v>
      </c>
      <c r="H66" s="41">
        <v>0.87</v>
      </c>
      <c r="I66" s="41">
        <v>1</v>
      </c>
      <c r="J66" s="68"/>
      <c r="K66" s="41">
        <v>1</v>
      </c>
      <c r="L66" s="68"/>
      <c r="M66" s="44">
        <f t="shared" si="0"/>
        <v>0.83</v>
      </c>
      <c r="N66" s="44">
        <f t="shared" si="4"/>
        <v>0.97647058823529409</v>
      </c>
      <c r="O66" s="107" t="s">
        <v>180</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16"/>
      <c r="B67" s="116"/>
      <c r="C67" s="116"/>
      <c r="D67" s="68" t="s">
        <v>91</v>
      </c>
      <c r="E67" s="41">
        <v>1</v>
      </c>
      <c r="F67" s="41">
        <v>1</v>
      </c>
      <c r="G67" s="41">
        <v>1</v>
      </c>
      <c r="H67" s="41">
        <v>1</v>
      </c>
      <c r="I67" s="41">
        <v>1</v>
      </c>
      <c r="J67" s="68"/>
      <c r="K67" s="41">
        <v>1</v>
      </c>
      <c r="L67" s="68"/>
      <c r="M67" s="44">
        <f t="shared" si="0"/>
        <v>1</v>
      </c>
      <c r="N67" s="44">
        <f t="shared" si="4"/>
        <v>1</v>
      </c>
      <c r="O67" s="107"/>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16"/>
      <c r="B68" s="116"/>
      <c r="C68" s="116"/>
      <c r="D68" s="68" t="s">
        <v>92</v>
      </c>
      <c r="E68" s="41">
        <v>0.84</v>
      </c>
      <c r="F68" s="41">
        <v>0.84</v>
      </c>
      <c r="G68" s="41">
        <v>0.9</v>
      </c>
      <c r="H68" s="41">
        <v>0.9</v>
      </c>
      <c r="I68" s="41">
        <v>0.9</v>
      </c>
      <c r="J68" s="68"/>
      <c r="K68" s="41">
        <v>1</v>
      </c>
      <c r="L68" s="68"/>
      <c r="M68" s="44">
        <f t="shared" si="0"/>
        <v>0.84</v>
      </c>
      <c r="N68" s="44">
        <f t="shared" si="4"/>
        <v>1</v>
      </c>
      <c r="O68" s="107"/>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16" t="s">
        <v>120</v>
      </c>
      <c r="B69" s="116" t="s">
        <v>115</v>
      </c>
      <c r="C69" s="116" t="s">
        <v>127</v>
      </c>
      <c r="D69" s="68" t="s">
        <v>116</v>
      </c>
      <c r="E69" s="42">
        <v>4000</v>
      </c>
      <c r="F69" s="42">
        <v>12870</v>
      </c>
      <c r="G69" s="42">
        <v>124000</v>
      </c>
      <c r="H69" s="42"/>
      <c r="I69" s="42">
        <v>129000</v>
      </c>
      <c r="J69" s="42"/>
      <c r="K69" s="42">
        <v>2500000</v>
      </c>
      <c r="L69" s="68"/>
      <c r="M69" s="68">
        <f t="shared" si="0"/>
        <v>12870</v>
      </c>
      <c r="N69" s="44">
        <f t="shared" si="4"/>
        <v>1</v>
      </c>
      <c r="O69" s="107"/>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16"/>
      <c r="B70" s="116"/>
      <c r="C70" s="116"/>
      <c r="D70" s="68" t="s">
        <v>117</v>
      </c>
      <c r="E70" s="68">
        <v>5</v>
      </c>
      <c r="F70" s="68">
        <v>3</v>
      </c>
      <c r="G70" s="68">
        <v>8</v>
      </c>
      <c r="H70" s="68"/>
      <c r="I70" s="68">
        <v>9</v>
      </c>
      <c r="J70" s="68"/>
      <c r="K70" s="68"/>
      <c r="L70" s="68"/>
      <c r="M70" s="68">
        <f t="shared" si="0"/>
        <v>3</v>
      </c>
      <c r="N70" s="44">
        <f t="shared" si="4"/>
        <v>0.6</v>
      </c>
      <c r="O70" s="107"/>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16"/>
      <c r="B71" s="116"/>
      <c r="C71" s="116"/>
      <c r="D71" s="68" t="s">
        <v>118</v>
      </c>
      <c r="E71" s="68" t="s">
        <v>62</v>
      </c>
      <c r="F71" s="68" t="s">
        <v>62</v>
      </c>
      <c r="G71" s="68" t="s">
        <v>62</v>
      </c>
      <c r="H71" s="68"/>
      <c r="I71" s="68">
        <v>56</v>
      </c>
      <c r="J71" s="68"/>
      <c r="K71" s="68">
        <v>56</v>
      </c>
      <c r="L71" s="68"/>
      <c r="M71" s="68" t="str">
        <f t="shared" si="0"/>
        <v>No aplica</v>
      </c>
      <c r="N71" s="68" t="s">
        <v>62</v>
      </c>
      <c r="O71" s="107"/>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14" t="s">
        <v>8</v>
      </c>
      <c r="B73" s="114"/>
      <c r="C73" s="114"/>
      <c r="D73" s="114"/>
      <c r="E73" s="114"/>
      <c r="F73" s="114"/>
      <c r="G73" s="114"/>
      <c r="H73" s="114"/>
      <c r="I73" s="114"/>
      <c r="J73" s="114"/>
      <c r="K73" s="114"/>
      <c r="L73" s="114"/>
      <c r="M73" s="114"/>
      <c r="N73" s="114"/>
      <c r="O73" s="114"/>
    </row>
    <row r="74" spans="1:87" ht="15" customHeight="1" x14ac:dyDescent="0.3">
      <c r="A74" s="114" t="s">
        <v>9</v>
      </c>
      <c r="B74" s="114"/>
      <c r="C74" s="114"/>
      <c r="D74" s="114"/>
      <c r="E74" s="114"/>
      <c r="F74" s="114"/>
      <c r="G74" s="114"/>
      <c r="H74" s="114"/>
      <c r="I74" s="114"/>
      <c r="J74" s="114"/>
      <c r="K74" s="114"/>
      <c r="L74" s="114"/>
      <c r="M74" s="114"/>
      <c r="N74" s="114"/>
      <c r="O74" s="114"/>
    </row>
    <row r="75" spans="1:87" x14ac:dyDescent="0.3">
      <c r="A75" s="113" t="s">
        <v>37</v>
      </c>
      <c r="B75" s="113"/>
      <c r="C75" s="113"/>
      <c r="D75" s="113"/>
      <c r="E75" s="113"/>
      <c r="F75" s="113"/>
      <c r="G75" s="113"/>
      <c r="H75" s="113"/>
      <c r="I75" s="113"/>
      <c r="J75" s="113"/>
      <c r="K75" s="113"/>
      <c r="L75" s="113"/>
      <c r="M75" s="113"/>
      <c r="N75" s="113"/>
      <c r="O75" s="113"/>
    </row>
    <row r="76" spans="1:87" s="28" customFormat="1" x14ac:dyDescent="0.3">
      <c r="A76" s="108" t="s">
        <v>38</v>
      </c>
      <c r="B76" s="108"/>
      <c r="C76" s="108"/>
      <c r="D76" s="108"/>
      <c r="E76" s="108"/>
      <c r="F76" s="108"/>
      <c r="G76" s="108"/>
      <c r="H76" s="108"/>
      <c r="I76" s="108"/>
      <c r="J76" s="108"/>
      <c r="K76" s="108"/>
      <c r="L76" s="108"/>
      <c r="M76" s="108"/>
      <c r="N76" s="108"/>
      <c r="O76" s="108"/>
    </row>
  </sheetData>
  <mergeCells count="79">
    <mergeCell ref="A1:B3"/>
    <mergeCell ref="C1:N3"/>
    <mergeCell ref="B4:O4"/>
    <mergeCell ref="A5:O5"/>
    <mergeCell ref="A7:W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E16:E17"/>
    <mergeCell ref="F16:F17"/>
    <mergeCell ref="G16:G17"/>
    <mergeCell ref="H16:H17"/>
    <mergeCell ref="I16:I17"/>
    <mergeCell ref="K16:K17"/>
    <mergeCell ref="L16:L17"/>
    <mergeCell ref="M16:M17"/>
    <mergeCell ref="N16:N17"/>
    <mergeCell ref="O16:O17"/>
    <mergeCell ref="P23:P24"/>
    <mergeCell ref="A25:A30"/>
    <mergeCell ref="B26:B27"/>
    <mergeCell ref="O26:O27"/>
    <mergeCell ref="A31:A35"/>
    <mergeCell ref="B31:B32"/>
    <mergeCell ref="O31:O32"/>
    <mergeCell ref="A18:A24"/>
    <mergeCell ref="B21:B22"/>
    <mergeCell ref="C21:C22"/>
    <mergeCell ref="O21:O22"/>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C51:C53"/>
    <mergeCell ref="O51:O55"/>
    <mergeCell ref="B56:B60"/>
    <mergeCell ref="C56:C60"/>
    <mergeCell ref="O56:O60"/>
    <mergeCell ref="B61:B62"/>
    <mergeCell ref="C61:C62"/>
    <mergeCell ref="O61:O62"/>
    <mergeCell ref="B63:B64"/>
    <mergeCell ref="C63:C64"/>
    <mergeCell ref="O63:O64"/>
    <mergeCell ref="B66:B68"/>
    <mergeCell ref="C66:C68"/>
    <mergeCell ref="O66:O68"/>
    <mergeCell ref="A75:O75"/>
    <mergeCell ref="A76:O76"/>
    <mergeCell ref="A69:A71"/>
    <mergeCell ref="B69:B71"/>
    <mergeCell ref="C69:C71"/>
    <mergeCell ref="O69:O71"/>
    <mergeCell ref="A73:O73"/>
    <mergeCell ref="A74:O74"/>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I76"/>
  <sheetViews>
    <sheetView showGridLines="0" topLeftCell="E1" zoomScale="64" zoomScaleNormal="64" zoomScaleSheetLayoutView="75" workbookViewId="0">
      <pane ySplit="10" topLeftCell="A58" activePane="bottomLeft" state="frozen"/>
      <selection activeCell="B1" sqref="B1"/>
      <selection pane="bottomLeft" activeCell="O45" sqref="O45:O48"/>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63" t="s">
        <v>26</v>
      </c>
    </row>
    <row r="2" spans="1:23" s="12" customFormat="1" ht="24.75" customHeight="1" x14ac:dyDescent="0.3">
      <c r="A2" s="122"/>
      <c r="B2" s="123"/>
      <c r="C2" s="133"/>
      <c r="D2" s="134"/>
      <c r="E2" s="134"/>
      <c r="F2" s="134"/>
      <c r="G2" s="134"/>
      <c r="H2" s="134"/>
      <c r="I2" s="134"/>
      <c r="J2" s="134"/>
      <c r="K2" s="134"/>
      <c r="L2" s="134"/>
      <c r="M2" s="134"/>
      <c r="N2" s="135"/>
      <c r="O2" s="10" t="s">
        <v>41</v>
      </c>
    </row>
    <row r="3" spans="1:23" s="12" customFormat="1" ht="22.5" customHeight="1" x14ac:dyDescent="0.3">
      <c r="A3" s="124"/>
      <c r="B3" s="125"/>
      <c r="C3" s="136"/>
      <c r="D3" s="137"/>
      <c r="E3" s="137"/>
      <c r="F3" s="137"/>
      <c r="G3" s="137"/>
      <c r="H3" s="137"/>
      <c r="I3" s="137"/>
      <c r="J3" s="137"/>
      <c r="K3" s="137"/>
      <c r="L3" s="137"/>
      <c r="M3" s="137"/>
      <c r="N3" s="138"/>
      <c r="O3" s="13" t="s">
        <v>40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10" t="s">
        <v>159</v>
      </c>
      <c r="B5" s="110"/>
      <c r="C5" s="110"/>
      <c r="D5" s="110"/>
      <c r="E5" s="110"/>
      <c r="F5" s="110"/>
      <c r="G5" s="110"/>
      <c r="H5" s="110"/>
      <c r="I5" s="110"/>
      <c r="J5" s="110"/>
      <c r="K5" s="110"/>
      <c r="L5" s="110"/>
      <c r="M5" s="110"/>
      <c r="N5" s="110"/>
      <c r="O5" s="110"/>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11" t="s">
        <v>39</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51"/>
      <c r="B8" s="21"/>
      <c r="C8" s="21"/>
      <c r="D8" s="21"/>
      <c r="E8" s="20"/>
      <c r="F8" s="20"/>
      <c r="G8" s="20"/>
      <c r="H8" s="20"/>
      <c r="I8" s="20"/>
      <c r="J8" s="20"/>
      <c r="K8" s="20"/>
      <c r="L8" s="20"/>
      <c r="M8" s="21"/>
      <c r="N8" s="21"/>
      <c r="O8" s="51"/>
      <c r="P8" s="51"/>
      <c r="Q8" s="51"/>
      <c r="R8" s="51"/>
      <c r="S8" s="51"/>
      <c r="T8" s="51"/>
      <c r="U8" s="51"/>
      <c r="V8" s="51"/>
      <c r="W8" s="51"/>
    </row>
    <row r="9" spans="1:23" s="15" customFormat="1" ht="28.5" customHeight="1" x14ac:dyDescent="0.3">
      <c r="A9" s="126" t="s">
        <v>0</v>
      </c>
      <c r="B9" s="126" t="s">
        <v>1</v>
      </c>
      <c r="C9" s="126" t="s">
        <v>2</v>
      </c>
      <c r="D9" s="126" t="s">
        <v>27</v>
      </c>
      <c r="E9" s="112" t="s">
        <v>28</v>
      </c>
      <c r="F9" s="112"/>
      <c r="G9" s="112"/>
      <c r="H9" s="112"/>
      <c r="I9" s="112"/>
      <c r="J9" s="112"/>
      <c r="K9" s="112"/>
      <c r="L9" s="112"/>
      <c r="M9" s="139" t="s">
        <v>10</v>
      </c>
      <c r="N9" s="139" t="s">
        <v>160</v>
      </c>
      <c r="O9" s="128" t="s">
        <v>169</v>
      </c>
    </row>
    <row r="10" spans="1:23" ht="36.75" customHeight="1" x14ac:dyDescent="0.3">
      <c r="A10" s="127"/>
      <c r="B10" s="127"/>
      <c r="C10" s="127"/>
      <c r="D10" s="127"/>
      <c r="E10" s="37" t="s">
        <v>29</v>
      </c>
      <c r="F10" s="54" t="s">
        <v>30</v>
      </c>
      <c r="G10" s="37" t="s">
        <v>31</v>
      </c>
      <c r="H10" s="54" t="s">
        <v>32</v>
      </c>
      <c r="I10" s="37" t="s">
        <v>33</v>
      </c>
      <c r="J10" s="54" t="s">
        <v>34</v>
      </c>
      <c r="K10" s="37" t="s">
        <v>35</v>
      </c>
      <c r="L10" s="54" t="s">
        <v>36</v>
      </c>
      <c r="M10" s="140"/>
      <c r="N10" s="140"/>
      <c r="O10" s="129"/>
    </row>
    <row r="11" spans="1:23" s="30" customFormat="1" ht="28.5" customHeight="1" x14ac:dyDescent="0.25">
      <c r="A11" s="116" t="s">
        <v>3</v>
      </c>
      <c r="B11" s="52" t="s">
        <v>4</v>
      </c>
      <c r="C11" s="52" t="s">
        <v>5</v>
      </c>
      <c r="D11" s="52" t="s">
        <v>45</v>
      </c>
      <c r="E11" s="52" t="s">
        <v>62</v>
      </c>
      <c r="F11" s="52" t="s">
        <v>62</v>
      </c>
      <c r="G11" s="52">
        <v>1000</v>
      </c>
      <c r="H11" s="52"/>
      <c r="I11" s="52">
        <v>1020</v>
      </c>
      <c r="J11" s="52"/>
      <c r="K11" s="52">
        <v>1300</v>
      </c>
      <c r="L11" s="52"/>
      <c r="M11" s="52" t="str">
        <f>+F11</f>
        <v>No aplica</v>
      </c>
      <c r="N11" s="52" t="s">
        <v>62</v>
      </c>
      <c r="O11" s="50"/>
    </row>
    <row r="12" spans="1:23" s="30" customFormat="1" ht="30" customHeight="1" x14ac:dyDescent="0.25">
      <c r="A12" s="116"/>
      <c r="B12" s="52" t="s">
        <v>25</v>
      </c>
      <c r="C12" s="52" t="s">
        <v>5</v>
      </c>
      <c r="D12" s="53" t="s">
        <v>44</v>
      </c>
      <c r="E12" s="52" t="s">
        <v>62</v>
      </c>
      <c r="F12" s="52" t="s">
        <v>62</v>
      </c>
      <c r="G12" s="52" t="s">
        <v>62</v>
      </c>
      <c r="H12" s="52"/>
      <c r="I12" s="52" t="s">
        <v>62</v>
      </c>
      <c r="J12" s="52"/>
      <c r="K12" s="52">
        <v>200</v>
      </c>
      <c r="L12" s="52"/>
      <c r="M12" s="52" t="str">
        <f t="shared" ref="M12:M71" si="0">+F12</f>
        <v>No aplica</v>
      </c>
      <c r="N12" s="52" t="s">
        <v>62</v>
      </c>
      <c r="O12" s="50"/>
    </row>
    <row r="13" spans="1:23" s="30" customFormat="1" ht="40.5" customHeight="1" x14ac:dyDescent="0.25">
      <c r="A13" s="116"/>
      <c r="B13" s="53" t="s">
        <v>6</v>
      </c>
      <c r="C13" s="52" t="s">
        <v>5</v>
      </c>
      <c r="D13" s="53" t="s">
        <v>46</v>
      </c>
      <c r="E13" s="52" t="s">
        <v>62</v>
      </c>
      <c r="F13" s="52" t="s">
        <v>62</v>
      </c>
      <c r="G13" s="40">
        <v>0.125</v>
      </c>
      <c r="H13" s="52"/>
      <c r="I13" s="40">
        <v>0.125</v>
      </c>
      <c r="J13" s="52"/>
      <c r="K13" s="41">
        <v>0.25</v>
      </c>
      <c r="L13" s="52"/>
      <c r="M13" s="52" t="str">
        <f t="shared" si="0"/>
        <v>No aplica</v>
      </c>
      <c r="N13" s="52" t="s">
        <v>62</v>
      </c>
      <c r="O13" s="50"/>
    </row>
    <row r="14" spans="1:23" s="30" customFormat="1" ht="57" customHeight="1" x14ac:dyDescent="0.25">
      <c r="A14" s="116"/>
      <c r="B14" s="117" t="s">
        <v>7</v>
      </c>
      <c r="C14" s="116" t="s">
        <v>5</v>
      </c>
      <c r="D14" s="52" t="s">
        <v>47</v>
      </c>
      <c r="E14" s="42">
        <v>2780</v>
      </c>
      <c r="F14" s="42">
        <v>1959</v>
      </c>
      <c r="G14" s="42">
        <v>4400</v>
      </c>
      <c r="H14" s="42"/>
      <c r="I14" s="42">
        <v>7700</v>
      </c>
      <c r="J14" s="42"/>
      <c r="K14" s="42">
        <v>13400</v>
      </c>
      <c r="L14" s="42"/>
      <c r="M14" s="52">
        <f t="shared" si="0"/>
        <v>1959</v>
      </c>
      <c r="N14" s="36">
        <f>IF(M14/E14&gt;100%,100%,M14/E14)</f>
        <v>0.70467625899280573</v>
      </c>
      <c r="O14" s="107"/>
    </row>
    <row r="15" spans="1:23" s="30" customFormat="1" ht="78.75" customHeight="1" x14ac:dyDescent="0.25">
      <c r="A15" s="116"/>
      <c r="B15" s="117"/>
      <c r="C15" s="116"/>
      <c r="D15" s="52" t="s">
        <v>48</v>
      </c>
      <c r="E15" s="52" t="s">
        <v>62</v>
      </c>
      <c r="F15" s="52" t="s">
        <v>62</v>
      </c>
      <c r="G15" s="52" t="s">
        <v>62</v>
      </c>
      <c r="H15" s="52" t="s">
        <v>62</v>
      </c>
      <c r="I15" s="52">
        <v>1</v>
      </c>
      <c r="J15" s="52"/>
      <c r="K15" s="52">
        <v>1</v>
      </c>
      <c r="L15" s="52"/>
      <c r="M15" s="52" t="str">
        <f t="shared" si="0"/>
        <v>No aplica</v>
      </c>
      <c r="N15" s="52" t="s">
        <v>62</v>
      </c>
      <c r="O15" s="107"/>
    </row>
    <row r="16" spans="1:23" s="30" customFormat="1" ht="69.75" customHeight="1" x14ac:dyDescent="0.25">
      <c r="A16" s="116"/>
      <c r="B16" s="117" t="s">
        <v>11</v>
      </c>
      <c r="C16" s="117" t="s">
        <v>5</v>
      </c>
      <c r="D16" s="117" t="s">
        <v>49</v>
      </c>
      <c r="E16" s="117" t="s">
        <v>62</v>
      </c>
      <c r="F16" s="117" t="s">
        <v>62</v>
      </c>
      <c r="G16" s="117" t="s">
        <v>62</v>
      </c>
      <c r="H16" s="117"/>
      <c r="I16" s="117">
        <v>134</v>
      </c>
      <c r="J16" s="117"/>
      <c r="K16" s="117">
        <v>262</v>
      </c>
      <c r="L16" s="117"/>
      <c r="M16" s="117" t="str">
        <f t="shared" si="0"/>
        <v>No aplica</v>
      </c>
      <c r="N16" s="117" t="s">
        <v>62</v>
      </c>
      <c r="O16" s="141"/>
    </row>
    <row r="17" spans="1:19" s="30" customFormat="1" ht="50.25" customHeight="1" x14ac:dyDescent="0.25">
      <c r="A17" s="52"/>
      <c r="B17" s="117"/>
      <c r="C17" s="117"/>
      <c r="D17" s="117"/>
      <c r="E17" s="117"/>
      <c r="F17" s="117"/>
      <c r="G17" s="117"/>
      <c r="H17" s="117"/>
      <c r="I17" s="117"/>
      <c r="J17" s="117"/>
      <c r="K17" s="117"/>
      <c r="L17" s="117"/>
      <c r="M17" s="117"/>
      <c r="N17" s="117"/>
      <c r="O17" s="141"/>
    </row>
    <row r="18" spans="1:19" s="30" customFormat="1" ht="63" customHeight="1" x14ac:dyDescent="0.25">
      <c r="A18" s="116" t="s">
        <v>12</v>
      </c>
      <c r="B18" s="53" t="s">
        <v>13</v>
      </c>
      <c r="C18" s="52" t="s">
        <v>16</v>
      </c>
      <c r="D18" s="52" t="s">
        <v>50</v>
      </c>
      <c r="E18" s="52" t="s">
        <v>62</v>
      </c>
      <c r="F18" s="52" t="s">
        <v>62</v>
      </c>
      <c r="G18" s="52">
        <v>60</v>
      </c>
      <c r="H18" s="52"/>
      <c r="I18" s="52">
        <v>170</v>
      </c>
      <c r="J18" s="52"/>
      <c r="K18" s="52">
        <v>880</v>
      </c>
      <c r="L18" s="52"/>
      <c r="M18" s="52" t="str">
        <f t="shared" si="0"/>
        <v>No aplica</v>
      </c>
      <c r="N18" s="52" t="s">
        <v>62</v>
      </c>
      <c r="O18" s="43"/>
    </row>
    <row r="19" spans="1:19" s="30" customFormat="1" ht="51" customHeight="1" x14ac:dyDescent="0.25">
      <c r="A19" s="116"/>
      <c r="B19" s="53" t="s">
        <v>42</v>
      </c>
      <c r="C19" s="52" t="s">
        <v>16</v>
      </c>
      <c r="D19" s="52" t="s">
        <v>51</v>
      </c>
      <c r="E19" s="52" t="s">
        <v>62</v>
      </c>
      <c r="F19" s="52" t="s">
        <v>62</v>
      </c>
      <c r="G19" s="52">
        <v>80</v>
      </c>
      <c r="H19" s="52"/>
      <c r="I19" s="52">
        <v>117</v>
      </c>
      <c r="J19" s="52"/>
      <c r="K19" s="52">
        <v>261</v>
      </c>
      <c r="L19" s="52"/>
      <c r="M19" s="52" t="str">
        <f t="shared" si="0"/>
        <v>No aplica</v>
      </c>
      <c r="N19" s="52" t="s">
        <v>62</v>
      </c>
      <c r="O19" s="50"/>
    </row>
    <row r="20" spans="1:19" s="30" customFormat="1" ht="66" customHeight="1" x14ac:dyDescent="0.25">
      <c r="A20" s="116"/>
      <c r="B20" s="53" t="s">
        <v>14</v>
      </c>
      <c r="C20" s="52" t="s">
        <v>16</v>
      </c>
      <c r="D20" s="52" t="s">
        <v>52</v>
      </c>
      <c r="E20" s="52" t="s">
        <v>62</v>
      </c>
      <c r="F20" s="52" t="s">
        <v>62</v>
      </c>
      <c r="G20" s="52" t="s">
        <v>62</v>
      </c>
      <c r="H20" s="52" t="s">
        <v>62</v>
      </c>
      <c r="I20" s="52" t="s">
        <v>62</v>
      </c>
      <c r="J20" s="52" t="s">
        <v>62</v>
      </c>
      <c r="K20" s="52">
        <v>68</v>
      </c>
      <c r="L20" s="52"/>
      <c r="M20" s="52" t="str">
        <f t="shared" si="0"/>
        <v>No aplica</v>
      </c>
      <c r="N20" s="52" t="s">
        <v>62</v>
      </c>
      <c r="O20" s="50"/>
    </row>
    <row r="21" spans="1:19" s="30" customFormat="1" ht="50.25" customHeight="1" x14ac:dyDescent="0.25">
      <c r="A21" s="116"/>
      <c r="B21" s="117" t="s">
        <v>15</v>
      </c>
      <c r="C21" s="116" t="s">
        <v>16</v>
      </c>
      <c r="D21" s="52" t="s">
        <v>53</v>
      </c>
      <c r="E21" s="52">
        <v>2</v>
      </c>
      <c r="F21" s="52">
        <v>2</v>
      </c>
      <c r="G21" s="52">
        <v>2</v>
      </c>
      <c r="H21" s="52"/>
      <c r="I21" s="52">
        <v>24</v>
      </c>
      <c r="J21" s="52"/>
      <c r="K21" s="52">
        <v>104</v>
      </c>
      <c r="L21" s="52"/>
      <c r="M21" s="52">
        <f>+F21</f>
        <v>2</v>
      </c>
      <c r="N21" s="44">
        <f>IF(M21/E21&gt;100%,100%,M21/E21)</f>
        <v>1</v>
      </c>
      <c r="O21" s="107"/>
    </row>
    <row r="22" spans="1:19" s="30" customFormat="1" ht="40.5" customHeight="1" x14ac:dyDescent="0.25">
      <c r="A22" s="116"/>
      <c r="B22" s="117"/>
      <c r="C22" s="116"/>
      <c r="D22" s="52" t="s">
        <v>57</v>
      </c>
      <c r="E22" s="52" t="s">
        <v>62</v>
      </c>
      <c r="F22" s="52" t="s">
        <v>62</v>
      </c>
      <c r="G22" s="52" t="s">
        <v>62</v>
      </c>
      <c r="H22" s="52"/>
      <c r="I22" s="52">
        <v>600</v>
      </c>
      <c r="J22" s="52"/>
      <c r="K22" s="52">
        <v>3140</v>
      </c>
      <c r="L22" s="52"/>
      <c r="M22" s="52" t="str">
        <f t="shared" si="0"/>
        <v>No aplica</v>
      </c>
      <c r="N22" s="52" t="s">
        <v>62</v>
      </c>
      <c r="O22" s="107"/>
    </row>
    <row r="23" spans="1:19" s="30" customFormat="1" ht="72" customHeight="1" x14ac:dyDescent="0.25">
      <c r="A23" s="116"/>
      <c r="B23" s="53" t="s">
        <v>17</v>
      </c>
      <c r="C23" s="52" t="s">
        <v>16</v>
      </c>
      <c r="D23" s="52" t="s">
        <v>54</v>
      </c>
      <c r="E23" s="52">
        <v>3</v>
      </c>
      <c r="F23" s="52">
        <v>3</v>
      </c>
      <c r="G23" s="52">
        <v>5</v>
      </c>
      <c r="H23" s="52"/>
      <c r="I23" s="52">
        <v>5</v>
      </c>
      <c r="J23" s="52"/>
      <c r="K23" s="52">
        <v>17</v>
      </c>
      <c r="L23" s="52"/>
      <c r="M23" s="52">
        <f t="shared" si="0"/>
        <v>3</v>
      </c>
      <c r="N23" s="44">
        <f t="shared" ref="N23:N24" si="1">IF(M23/E23&gt;100%,100%,M23/E23)</f>
        <v>1</v>
      </c>
      <c r="O23" s="50"/>
      <c r="P23" s="105"/>
    </row>
    <row r="24" spans="1:19" s="30" customFormat="1" ht="60" customHeight="1" x14ac:dyDescent="0.25">
      <c r="A24" s="116"/>
      <c r="B24" s="53" t="s">
        <v>18</v>
      </c>
      <c r="C24" s="52" t="s">
        <v>16</v>
      </c>
      <c r="D24" s="52" t="s">
        <v>55</v>
      </c>
      <c r="E24" s="52">
        <v>71</v>
      </c>
      <c r="F24" s="52">
        <v>52</v>
      </c>
      <c r="G24" s="52">
        <v>140</v>
      </c>
      <c r="H24" s="52"/>
      <c r="I24" s="52">
        <v>190</v>
      </c>
      <c r="J24" s="52"/>
      <c r="K24" s="52">
        <v>600</v>
      </c>
      <c r="L24" s="52"/>
      <c r="M24" s="52">
        <f t="shared" si="0"/>
        <v>52</v>
      </c>
      <c r="N24" s="44">
        <f t="shared" si="1"/>
        <v>0.73239436619718312</v>
      </c>
      <c r="O24" s="50"/>
      <c r="P24" s="105"/>
    </row>
    <row r="25" spans="1:19" s="30" customFormat="1" ht="55.5" customHeight="1" x14ac:dyDescent="0.25">
      <c r="A25" s="116" t="s">
        <v>19</v>
      </c>
      <c r="B25" s="52" t="s">
        <v>20</v>
      </c>
      <c r="C25" s="52" t="s">
        <v>23</v>
      </c>
      <c r="D25" s="52" t="s">
        <v>56</v>
      </c>
      <c r="E25" s="52" t="s">
        <v>62</v>
      </c>
      <c r="F25" s="52" t="s">
        <v>62</v>
      </c>
      <c r="G25" s="52" t="s">
        <v>62</v>
      </c>
      <c r="H25" s="52"/>
      <c r="I25" s="52" t="s">
        <v>62</v>
      </c>
      <c r="J25" s="52"/>
      <c r="K25" s="42">
        <v>30000</v>
      </c>
      <c r="L25" s="52"/>
      <c r="M25" s="52" t="str">
        <f t="shared" si="0"/>
        <v>No aplica</v>
      </c>
      <c r="N25" s="52"/>
      <c r="O25" s="50"/>
    </row>
    <row r="26" spans="1:19" s="30" customFormat="1" ht="50.25" customHeight="1" x14ac:dyDescent="0.25">
      <c r="A26" s="116"/>
      <c r="B26" s="116" t="s">
        <v>21</v>
      </c>
      <c r="C26" s="52" t="s">
        <v>23</v>
      </c>
      <c r="D26" s="52" t="s">
        <v>56</v>
      </c>
      <c r="E26" s="42">
        <v>1350</v>
      </c>
      <c r="F26" s="42">
        <v>2714</v>
      </c>
      <c r="G26" s="42">
        <f>+E26+1500</f>
        <v>2850</v>
      </c>
      <c r="H26" s="42"/>
      <c r="I26" s="42">
        <v>28100</v>
      </c>
      <c r="J26" s="42"/>
      <c r="K26" s="42">
        <v>30000</v>
      </c>
      <c r="L26" s="52"/>
      <c r="M26" s="52">
        <f t="shared" si="0"/>
        <v>2714</v>
      </c>
      <c r="N26" s="44">
        <f t="shared" ref="N26:N29" si="2">IF(M26/E26&gt;100%,100%,M26/E26)</f>
        <v>1</v>
      </c>
      <c r="O26" s="118"/>
      <c r="S26" s="31"/>
    </row>
    <row r="27" spans="1:19" s="16" customFormat="1" ht="44.25" customHeight="1" x14ac:dyDescent="0.3">
      <c r="A27" s="116"/>
      <c r="B27" s="116"/>
      <c r="C27" s="52" t="s">
        <v>23</v>
      </c>
      <c r="D27" s="52" t="s">
        <v>58</v>
      </c>
      <c r="E27" s="41">
        <v>1</v>
      </c>
      <c r="F27" s="41">
        <v>1</v>
      </c>
      <c r="G27" s="41">
        <v>1</v>
      </c>
      <c r="H27" s="52"/>
      <c r="I27" s="41">
        <v>1</v>
      </c>
      <c r="J27" s="52"/>
      <c r="K27" s="41">
        <v>1</v>
      </c>
      <c r="L27" s="52"/>
      <c r="M27" s="52">
        <f t="shared" si="0"/>
        <v>1</v>
      </c>
      <c r="N27" s="44">
        <f t="shared" si="2"/>
        <v>1</v>
      </c>
      <c r="O27" s="119"/>
      <c r="S27" s="17"/>
    </row>
    <row r="28" spans="1:19" s="16" customFormat="1" ht="33.75" customHeight="1" x14ac:dyDescent="0.3">
      <c r="A28" s="116"/>
      <c r="B28" s="52" t="s">
        <v>22</v>
      </c>
      <c r="C28" s="52" t="s">
        <v>23</v>
      </c>
      <c r="D28" s="52" t="s">
        <v>59</v>
      </c>
      <c r="E28" s="42">
        <v>204000</v>
      </c>
      <c r="F28" s="42">
        <f>580372+10544+12335</f>
        <v>603251</v>
      </c>
      <c r="G28" s="42">
        <v>611000</v>
      </c>
      <c r="H28" s="52"/>
      <c r="I28" s="42">
        <v>1118000</v>
      </c>
      <c r="J28" s="52"/>
      <c r="K28" s="42">
        <v>1627870</v>
      </c>
      <c r="L28" s="52"/>
      <c r="M28" s="42">
        <f t="shared" si="0"/>
        <v>603251</v>
      </c>
      <c r="N28" s="44">
        <f t="shared" si="2"/>
        <v>1</v>
      </c>
      <c r="O28" s="45"/>
      <c r="S28" s="17"/>
    </row>
    <row r="29" spans="1:19" s="16" customFormat="1" ht="64.5" customHeight="1" x14ac:dyDescent="0.3">
      <c r="A29" s="116"/>
      <c r="B29" s="52" t="s">
        <v>24</v>
      </c>
      <c r="C29" s="52" t="s">
        <v>23</v>
      </c>
      <c r="D29" s="52" t="s">
        <v>60</v>
      </c>
      <c r="E29" s="42">
        <v>3000</v>
      </c>
      <c r="F29" s="42">
        <v>3000</v>
      </c>
      <c r="G29" s="42">
        <v>20000</v>
      </c>
      <c r="H29" s="46"/>
      <c r="I29" s="42">
        <f>55000+48500</f>
        <v>103500</v>
      </c>
      <c r="J29" s="46"/>
      <c r="K29" s="42">
        <f>62000+131000</f>
        <v>193000</v>
      </c>
      <c r="L29" s="47"/>
      <c r="M29" s="52">
        <f t="shared" si="0"/>
        <v>3000</v>
      </c>
      <c r="N29" s="44">
        <f t="shared" si="2"/>
        <v>1</v>
      </c>
      <c r="O29" s="45"/>
      <c r="S29" s="17"/>
    </row>
    <row r="30" spans="1:19" s="16" customFormat="1" ht="27.75" customHeight="1" x14ac:dyDescent="0.3">
      <c r="A30" s="116"/>
      <c r="B30" s="52" t="s">
        <v>43</v>
      </c>
      <c r="C30" s="52" t="s">
        <v>23</v>
      </c>
      <c r="D30" s="52" t="s">
        <v>61</v>
      </c>
      <c r="E30" s="52" t="s">
        <v>62</v>
      </c>
      <c r="F30" s="52" t="s">
        <v>62</v>
      </c>
      <c r="G30" s="52">
        <v>75</v>
      </c>
      <c r="H30" s="52"/>
      <c r="I30" s="52">
        <v>80</v>
      </c>
      <c r="J30" s="52"/>
      <c r="K30" s="52">
        <f>+I30+5673</f>
        <v>5753</v>
      </c>
      <c r="L30" s="52"/>
      <c r="M30" s="52" t="str">
        <f t="shared" si="0"/>
        <v>No aplica</v>
      </c>
      <c r="N30" s="52" t="s">
        <v>62</v>
      </c>
      <c r="O30" s="50"/>
      <c r="S30" s="17"/>
    </row>
    <row r="31" spans="1:19" s="16" customFormat="1" ht="40.5" customHeight="1" x14ac:dyDescent="0.3">
      <c r="A31" s="116" t="s">
        <v>85</v>
      </c>
      <c r="B31" s="116" t="s">
        <v>63</v>
      </c>
      <c r="C31" s="52" t="s">
        <v>16</v>
      </c>
      <c r="D31" s="52" t="s">
        <v>64</v>
      </c>
      <c r="E31" s="52" t="s">
        <v>62</v>
      </c>
      <c r="F31" s="52" t="s">
        <v>62</v>
      </c>
      <c r="G31" s="41">
        <v>0.2</v>
      </c>
      <c r="H31" s="52"/>
      <c r="I31" s="41">
        <v>0.2</v>
      </c>
      <c r="J31" s="52"/>
      <c r="K31" s="41">
        <v>1</v>
      </c>
      <c r="L31" s="52"/>
      <c r="M31" s="52" t="str">
        <f t="shared" si="0"/>
        <v>No aplica</v>
      </c>
      <c r="N31" s="52" t="s">
        <v>62</v>
      </c>
      <c r="O31" s="107"/>
      <c r="S31" s="17"/>
    </row>
    <row r="32" spans="1:19" s="16" customFormat="1" ht="33" customHeight="1" x14ac:dyDescent="0.3">
      <c r="A32" s="116"/>
      <c r="B32" s="116"/>
      <c r="C32" s="52" t="s">
        <v>16</v>
      </c>
      <c r="D32" s="52" t="s">
        <v>65</v>
      </c>
      <c r="E32" s="52" t="s">
        <v>62</v>
      </c>
      <c r="F32" s="52" t="s">
        <v>62</v>
      </c>
      <c r="G32" s="52">
        <v>50</v>
      </c>
      <c r="H32" s="52"/>
      <c r="I32" s="52">
        <v>50</v>
      </c>
      <c r="J32" s="52"/>
      <c r="K32" s="52">
        <v>150</v>
      </c>
      <c r="L32" s="52"/>
      <c r="M32" s="52" t="str">
        <f t="shared" si="0"/>
        <v>No aplica</v>
      </c>
      <c r="N32" s="52" t="s">
        <v>62</v>
      </c>
      <c r="O32" s="107"/>
      <c r="S32" s="17"/>
    </row>
    <row r="33" spans="1:16" s="23" customFormat="1" ht="80.25" customHeight="1" x14ac:dyDescent="0.25">
      <c r="A33" s="116"/>
      <c r="B33" s="52" t="s">
        <v>66</v>
      </c>
      <c r="C33" s="52" t="s">
        <v>16</v>
      </c>
      <c r="D33" s="52" t="s">
        <v>70</v>
      </c>
      <c r="E33" s="52" t="s">
        <v>62</v>
      </c>
      <c r="F33" s="52" t="s">
        <v>62</v>
      </c>
      <c r="G33" s="52" t="s">
        <v>62</v>
      </c>
      <c r="H33" s="52"/>
      <c r="I33" s="52" t="s">
        <v>62</v>
      </c>
      <c r="J33" s="52"/>
      <c r="K33" s="52">
        <v>80</v>
      </c>
      <c r="L33" s="52"/>
      <c r="M33" s="52" t="str">
        <f t="shared" si="0"/>
        <v>No aplica</v>
      </c>
      <c r="N33" s="52" t="s">
        <v>62</v>
      </c>
      <c r="O33" s="50"/>
    </row>
    <row r="34" spans="1:16" s="16" customFormat="1" ht="101.25" customHeight="1" x14ac:dyDescent="0.3">
      <c r="A34" s="116"/>
      <c r="B34" s="52" t="s">
        <v>67</v>
      </c>
      <c r="C34" s="52" t="s">
        <v>69</v>
      </c>
      <c r="D34" s="52" t="s">
        <v>71</v>
      </c>
      <c r="E34" s="52" t="s">
        <v>62</v>
      </c>
      <c r="F34" s="52" t="s">
        <v>62</v>
      </c>
      <c r="G34" s="52" t="s">
        <v>62</v>
      </c>
      <c r="H34" s="52"/>
      <c r="I34" s="52">
        <v>2</v>
      </c>
      <c r="J34" s="52"/>
      <c r="K34" s="52">
        <v>2</v>
      </c>
      <c r="L34" s="52"/>
      <c r="M34" s="52" t="str">
        <f t="shared" si="0"/>
        <v>No aplica</v>
      </c>
      <c r="N34" s="52" t="s">
        <v>62</v>
      </c>
      <c r="O34" s="50"/>
    </row>
    <row r="35" spans="1:16" s="16" customFormat="1" ht="105.75" customHeight="1" x14ac:dyDescent="0.3">
      <c r="A35" s="116"/>
      <c r="B35" s="52" t="s">
        <v>68</v>
      </c>
      <c r="C35" s="52" t="s">
        <v>69</v>
      </c>
      <c r="D35" s="52" t="s">
        <v>72</v>
      </c>
      <c r="E35" s="52" t="s">
        <v>62</v>
      </c>
      <c r="F35" s="52" t="s">
        <v>62</v>
      </c>
      <c r="G35" s="52" t="s">
        <v>62</v>
      </c>
      <c r="H35" s="52"/>
      <c r="I35" s="52">
        <v>2</v>
      </c>
      <c r="J35" s="52"/>
      <c r="K35" s="52">
        <v>2</v>
      </c>
      <c r="L35" s="52"/>
      <c r="M35" s="52" t="str">
        <f t="shared" si="0"/>
        <v>No aplica</v>
      </c>
      <c r="N35" s="52" t="s">
        <v>62</v>
      </c>
      <c r="O35" s="45"/>
    </row>
    <row r="36" spans="1:16" s="16" customFormat="1" ht="133.5" customHeight="1" x14ac:dyDescent="0.3">
      <c r="A36" s="116" t="s">
        <v>86</v>
      </c>
      <c r="B36" s="52" t="s">
        <v>73</v>
      </c>
      <c r="C36" s="52" t="s">
        <v>82</v>
      </c>
      <c r="D36" s="52" t="s">
        <v>75</v>
      </c>
      <c r="E36" s="52">
        <v>33</v>
      </c>
      <c r="F36" s="52">
        <v>33</v>
      </c>
      <c r="G36" s="52">
        <v>33</v>
      </c>
      <c r="H36" s="52"/>
      <c r="I36" s="52">
        <v>33</v>
      </c>
      <c r="J36" s="52"/>
      <c r="K36" s="52">
        <v>33</v>
      </c>
      <c r="L36" s="52"/>
      <c r="M36" s="52">
        <f t="shared" si="0"/>
        <v>33</v>
      </c>
      <c r="N36" s="44">
        <f>IF(M36/E36&gt;100%,100%,M36/E36)</f>
        <v>1</v>
      </c>
      <c r="O36" s="50"/>
    </row>
    <row r="37" spans="1:16" s="23" customFormat="1" ht="41.25" customHeight="1" x14ac:dyDescent="0.25">
      <c r="A37" s="116"/>
      <c r="B37" s="116" t="s">
        <v>74</v>
      </c>
      <c r="C37" s="52" t="s">
        <v>82</v>
      </c>
      <c r="D37" s="52" t="s">
        <v>76</v>
      </c>
      <c r="E37" s="52" t="s">
        <v>62</v>
      </c>
      <c r="F37" s="52" t="s">
        <v>62</v>
      </c>
      <c r="G37" s="52">
        <v>8</v>
      </c>
      <c r="H37" s="52"/>
      <c r="I37" s="52">
        <v>8</v>
      </c>
      <c r="J37" s="52"/>
      <c r="K37" s="52">
        <v>33</v>
      </c>
      <c r="L37" s="52"/>
      <c r="M37" s="52" t="str">
        <f t="shared" si="0"/>
        <v>No aplica</v>
      </c>
      <c r="N37" s="52" t="s">
        <v>62</v>
      </c>
      <c r="O37" s="107"/>
      <c r="P37" s="34"/>
    </row>
    <row r="38" spans="1:16" s="23" customFormat="1" ht="47.25" customHeight="1" x14ac:dyDescent="0.25">
      <c r="A38" s="116"/>
      <c r="B38" s="116"/>
      <c r="C38" s="52" t="s">
        <v>82</v>
      </c>
      <c r="D38" s="52" t="s">
        <v>77</v>
      </c>
      <c r="E38" s="44">
        <v>7.0000000000000007E-2</v>
      </c>
      <c r="F38" s="41">
        <v>0</v>
      </c>
      <c r="G38" s="48">
        <v>0.245</v>
      </c>
      <c r="H38" s="52"/>
      <c r="I38" s="48">
        <v>0.45500000000000002</v>
      </c>
      <c r="J38" s="52"/>
      <c r="K38" s="41">
        <v>0.7</v>
      </c>
      <c r="L38" s="52"/>
      <c r="M38" s="52">
        <f t="shared" si="0"/>
        <v>0</v>
      </c>
      <c r="N38" s="52">
        <f>IF(M38/E38&gt;100%,100%,M38/E38)</f>
        <v>0</v>
      </c>
      <c r="O38" s="107"/>
    </row>
    <row r="39" spans="1:16" s="16" customFormat="1" ht="36.75" customHeight="1" x14ac:dyDescent="0.3">
      <c r="A39" s="116" t="s">
        <v>87</v>
      </c>
      <c r="B39" s="52" t="s">
        <v>78</v>
      </c>
      <c r="C39" s="52" t="s">
        <v>88</v>
      </c>
      <c r="D39" s="52" t="s">
        <v>79</v>
      </c>
      <c r="E39" s="52">
        <v>1</v>
      </c>
      <c r="F39" s="52">
        <v>1</v>
      </c>
      <c r="G39" s="52">
        <v>3</v>
      </c>
      <c r="H39" s="52"/>
      <c r="I39" s="52">
        <v>5</v>
      </c>
      <c r="J39" s="52"/>
      <c r="K39" s="52">
        <v>7</v>
      </c>
      <c r="L39" s="52"/>
      <c r="M39" s="52">
        <f t="shared" si="0"/>
        <v>1</v>
      </c>
      <c r="N39" s="44">
        <f>IF(M39/E39&gt;100%,100%,M39/E39)</f>
        <v>1</v>
      </c>
      <c r="O39" s="49"/>
    </row>
    <row r="40" spans="1:16" s="16" customFormat="1" ht="43.5" customHeight="1" x14ac:dyDescent="0.3">
      <c r="A40" s="116"/>
      <c r="B40" s="52" t="s">
        <v>80</v>
      </c>
      <c r="C40" s="52" t="s">
        <v>88</v>
      </c>
      <c r="D40" s="52" t="s">
        <v>81</v>
      </c>
      <c r="E40" s="52" t="s">
        <v>62</v>
      </c>
      <c r="F40" s="52" t="s">
        <v>62</v>
      </c>
      <c r="G40" s="52" t="s">
        <v>62</v>
      </c>
      <c r="H40" s="52"/>
      <c r="I40" s="52" t="s">
        <v>62</v>
      </c>
      <c r="J40" s="52"/>
      <c r="K40" s="52">
        <v>18</v>
      </c>
      <c r="L40" s="52"/>
      <c r="M40" s="52" t="str">
        <f t="shared" si="0"/>
        <v>No aplica</v>
      </c>
      <c r="N40" s="52" t="s">
        <v>62</v>
      </c>
      <c r="O40" s="45"/>
    </row>
    <row r="41" spans="1:16" s="16" customFormat="1" ht="39" customHeight="1" x14ac:dyDescent="0.3">
      <c r="A41" s="116"/>
      <c r="B41" s="52" t="s">
        <v>83</v>
      </c>
      <c r="C41" s="52" t="s">
        <v>88</v>
      </c>
      <c r="D41" s="52" t="s">
        <v>84</v>
      </c>
      <c r="E41" s="52" t="s">
        <v>62</v>
      </c>
      <c r="F41" s="52" t="s">
        <v>62</v>
      </c>
      <c r="G41" s="52" t="s">
        <v>62</v>
      </c>
      <c r="H41" s="52"/>
      <c r="I41" s="52" t="s">
        <v>62</v>
      </c>
      <c r="J41" s="52"/>
      <c r="K41" s="52">
        <v>2</v>
      </c>
      <c r="L41" s="52"/>
      <c r="M41" s="52" t="str">
        <f t="shared" si="0"/>
        <v>No aplica</v>
      </c>
      <c r="N41" s="52" t="s">
        <v>62</v>
      </c>
      <c r="O41" s="45"/>
    </row>
    <row r="42" spans="1:16" s="16" customFormat="1" ht="180" customHeight="1" x14ac:dyDescent="0.3">
      <c r="A42" s="116" t="s">
        <v>119</v>
      </c>
      <c r="B42" s="116" t="s">
        <v>89</v>
      </c>
      <c r="C42" s="116" t="s">
        <v>121</v>
      </c>
      <c r="D42" s="62" t="s">
        <v>90</v>
      </c>
      <c r="E42" s="62" t="s">
        <v>62</v>
      </c>
      <c r="F42" s="62" t="s">
        <v>62</v>
      </c>
      <c r="G42" s="41">
        <v>0.8</v>
      </c>
      <c r="H42" s="41">
        <v>0.84</v>
      </c>
      <c r="I42" s="41">
        <v>0.8</v>
      </c>
      <c r="J42" s="71">
        <v>0.84</v>
      </c>
      <c r="K42" s="41">
        <v>0.85</v>
      </c>
      <c r="L42" s="41">
        <v>0.84</v>
      </c>
      <c r="M42" s="62" t="str">
        <f t="shared" si="0"/>
        <v>No aplica</v>
      </c>
      <c r="N42" s="62" t="s">
        <v>62</v>
      </c>
      <c r="O42" s="107" t="s">
        <v>181</v>
      </c>
    </row>
    <row r="43" spans="1:16" s="16" customFormat="1" ht="95.25" customHeight="1" x14ac:dyDescent="0.3">
      <c r="A43" s="116"/>
      <c r="B43" s="116"/>
      <c r="C43" s="116"/>
      <c r="D43" s="62" t="s">
        <v>91</v>
      </c>
      <c r="E43" s="41">
        <v>1</v>
      </c>
      <c r="F43" s="41">
        <v>1</v>
      </c>
      <c r="G43" s="41">
        <v>1</v>
      </c>
      <c r="H43" s="41">
        <v>1</v>
      </c>
      <c r="I43" s="41">
        <v>1</v>
      </c>
      <c r="J43" s="71">
        <v>1</v>
      </c>
      <c r="K43" s="41">
        <v>1</v>
      </c>
      <c r="L43" s="62"/>
      <c r="M43" s="44">
        <f t="shared" si="0"/>
        <v>1</v>
      </c>
      <c r="N43" s="64">
        <f t="shared" ref="N43:N54" si="3">IF(M43/E43&gt;100%,100%,M43/E43)</f>
        <v>1</v>
      </c>
      <c r="O43" s="107"/>
    </row>
    <row r="44" spans="1:16" s="23" customFormat="1" ht="117.75" customHeight="1" x14ac:dyDescent="0.25">
      <c r="A44" s="116"/>
      <c r="B44" s="116"/>
      <c r="C44" s="116"/>
      <c r="D44" s="62" t="s">
        <v>92</v>
      </c>
      <c r="E44" s="41">
        <v>1</v>
      </c>
      <c r="F44" s="65">
        <v>1</v>
      </c>
      <c r="G44" s="41">
        <v>1</v>
      </c>
      <c r="H44" s="41">
        <v>1</v>
      </c>
      <c r="I44" s="41">
        <v>1</v>
      </c>
      <c r="J44" s="71">
        <v>1</v>
      </c>
      <c r="K44" s="41">
        <v>1</v>
      </c>
      <c r="L44" s="62"/>
      <c r="M44" s="44">
        <f t="shared" si="0"/>
        <v>1</v>
      </c>
      <c r="N44" s="64">
        <f t="shared" si="3"/>
        <v>1</v>
      </c>
      <c r="O44" s="107"/>
    </row>
    <row r="45" spans="1:16" s="23" customFormat="1" ht="147.75" customHeight="1" x14ac:dyDescent="0.25">
      <c r="A45" s="116"/>
      <c r="B45" s="116" t="s">
        <v>93</v>
      </c>
      <c r="C45" s="116" t="s">
        <v>122</v>
      </c>
      <c r="D45" s="62" t="s">
        <v>94</v>
      </c>
      <c r="E45" s="41">
        <v>0.2</v>
      </c>
      <c r="F45" s="41">
        <v>0.2</v>
      </c>
      <c r="G45" s="65">
        <v>0.5</v>
      </c>
      <c r="H45" s="41">
        <v>0.5</v>
      </c>
      <c r="I45" s="41">
        <v>0.75</v>
      </c>
      <c r="J45" s="62"/>
      <c r="K45" s="41">
        <v>1</v>
      </c>
      <c r="L45" s="62"/>
      <c r="M45" s="44">
        <f t="shared" si="0"/>
        <v>0.2</v>
      </c>
      <c r="N45" s="64">
        <f t="shared" si="3"/>
        <v>1</v>
      </c>
      <c r="O45" s="145" t="s">
        <v>182</v>
      </c>
    </row>
    <row r="46" spans="1:16" s="16" customFormat="1" ht="157.5" customHeight="1" x14ac:dyDescent="0.3">
      <c r="A46" s="116"/>
      <c r="B46" s="116"/>
      <c r="C46" s="116"/>
      <c r="D46" s="62" t="s">
        <v>97</v>
      </c>
      <c r="E46" s="62" t="s">
        <v>62</v>
      </c>
      <c r="F46" s="62" t="s">
        <v>62</v>
      </c>
      <c r="G46" s="42">
        <v>1104200</v>
      </c>
      <c r="H46" s="42">
        <v>992194</v>
      </c>
      <c r="I46" s="42">
        <v>1104200</v>
      </c>
      <c r="J46" s="42"/>
      <c r="K46" s="42">
        <v>2208400</v>
      </c>
      <c r="L46" s="62"/>
      <c r="M46" s="62" t="str">
        <f t="shared" si="0"/>
        <v>No aplica</v>
      </c>
      <c r="N46" s="62" t="s">
        <v>62</v>
      </c>
      <c r="O46" s="145"/>
    </row>
    <row r="47" spans="1:16" s="23" customFormat="1" ht="157.5" customHeight="1" x14ac:dyDescent="0.25">
      <c r="A47" s="116"/>
      <c r="B47" s="116"/>
      <c r="C47" s="116"/>
      <c r="D47" s="62" t="s">
        <v>95</v>
      </c>
      <c r="E47" s="41">
        <v>1</v>
      </c>
      <c r="F47" s="41">
        <v>1</v>
      </c>
      <c r="G47" s="41">
        <v>1</v>
      </c>
      <c r="H47" s="62">
        <v>100</v>
      </c>
      <c r="I47" s="41">
        <v>1</v>
      </c>
      <c r="J47" s="62"/>
      <c r="K47" s="41">
        <v>1</v>
      </c>
      <c r="L47" s="62"/>
      <c r="M47" s="44">
        <f t="shared" si="0"/>
        <v>1</v>
      </c>
      <c r="N47" s="44">
        <f>IF(M47/E47&gt;100%,100%,M47/E47)</f>
        <v>1</v>
      </c>
      <c r="O47" s="145"/>
    </row>
    <row r="48" spans="1:16" s="16" customFormat="1" ht="150.75" customHeight="1" x14ac:dyDescent="0.3">
      <c r="A48" s="116"/>
      <c r="B48" s="116"/>
      <c r="C48" s="116"/>
      <c r="D48" s="62" t="s">
        <v>96</v>
      </c>
      <c r="E48" s="41">
        <v>0.89</v>
      </c>
      <c r="F48" s="41">
        <v>0.89</v>
      </c>
      <c r="G48" s="41">
        <v>0.89</v>
      </c>
      <c r="H48" s="41">
        <v>0.89</v>
      </c>
      <c r="I48" s="41">
        <v>0.89</v>
      </c>
      <c r="J48" s="62"/>
      <c r="K48" s="41">
        <v>1</v>
      </c>
      <c r="L48" s="62"/>
      <c r="M48" s="44">
        <f t="shared" si="0"/>
        <v>0.89</v>
      </c>
      <c r="N48" s="44">
        <f t="shared" si="3"/>
        <v>1</v>
      </c>
      <c r="O48" s="145"/>
    </row>
    <row r="49" spans="1:87" s="23" customFormat="1" ht="202.5" customHeight="1" x14ac:dyDescent="0.25">
      <c r="A49" s="116"/>
      <c r="B49" s="116" t="s">
        <v>98</v>
      </c>
      <c r="C49" s="116" t="s">
        <v>121</v>
      </c>
      <c r="D49" s="62" t="s">
        <v>99</v>
      </c>
      <c r="E49" s="62">
        <v>0.75</v>
      </c>
      <c r="F49" s="62">
        <v>0.75</v>
      </c>
      <c r="G49" s="62">
        <v>1.5</v>
      </c>
      <c r="H49" s="62">
        <v>1.5</v>
      </c>
      <c r="I49" s="62">
        <v>2.25</v>
      </c>
      <c r="J49" s="72">
        <v>2.8</v>
      </c>
      <c r="K49" s="62">
        <v>3</v>
      </c>
      <c r="L49" s="62"/>
      <c r="M49" s="62">
        <f t="shared" si="0"/>
        <v>0.75</v>
      </c>
      <c r="N49" s="44">
        <f t="shared" si="3"/>
        <v>1</v>
      </c>
      <c r="O49" s="107" t="s">
        <v>190</v>
      </c>
    </row>
    <row r="50" spans="1:87" s="25" customFormat="1" ht="220.5" customHeight="1" x14ac:dyDescent="0.25">
      <c r="A50" s="116"/>
      <c r="B50" s="116"/>
      <c r="C50" s="116"/>
      <c r="D50" s="62" t="s">
        <v>91</v>
      </c>
      <c r="E50" s="41">
        <v>1</v>
      </c>
      <c r="F50" s="41">
        <v>0.99</v>
      </c>
      <c r="G50" s="41">
        <v>1</v>
      </c>
      <c r="H50" s="41">
        <v>0.99</v>
      </c>
      <c r="I50" s="41">
        <v>1</v>
      </c>
      <c r="J50" s="62"/>
      <c r="K50" s="41">
        <v>1</v>
      </c>
      <c r="L50" s="62"/>
      <c r="M50" s="44">
        <f t="shared" si="0"/>
        <v>0.99</v>
      </c>
      <c r="N50" s="44">
        <f t="shared" si="3"/>
        <v>0.99</v>
      </c>
      <c r="O50" s="107"/>
    </row>
    <row r="51" spans="1:87" s="23" customFormat="1" ht="155.25" customHeight="1" x14ac:dyDescent="0.25">
      <c r="A51" s="116"/>
      <c r="B51" s="116" t="s">
        <v>100</v>
      </c>
      <c r="C51" s="116" t="s">
        <v>123</v>
      </c>
      <c r="D51" s="62" t="s">
        <v>101</v>
      </c>
      <c r="E51" s="41">
        <v>1</v>
      </c>
      <c r="F51" s="41">
        <v>1</v>
      </c>
      <c r="G51" s="41">
        <v>1</v>
      </c>
      <c r="H51" s="41">
        <v>1</v>
      </c>
      <c r="I51" s="41">
        <v>1</v>
      </c>
      <c r="J51" s="71">
        <v>1</v>
      </c>
      <c r="K51" s="41">
        <v>1</v>
      </c>
      <c r="L51" s="62"/>
      <c r="M51" s="44">
        <f t="shared" si="0"/>
        <v>1</v>
      </c>
      <c r="N51" s="44">
        <f t="shared" si="3"/>
        <v>1</v>
      </c>
      <c r="O51" s="146" t="s">
        <v>183</v>
      </c>
    </row>
    <row r="52" spans="1:87" s="23" customFormat="1" ht="235.5" customHeight="1" x14ac:dyDescent="0.25">
      <c r="A52" s="116"/>
      <c r="B52" s="116"/>
      <c r="C52" s="116"/>
      <c r="D52" s="62" t="s">
        <v>102</v>
      </c>
      <c r="E52" s="41">
        <v>1</v>
      </c>
      <c r="F52" s="41">
        <v>1</v>
      </c>
      <c r="G52" s="41">
        <v>1</v>
      </c>
      <c r="H52" s="41">
        <v>1</v>
      </c>
      <c r="I52" s="41">
        <v>1</v>
      </c>
      <c r="J52" s="71">
        <v>1</v>
      </c>
      <c r="K52" s="41">
        <v>1</v>
      </c>
      <c r="L52" s="62"/>
      <c r="M52" s="44">
        <f t="shared" si="0"/>
        <v>1</v>
      </c>
      <c r="N52" s="44">
        <f t="shared" si="3"/>
        <v>1</v>
      </c>
      <c r="O52" s="147"/>
    </row>
    <row r="53" spans="1:87" s="23" customFormat="1" ht="183.75" customHeight="1" x14ac:dyDescent="0.25">
      <c r="A53" s="116"/>
      <c r="B53" s="116"/>
      <c r="C53" s="116"/>
      <c r="D53" s="62" t="s">
        <v>103</v>
      </c>
      <c r="E53" s="41">
        <v>1</v>
      </c>
      <c r="F53" s="41">
        <v>1</v>
      </c>
      <c r="G53" s="41">
        <v>1</v>
      </c>
      <c r="H53" s="41">
        <v>1</v>
      </c>
      <c r="I53" s="41">
        <v>1</v>
      </c>
      <c r="J53" s="71">
        <v>1</v>
      </c>
      <c r="K53" s="41">
        <v>1</v>
      </c>
      <c r="L53" s="62"/>
      <c r="M53" s="44">
        <f t="shared" si="0"/>
        <v>1</v>
      </c>
      <c r="N53" s="44">
        <f t="shared" si="3"/>
        <v>1</v>
      </c>
      <c r="O53" s="148"/>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16"/>
      <c r="B54" s="116"/>
      <c r="C54" s="62" t="s">
        <v>124</v>
      </c>
      <c r="D54" s="62" t="s">
        <v>104</v>
      </c>
      <c r="E54" s="41">
        <v>1</v>
      </c>
      <c r="F54" s="41">
        <v>1</v>
      </c>
      <c r="G54" s="41">
        <v>1</v>
      </c>
      <c r="H54" s="41">
        <v>1</v>
      </c>
      <c r="I54" s="41">
        <v>1</v>
      </c>
      <c r="J54" s="71">
        <v>1</v>
      </c>
      <c r="K54" s="41">
        <v>1</v>
      </c>
      <c r="L54" s="62"/>
      <c r="M54" s="44">
        <f t="shared" si="0"/>
        <v>1</v>
      </c>
      <c r="N54" s="44">
        <f t="shared" si="3"/>
        <v>1</v>
      </c>
      <c r="O54" s="45" t="s">
        <v>184</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16"/>
      <c r="B55" s="116"/>
      <c r="C55" s="62" t="s">
        <v>121</v>
      </c>
      <c r="D55" s="62" t="s">
        <v>105</v>
      </c>
      <c r="E55" s="41">
        <v>0.98</v>
      </c>
      <c r="F55" s="41">
        <v>0.99</v>
      </c>
      <c r="G55" s="41">
        <v>1</v>
      </c>
      <c r="H55" s="41">
        <v>0.99</v>
      </c>
      <c r="I55" s="41">
        <v>1</v>
      </c>
      <c r="J55" s="71">
        <v>1</v>
      </c>
      <c r="K55" s="41">
        <v>1</v>
      </c>
      <c r="L55" s="62"/>
      <c r="M55" s="44">
        <f t="shared" si="0"/>
        <v>0.99</v>
      </c>
      <c r="N55" s="44">
        <f>IF(M55/E55&gt;100%,100%,M55/E55)</f>
        <v>1</v>
      </c>
      <c r="O55" s="45" t="s">
        <v>185</v>
      </c>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16"/>
      <c r="B56" s="116" t="s">
        <v>106</v>
      </c>
      <c r="C56" s="116" t="s">
        <v>123</v>
      </c>
      <c r="D56" s="62" t="s">
        <v>107</v>
      </c>
      <c r="E56" s="62" t="s">
        <v>62</v>
      </c>
      <c r="F56" s="62" t="s">
        <v>62</v>
      </c>
      <c r="G56" s="62" t="s">
        <v>62</v>
      </c>
      <c r="H56" s="62" t="s">
        <v>62</v>
      </c>
      <c r="I56" s="62" t="s">
        <v>62</v>
      </c>
      <c r="J56" s="72" t="s">
        <v>62</v>
      </c>
      <c r="K56" s="41">
        <v>0.65</v>
      </c>
      <c r="L56" s="62"/>
      <c r="M56" s="62" t="str">
        <f t="shared" si="0"/>
        <v>No aplica</v>
      </c>
      <c r="N56" s="62" t="s">
        <v>62</v>
      </c>
      <c r="O56" s="144" t="s">
        <v>186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16"/>
      <c r="B57" s="116"/>
      <c r="C57" s="116"/>
      <c r="D57" s="62" t="s">
        <v>128</v>
      </c>
      <c r="E57" s="41">
        <v>0.25</v>
      </c>
      <c r="F57" s="41">
        <v>0</v>
      </c>
      <c r="G57" s="41">
        <v>0.5</v>
      </c>
      <c r="H57" s="41">
        <v>0.34</v>
      </c>
      <c r="I57" s="41">
        <v>0.75</v>
      </c>
      <c r="J57" s="71">
        <v>0.43</v>
      </c>
      <c r="K57" s="41">
        <v>1</v>
      </c>
      <c r="L57" s="62"/>
      <c r="M57" s="44">
        <f t="shared" si="0"/>
        <v>0</v>
      </c>
      <c r="N57" s="44">
        <f>IF(M57/E57&gt;100%,100%,M57/E57)</f>
        <v>0</v>
      </c>
      <c r="O57" s="14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58.5" customHeight="1" x14ac:dyDescent="0.3">
      <c r="A58" s="116"/>
      <c r="B58" s="116"/>
      <c r="C58" s="116"/>
      <c r="D58" s="62" t="s">
        <v>129</v>
      </c>
      <c r="E58" s="62" t="s">
        <v>62</v>
      </c>
      <c r="F58" s="62" t="s">
        <v>62</v>
      </c>
      <c r="G58" s="41">
        <v>0.5</v>
      </c>
      <c r="H58" s="41">
        <v>0.53</v>
      </c>
      <c r="I58" s="41">
        <v>0.5</v>
      </c>
      <c r="J58" s="71">
        <v>0.55000000000000004</v>
      </c>
      <c r="K58" s="41">
        <v>1</v>
      </c>
      <c r="L58" s="62"/>
      <c r="M58" s="62" t="str">
        <f t="shared" si="0"/>
        <v>No aplica</v>
      </c>
      <c r="N58" s="62" t="s">
        <v>62</v>
      </c>
      <c r="O58" s="14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67.5" customHeight="1" x14ac:dyDescent="0.3">
      <c r="A59" s="116"/>
      <c r="B59" s="116"/>
      <c r="C59" s="116"/>
      <c r="D59" s="62" t="s">
        <v>95</v>
      </c>
      <c r="E59" s="41">
        <v>1</v>
      </c>
      <c r="F59" s="41">
        <v>1</v>
      </c>
      <c r="G59" s="41">
        <v>1</v>
      </c>
      <c r="H59" s="41">
        <v>1</v>
      </c>
      <c r="I59" s="41">
        <v>1</v>
      </c>
      <c r="J59" s="71">
        <v>1</v>
      </c>
      <c r="K59" s="41">
        <v>1</v>
      </c>
      <c r="L59" s="62"/>
      <c r="M59" s="44">
        <f t="shared" si="0"/>
        <v>1</v>
      </c>
      <c r="N59" s="44">
        <f>IF(M59/E59&gt;100%,100%,M59/E59)</f>
        <v>1</v>
      </c>
      <c r="O59" s="14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52.5" customHeight="1" x14ac:dyDescent="0.3">
      <c r="A60" s="116"/>
      <c r="B60" s="116"/>
      <c r="C60" s="116"/>
      <c r="D60" s="62" t="s">
        <v>92</v>
      </c>
      <c r="E60" s="41">
        <v>0.78</v>
      </c>
      <c r="F60" s="41">
        <v>0.78</v>
      </c>
      <c r="G60" s="41">
        <v>0.89</v>
      </c>
      <c r="H60" s="41">
        <v>0.89</v>
      </c>
      <c r="I60" s="41">
        <v>0.89</v>
      </c>
      <c r="J60" s="71">
        <v>0.89</v>
      </c>
      <c r="K60" s="41">
        <v>0.98</v>
      </c>
      <c r="L60" s="62"/>
      <c r="M60" s="44">
        <f t="shared" si="0"/>
        <v>0.78</v>
      </c>
      <c r="N60" s="44">
        <f t="shared" ref="N60:N70" si="4">IF(M60/E60&gt;100%,100%,M60/E60)</f>
        <v>1</v>
      </c>
      <c r="O60" s="14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95.25" customHeight="1" x14ac:dyDescent="0.25">
      <c r="A61" s="116"/>
      <c r="B61" s="116" t="s">
        <v>108</v>
      </c>
      <c r="C61" s="116" t="s">
        <v>125</v>
      </c>
      <c r="D61" s="62" t="s">
        <v>109</v>
      </c>
      <c r="E61" s="41">
        <v>0.84</v>
      </c>
      <c r="F61" s="41">
        <v>0.84</v>
      </c>
      <c r="G61" s="41">
        <v>0.9</v>
      </c>
      <c r="H61" s="41">
        <v>0.9</v>
      </c>
      <c r="I61" s="41">
        <v>0.96</v>
      </c>
      <c r="J61" s="71">
        <v>0.94</v>
      </c>
      <c r="K61" s="41">
        <v>1</v>
      </c>
      <c r="L61" s="62"/>
      <c r="M61" s="44">
        <f t="shared" si="0"/>
        <v>0.84</v>
      </c>
      <c r="N61" s="44">
        <f t="shared" si="4"/>
        <v>1</v>
      </c>
      <c r="O61" s="143" t="s">
        <v>187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16"/>
      <c r="B62" s="116"/>
      <c r="C62" s="116"/>
      <c r="D62" s="62" t="s">
        <v>91</v>
      </c>
      <c r="E62" s="41">
        <v>1</v>
      </c>
      <c r="F62" s="41">
        <v>1</v>
      </c>
      <c r="G62" s="41">
        <v>1</v>
      </c>
      <c r="H62" s="41">
        <v>1</v>
      </c>
      <c r="I62" s="41">
        <v>1</v>
      </c>
      <c r="J62" s="71">
        <v>1</v>
      </c>
      <c r="K62" s="41">
        <v>1</v>
      </c>
      <c r="L62" s="62"/>
      <c r="M62" s="44">
        <f t="shared" si="0"/>
        <v>1</v>
      </c>
      <c r="N62" s="44">
        <f t="shared" si="4"/>
        <v>1</v>
      </c>
      <c r="O62" s="143"/>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16"/>
      <c r="B63" s="116" t="s">
        <v>110</v>
      </c>
      <c r="C63" s="116" t="s">
        <v>125</v>
      </c>
      <c r="D63" s="62" t="s">
        <v>91</v>
      </c>
      <c r="E63" s="41">
        <v>1</v>
      </c>
      <c r="F63" s="41">
        <v>1</v>
      </c>
      <c r="G63" s="41">
        <v>1</v>
      </c>
      <c r="H63" s="41">
        <v>1</v>
      </c>
      <c r="I63" s="41">
        <v>1</v>
      </c>
      <c r="J63" s="71">
        <v>1</v>
      </c>
      <c r="K63" s="41">
        <v>1</v>
      </c>
      <c r="L63" s="62"/>
      <c r="M63" s="44">
        <f t="shared" si="0"/>
        <v>1</v>
      </c>
      <c r="N63" s="44">
        <f t="shared" si="4"/>
        <v>1</v>
      </c>
      <c r="O63" s="142" t="s">
        <v>188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16"/>
      <c r="B64" s="116"/>
      <c r="C64" s="116"/>
      <c r="D64" s="62" t="s">
        <v>92</v>
      </c>
      <c r="E64" s="41">
        <v>1</v>
      </c>
      <c r="F64" s="41">
        <v>1</v>
      </c>
      <c r="G64" s="41">
        <v>1</v>
      </c>
      <c r="H64" s="41">
        <v>1</v>
      </c>
      <c r="I64" s="41">
        <v>1</v>
      </c>
      <c r="J64" s="71">
        <v>1</v>
      </c>
      <c r="K64" s="41">
        <v>1</v>
      </c>
      <c r="L64" s="62"/>
      <c r="M64" s="44">
        <f t="shared" si="0"/>
        <v>1</v>
      </c>
      <c r="N64" s="44">
        <f t="shared" si="4"/>
        <v>1</v>
      </c>
      <c r="O64" s="142"/>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16"/>
      <c r="B65" s="62" t="s">
        <v>111</v>
      </c>
      <c r="C65" s="62" t="s">
        <v>125</v>
      </c>
      <c r="D65" s="62" t="s">
        <v>112</v>
      </c>
      <c r="E65" s="41">
        <v>0.25</v>
      </c>
      <c r="F65" s="41">
        <v>0.05</v>
      </c>
      <c r="G65" s="41">
        <v>0.45</v>
      </c>
      <c r="H65" s="41">
        <v>0.45</v>
      </c>
      <c r="I65" s="41">
        <v>0.8</v>
      </c>
      <c r="J65" s="71">
        <v>0.8</v>
      </c>
      <c r="K65" s="41">
        <v>1</v>
      </c>
      <c r="L65" s="62"/>
      <c r="M65" s="44">
        <f t="shared" si="0"/>
        <v>0.05</v>
      </c>
      <c r="N65" s="44">
        <f t="shared" si="4"/>
        <v>0.2</v>
      </c>
      <c r="O65" s="76" t="s">
        <v>191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30.5" customHeight="1" x14ac:dyDescent="0.25">
      <c r="A66" s="116"/>
      <c r="B66" s="116" t="s">
        <v>113</v>
      </c>
      <c r="C66" s="116" t="s">
        <v>126</v>
      </c>
      <c r="D66" s="62" t="s">
        <v>114</v>
      </c>
      <c r="E66" s="41">
        <v>0.85</v>
      </c>
      <c r="F66" s="41">
        <v>0.83</v>
      </c>
      <c r="G66" s="41">
        <v>1</v>
      </c>
      <c r="H66" s="41">
        <v>0.87</v>
      </c>
      <c r="I66" s="41">
        <v>1</v>
      </c>
      <c r="J66" s="71">
        <v>1</v>
      </c>
      <c r="K66" s="41">
        <v>1</v>
      </c>
      <c r="L66" s="62"/>
      <c r="M66" s="44">
        <f t="shared" si="0"/>
        <v>0.83</v>
      </c>
      <c r="N66" s="44">
        <f t="shared" si="4"/>
        <v>0.97647058823529409</v>
      </c>
      <c r="O66" s="107" t="s">
        <v>189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16"/>
      <c r="B67" s="116"/>
      <c r="C67" s="116"/>
      <c r="D67" s="62" t="s">
        <v>91</v>
      </c>
      <c r="E67" s="41">
        <v>1</v>
      </c>
      <c r="F67" s="41">
        <v>1</v>
      </c>
      <c r="G67" s="41">
        <v>1</v>
      </c>
      <c r="H67" s="41">
        <v>1</v>
      </c>
      <c r="I67" s="41">
        <v>1</v>
      </c>
      <c r="J67" s="71">
        <v>1</v>
      </c>
      <c r="K67" s="41">
        <v>1</v>
      </c>
      <c r="L67" s="62"/>
      <c r="M67" s="44">
        <f t="shared" si="0"/>
        <v>1</v>
      </c>
      <c r="N67" s="44">
        <f t="shared" si="4"/>
        <v>1</v>
      </c>
      <c r="O67" s="107"/>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16"/>
      <c r="B68" s="116"/>
      <c r="C68" s="116"/>
      <c r="D68" s="62" t="s">
        <v>92</v>
      </c>
      <c r="E68" s="41">
        <v>0.84</v>
      </c>
      <c r="F68" s="41">
        <v>0.84</v>
      </c>
      <c r="G68" s="41">
        <v>0.9</v>
      </c>
      <c r="H68" s="41">
        <v>0.9</v>
      </c>
      <c r="I68" s="41">
        <v>0.9</v>
      </c>
      <c r="J68" s="71">
        <v>0.94</v>
      </c>
      <c r="K68" s="41">
        <v>1</v>
      </c>
      <c r="L68" s="62"/>
      <c r="M68" s="44">
        <f t="shared" si="0"/>
        <v>0.84</v>
      </c>
      <c r="N68" s="44">
        <f t="shared" si="4"/>
        <v>1</v>
      </c>
      <c r="O68" s="107"/>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16" t="s">
        <v>120</v>
      </c>
      <c r="B69" s="116" t="s">
        <v>115</v>
      </c>
      <c r="C69" s="116" t="s">
        <v>127</v>
      </c>
      <c r="D69" s="62" t="s">
        <v>116</v>
      </c>
      <c r="E69" s="42">
        <v>4000</v>
      </c>
      <c r="F69" s="42">
        <v>12870</v>
      </c>
      <c r="G69" s="42">
        <v>124000</v>
      </c>
      <c r="H69" s="42"/>
      <c r="I69" s="42">
        <v>129000</v>
      </c>
      <c r="J69" s="42"/>
      <c r="K69" s="42">
        <v>2500000</v>
      </c>
      <c r="L69" s="62"/>
      <c r="M69" s="62">
        <f t="shared" si="0"/>
        <v>12870</v>
      </c>
      <c r="N69" s="44">
        <f t="shared" si="4"/>
        <v>1</v>
      </c>
      <c r="O69" s="107"/>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16"/>
      <c r="B70" s="116"/>
      <c r="C70" s="116"/>
      <c r="D70" s="62" t="s">
        <v>117</v>
      </c>
      <c r="E70" s="62">
        <v>5</v>
      </c>
      <c r="F70" s="62">
        <v>3</v>
      </c>
      <c r="G70" s="62">
        <v>8</v>
      </c>
      <c r="H70" s="62"/>
      <c r="I70" s="62">
        <v>9</v>
      </c>
      <c r="J70" s="62"/>
      <c r="K70" s="62"/>
      <c r="L70" s="62"/>
      <c r="M70" s="62">
        <f t="shared" si="0"/>
        <v>3</v>
      </c>
      <c r="N70" s="44">
        <f t="shared" si="4"/>
        <v>0.6</v>
      </c>
      <c r="O70" s="107"/>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16"/>
      <c r="B71" s="116"/>
      <c r="C71" s="116"/>
      <c r="D71" s="62" t="s">
        <v>118</v>
      </c>
      <c r="E71" s="62" t="s">
        <v>62</v>
      </c>
      <c r="F71" s="62" t="s">
        <v>62</v>
      </c>
      <c r="G71" s="62" t="s">
        <v>62</v>
      </c>
      <c r="H71" s="62"/>
      <c r="I71" s="62">
        <v>56</v>
      </c>
      <c r="J71" s="62"/>
      <c r="K71" s="62">
        <v>56</v>
      </c>
      <c r="L71" s="62"/>
      <c r="M71" s="62" t="str">
        <f t="shared" si="0"/>
        <v>No aplica</v>
      </c>
      <c r="N71" s="62" t="s">
        <v>62</v>
      </c>
      <c r="O71" s="107"/>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14" t="s">
        <v>8</v>
      </c>
      <c r="B73" s="114"/>
      <c r="C73" s="114"/>
      <c r="D73" s="114"/>
      <c r="E73" s="114"/>
      <c r="F73" s="114"/>
      <c r="G73" s="114"/>
      <c r="H73" s="114"/>
      <c r="I73" s="114"/>
      <c r="J73" s="114"/>
      <c r="K73" s="114"/>
      <c r="L73" s="114"/>
      <c r="M73" s="114"/>
      <c r="N73" s="114"/>
      <c r="O73" s="114"/>
    </row>
    <row r="74" spans="1:87" ht="15" customHeight="1" x14ac:dyDescent="0.3">
      <c r="A74" s="114" t="s">
        <v>9</v>
      </c>
      <c r="B74" s="114"/>
      <c r="C74" s="114"/>
      <c r="D74" s="114"/>
      <c r="E74" s="114"/>
      <c r="F74" s="114"/>
      <c r="G74" s="114"/>
      <c r="H74" s="114"/>
      <c r="I74" s="114"/>
      <c r="J74" s="114"/>
      <c r="K74" s="114"/>
      <c r="L74" s="114"/>
      <c r="M74" s="114"/>
      <c r="N74" s="114"/>
      <c r="O74" s="114"/>
    </row>
    <row r="75" spans="1:87" x14ac:dyDescent="0.3">
      <c r="A75" s="113" t="s">
        <v>37</v>
      </c>
      <c r="B75" s="113"/>
      <c r="C75" s="113"/>
      <c r="D75" s="113"/>
      <c r="E75" s="113"/>
      <c r="F75" s="113"/>
      <c r="G75" s="113"/>
      <c r="H75" s="113"/>
      <c r="I75" s="113"/>
      <c r="J75" s="113"/>
      <c r="K75" s="113"/>
      <c r="L75" s="113"/>
      <c r="M75" s="113"/>
      <c r="N75" s="113"/>
      <c r="O75" s="113"/>
    </row>
    <row r="76" spans="1:87" s="28" customFormat="1" x14ac:dyDescent="0.3">
      <c r="A76" s="108" t="s">
        <v>38</v>
      </c>
      <c r="B76" s="108"/>
      <c r="C76" s="108"/>
      <c r="D76" s="108"/>
      <c r="E76" s="108"/>
      <c r="F76" s="108"/>
      <c r="G76" s="108"/>
      <c r="H76" s="108"/>
      <c r="I76" s="108"/>
      <c r="J76" s="108"/>
      <c r="K76" s="108"/>
      <c r="L76" s="108"/>
      <c r="M76" s="108"/>
      <c r="N76" s="108"/>
      <c r="O76" s="108"/>
    </row>
  </sheetData>
  <autoFilter ref="A10:CI71" xr:uid="{00000000-0009-0000-0000-000003000000}"/>
  <mergeCells count="79">
    <mergeCell ref="A1:B3"/>
    <mergeCell ref="C1:N3"/>
    <mergeCell ref="B4:O4"/>
    <mergeCell ref="A5:O5"/>
    <mergeCell ref="A7:W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E16:E17"/>
    <mergeCell ref="F16:F17"/>
    <mergeCell ref="G16:G17"/>
    <mergeCell ref="H16:H17"/>
    <mergeCell ref="I16:I17"/>
    <mergeCell ref="K16:K17"/>
    <mergeCell ref="L16:L17"/>
    <mergeCell ref="M16:M17"/>
    <mergeCell ref="N16:N17"/>
    <mergeCell ref="O16:O17"/>
    <mergeCell ref="C51:C53"/>
    <mergeCell ref="P23:P24"/>
    <mergeCell ref="A25:A30"/>
    <mergeCell ref="B26:B27"/>
    <mergeCell ref="O26:O27"/>
    <mergeCell ref="A31:A35"/>
    <mergeCell ref="B31:B32"/>
    <mergeCell ref="O31:O32"/>
    <mergeCell ref="A18:A24"/>
    <mergeCell ref="B21:B22"/>
    <mergeCell ref="C21:C22"/>
    <mergeCell ref="O21:O22"/>
    <mergeCell ref="O51:O53"/>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B56:B60"/>
    <mergeCell ref="C56:C60"/>
    <mergeCell ref="O56:O60"/>
    <mergeCell ref="B61:B62"/>
    <mergeCell ref="C61:C62"/>
    <mergeCell ref="O61:O62"/>
    <mergeCell ref="B63:B64"/>
    <mergeCell ref="C63:C64"/>
    <mergeCell ref="O63:O64"/>
    <mergeCell ref="B66:B68"/>
    <mergeCell ref="C66:C68"/>
    <mergeCell ref="O66:O68"/>
    <mergeCell ref="A75:O75"/>
    <mergeCell ref="A76:O76"/>
    <mergeCell ref="A69:A71"/>
    <mergeCell ref="B69:B71"/>
    <mergeCell ref="C69:C71"/>
    <mergeCell ref="O69:O71"/>
    <mergeCell ref="A73:O73"/>
    <mergeCell ref="A74:O74"/>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71"/>
  <sheetViews>
    <sheetView showGridLines="0" topLeftCell="D1" zoomScale="60" zoomScaleNormal="60" zoomScaleSheetLayoutView="75" workbookViewId="0">
      <pane ySplit="10" topLeftCell="A42" activePane="bottomLeft" state="frozen"/>
      <selection activeCell="B1" sqref="B1"/>
      <selection pane="bottomLeft" activeCell="J44" sqref="J4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63" t="s">
        <v>26</v>
      </c>
    </row>
    <row r="2" spans="1:23" s="12" customFormat="1" ht="24.75" customHeight="1" x14ac:dyDescent="0.3">
      <c r="A2" s="122"/>
      <c r="B2" s="123"/>
      <c r="C2" s="133"/>
      <c r="D2" s="134"/>
      <c r="E2" s="134"/>
      <c r="F2" s="134"/>
      <c r="G2" s="134"/>
      <c r="H2" s="134"/>
      <c r="I2" s="134"/>
      <c r="J2" s="134"/>
      <c r="K2" s="134"/>
      <c r="L2" s="134"/>
      <c r="M2" s="134"/>
      <c r="N2" s="135"/>
      <c r="O2" s="10" t="s">
        <v>41</v>
      </c>
    </row>
    <row r="3" spans="1:23" s="12" customFormat="1" ht="22.5" customHeight="1" x14ac:dyDescent="0.3">
      <c r="A3" s="124"/>
      <c r="B3" s="125"/>
      <c r="C3" s="136"/>
      <c r="D3" s="137"/>
      <c r="E3" s="137"/>
      <c r="F3" s="137"/>
      <c r="G3" s="137"/>
      <c r="H3" s="137"/>
      <c r="I3" s="137"/>
      <c r="J3" s="137"/>
      <c r="K3" s="137"/>
      <c r="L3" s="137"/>
      <c r="M3" s="137"/>
      <c r="N3" s="138"/>
      <c r="O3" s="13" t="s">
        <v>40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63" t="s">
        <v>159</v>
      </c>
      <c r="B5" s="163"/>
      <c r="C5" s="163"/>
      <c r="D5" s="163"/>
      <c r="E5" s="163"/>
      <c r="F5" s="163"/>
      <c r="G5" s="163"/>
      <c r="H5" s="163"/>
      <c r="I5" s="163"/>
      <c r="J5" s="163"/>
      <c r="K5" s="163"/>
      <c r="L5" s="163"/>
      <c r="M5" s="163"/>
      <c r="N5" s="163"/>
      <c r="O5" s="163"/>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11" t="s">
        <v>276</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74"/>
      <c r="B8" s="21"/>
      <c r="C8" s="21"/>
      <c r="D8" s="21"/>
      <c r="E8" s="20"/>
      <c r="F8" s="20"/>
      <c r="G8" s="20"/>
      <c r="H8" s="20"/>
      <c r="I8" s="20"/>
      <c r="J8" s="20"/>
      <c r="K8" s="20"/>
      <c r="L8" s="20"/>
      <c r="M8" s="21"/>
      <c r="N8" s="21"/>
      <c r="O8" s="74"/>
      <c r="P8" s="74"/>
      <c r="Q8" s="74"/>
      <c r="R8" s="74"/>
      <c r="S8" s="74"/>
      <c r="T8" s="74"/>
      <c r="U8" s="74"/>
      <c r="V8" s="74"/>
      <c r="W8" s="74"/>
    </row>
    <row r="9" spans="1:23" s="15" customFormat="1" ht="28.5" customHeight="1" x14ac:dyDescent="0.3">
      <c r="A9" s="160" t="s">
        <v>0</v>
      </c>
      <c r="B9" s="160" t="s">
        <v>1</v>
      </c>
      <c r="C9" s="160" t="s">
        <v>2</v>
      </c>
      <c r="D9" s="160" t="s">
        <v>27</v>
      </c>
      <c r="E9" s="162" t="s">
        <v>28</v>
      </c>
      <c r="F9" s="162"/>
      <c r="G9" s="162"/>
      <c r="H9" s="162"/>
      <c r="I9" s="162"/>
      <c r="J9" s="162"/>
      <c r="K9" s="162"/>
      <c r="L9" s="162"/>
      <c r="M9" s="156" t="s">
        <v>10</v>
      </c>
      <c r="N9" s="156" t="s">
        <v>160</v>
      </c>
      <c r="O9" s="158" t="s">
        <v>192</v>
      </c>
    </row>
    <row r="10" spans="1:23" ht="36.75" customHeight="1" x14ac:dyDescent="0.3">
      <c r="A10" s="161"/>
      <c r="B10" s="161"/>
      <c r="C10" s="161"/>
      <c r="D10" s="161"/>
      <c r="E10" s="81" t="s">
        <v>29</v>
      </c>
      <c r="F10" s="82" t="s">
        <v>30</v>
      </c>
      <c r="G10" s="81" t="s">
        <v>31</v>
      </c>
      <c r="H10" s="82" t="s">
        <v>32</v>
      </c>
      <c r="I10" s="81" t="s">
        <v>33</v>
      </c>
      <c r="J10" s="82" t="s">
        <v>34</v>
      </c>
      <c r="K10" s="81" t="s">
        <v>35</v>
      </c>
      <c r="L10" s="82" t="s">
        <v>36</v>
      </c>
      <c r="M10" s="157"/>
      <c r="N10" s="157"/>
      <c r="O10" s="159"/>
    </row>
    <row r="11" spans="1:23" s="30" customFormat="1" ht="45.75" customHeight="1" x14ac:dyDescent="0.25">
      <c r="A11" s="149" t="s">
        <v>194</v>
      </c>
      <c r="B11" s="149" t="s">
        <v>195</v>
      </c>
      <c r="C11" s="149" t="s">
        <v>199</v>
      </c>
      <c r="D11" s="78" t="s">
        <v>203</v>
      </c>
      <c r="E11" s="83">
        <v>0</v>
      </c>
      <c r="F11" s="78"/>
      <c r="G11" s="83">
        <v>0.2</v>
      </c>
      <c r="H11" s="78"/>
      <c r="I11" s="83">
        <v>0.4</v>
      </c>
      <c r="J11" s="78"/>
      <c r="K11" s="83">
        <v>1</v>
      </c>
      <c r="L11" s="78"/>
      <c r="M11" s="75"/>
      <c r="N11" s="75"/>
      <c r="O11" s="73"/>
    </row>
    <row r="12" spans="1:23" s="30" customFormat="1" ht="45.75" customHeight="1" x14ac:dyDescent="0.25">
      <c r="A12" s="150"/>
      <c r="B12" s="151"/>
      <c r="C12" s="151"/>
      <c r="D12" s="78" t="s">
        <v>204</v>
      </c>
      <c r="E12" s="83">
        <v>0</v>
      </c>
      <c r="F12" s="78"/>
      <c r="G12" s="83">
        <v>0.2</v>
      </c>
      <c r="H12" s="78"/>
      <c r="I12" s="83">
        <v>0.4</v>
      </c>
      <c r="J12" s="78"/>
      <c r="K12" s="83">
        <v>1</v>
      </c>
      <c r="L12" s="78"/>
      <c r="M12" s="78"/>
      <c r="N12" s="78"/>
      <c r="O12" s="77"/>
    </row>
    <row r="13" spans="1:23" s="30" customFormat="1" ht="101.25" customHeight="1" x14ac:dyDescent="0.25">
      <c r="A13" s="150"/>
      <c r="B13" s="149" t="s">
        <v>196</v>
      </c>
      <c r="C13" s="149" t="s">
        <v>200</v>
      </c>
      <c r="D13" s="79" t="s">
        <v>205</v>
      </c>
      <c r="E13" s="84">
        <v>7.0000000000000007E-2</v>
      </c>
      <c r="F13" s="75"/>
      <c r="G13" s="84">
        <v>0.22</v>
      </c>
      <c r="H13" s="75"/>
      <c r="I13" s="84">
        <v>0.46</v>
      </c>
      <c r="J13" s="75"/>
      <c r="K13" s="84">
        <v>0.77</v>
      </c>
      <c r="L13" s="78"/>
      <c r="M13" s="75"/>
      <c r="N13" s="80"/>
      <c r="O13" s="73"/>
    </row>
    <row r="14" spans="1:23" s="30" customFormat="1" ht="105" customHeight="1" x14ac:dyDescent="0.25">
      <c r="A14" s="150"/>
      <c r="B14" s="151"/>
      <c r="C14" s="151"/>
      <c r="D14" s="79" t="s">
        <v>206</v>
      </c>
      <c r="E14" s="84">
        <v>1</v>
      </c>
      <c r="F14" s="78"/>
      <c r="G14" s="84">
        <v>1</v>
      </c>
      <c r="H14" s="78"/>
      <c r="I14" s="84">
        <v>1</v>
      </c>
      <c r="J14" s="78"/>
      <c r="K14" s="84">
        <v>1</v>
      </c>
      <c r="L14" s="78"/>
      <c r="M14" s="78"/>
      <c r="N14" s="80"/>
      <c r="O14" s="77"/>
    </row>
    <row r="15" spans="1:23" s="30" customFormat="1" ht="100.5" customHeight="1" x14ac:dyDescent="0.25">
      <c r="A15" s="150"/>
      <c r="B15" s="152" t="s">
        <v>197</v>
      </c>
      <c r="C15" s="149" t="s">
        <v>202</v>
      </c>
      <c r="D15" s="79" t="s">
        <v>207</v>
      </c>
      <c r="E15" s="85">
        <v>0</v>
      </c>
      <c r="F15" s="78"/>
      <c r="G15" s="85">
        <v>1</v>
      </c>
      <c r="H15" s="78"/>
      <c r="I15" s="85">
        <v>3</v>
      </c>
      <c r="J15" s="78"/>
      <c r="K15" s="85">
        <v>11</v>
      </c>
      <c r="L15" s="78"/>
      <c r="M15" s="75"/>
      <c r="N15" s="80"/>
      <c r="O15" s="73"/>
    </row>
    <row r="16" spans="1:23" s="30" customFormat="1" ht="72.75" customHeight="1" x14ac:dyDescent="0.25">
      <c r="A16" s="150"/>
      <c r="B16" s="154"/>
      <c r="C16" s="151"/>
      <c r="D16" s="79" t="s">
        <v>208</v>
      </c>
      <c r="E16" s="85">
        <v>0</v>
      </c>
      <c r="F16" s="78"/>
      <c r="G16" s="85">
        <v>0</v>
      </c>
      <c r="H16" s="78"/>
      <c r="I16" s="85">
        <v>0</v>
      </c>
      <c r="J16" s="78"/>
      <c r="K16" s="85">
        <v>23</v>
      </c>
      <c r="L16" s="78"/>
      <c r="M16" s="78"/>
      <c r="N16" s="80"/>
      <c r="O16" s="77"/>
    </row>
    <row r="17" spans="1:19" s="30" customFormat="1" ht="74.25" customHeight="1" x14ac:dyDescent="0.25">
      <c r="A17" s="150"/>
      <c r="B17" s="152" t="s">
        <v>198</v>
      </c>
      <c r="C17" s="149" t="s">
        <v>201</v>
      </c>
      <c r="D17" s="78" t="s">
        <v>209</v>
      </c>
      <c r="E17" s="83">
        <v>0</v>
      </c>
      <c r="F17" s="42"/>
      <c r="G17" s="83">
        <v>0.2</v>
      </c>
      <c r="H17" s="42"/>
      <c r="I17" s="83">
        <v>0.2</v>
      </c>
      <c r="J17" s="42"/>
      <c r="K17" s="83">
        <v>1</v>
      </c>
      <c r="L17" s="42"/>
      <c r="M17" s="75"/>
      <c r="N17" s="36"/>
      <c r="O17" s="77"/>
    </row>
    <row r="18" spans="1:19" s="30" customFormat="1" ht="106.5" customHeight="1" x14ac:dyDescent="0.25">
      <c r="A18" s="151"/>
      <c r="B18" s="154"/>
      <c r="C18" s="151"/>
      <c r="D18" s="78" t="s">
        <v>210</v>
      </c>
      <c r="E18" s="86">
        <v>0</v>
      </c>
      <c r="F18" s="42"/>
      <c r="G18" s="87">
        <v>0.2</v>
      </c>
      <c r="H18" s="42"/>
      <c r="I18" s="87">
        <v>0.2</v>
      </c>
      <c r="J18" s="42"/>
      <c r="K18" s="86">
        <v>1</v>
      </c>
      <c r="L18" s="42"/>
      <c r="M18" s="78"/>
      <c r="N18" s="36"/>
      <c r="O18" s="77"/>
    </row>
    <row r="19" spans="1:19" s="30" customFormat="1" ht="63" customHeight="1" x14ac:dyDescent="0.25">
      <c r="A19" s="149" t="s">
        <v>193</v>
      </c>
      <c r="B19" s="152" t="s">
        <v>211</v>
      </c>
      <c r="C19" s="149" t="s">
        <v>212</v>
      </c>
      <c r="D19" s="78" t="s">
        <v>213</v>
      </c>
      <c r="E19" s="85">
        <v>0</v>
      </c>
      <c r="F19" s="75"/>
      <c r="G19" s="85">
        <v>0</v>
      </c>
      <c r="H19" s="75"/>
      <c r="I19" s="85">
        <v>0</v>
      </c>
      <c r="J19" s="75"/>
      <c r="K19" s="85">
        <v>178</v>
      </c>
      <c r="L19" s="78"/>
      <c r="M19" s="75"/>
      <c r="N19" s="80"/>
      <c r="O19" s="43"/>
    </row>
    <row r="20" spans="1:19" s="30" customFormat="1" ht="62.25" customHeight="1" x14ac:dyDescent="0.25">
      <c r="A20" s="150"/>
      <c r="B20" s="153"/>
      <c r="C20" s="150"/>
      <c r="D20" s="88" t="s">
        <v>214</v>
      </c>
      <c r="E20" s="85"/>
      <c r="F20" s="75"/>
      <c r="G20" s="85"/>
      <c r="H20" s="75"/>
      <c r="I20" s="85"/>
      <c r="J20" s="75"/>
      <c r="K20" s="85"/>
      <c r="L20" s="78"/>
      <c r="M20" s="75"/>
      <c r="N20" s="80"/>
      <c r="O20" s="73"/>
    </row>
    <row r="21" spans="1:19" s="30" customFormat="1" ht="79.5" customHeight="1" x14ac:dyDescent="0.25">
      <c r="A21" s="150"/>
      <c r="B21" s="78" t="s">
        <v>215</v>
      </c>
      <c r="C21" s="150"/>
      <c r="D21" s="78" t="s">
        <v>216</v>
      </c>
      <c r="E21" s="85">
        <v>0</v>
      </c>
      <c r="F21" s="75"/>
      <c r="G21" s="85">
        <v>0</v>
      </c>
      <c r="H21" s="75"/>
      <c r="I21" s="85">
        <v>0</v>
      </c>
      <c r="J21" s="75"/>
      <c r="K21" s="85">
        <v>15</v>
      </c>
      <c r="L21" s="78"/>
      <c r="M21" s="75"/>
      <c r="N21" s="80"/>
      <c r="O21" s="73"/>
    </row>
    <row r="22" spans="1:19" s="30" customFormat="1" ht="96" customHeight="1" x14ac:dyDescent="0.25">
      <c r="A22" s="150"/>
      <c r="B22" s="149" t="s">
        <v>217</v>
      </c>
      <c r="C22" s="150"/>
      <c r="D22" s="78" t="s">
        <v>218</v>
      </c>
      <c r="E22" s="85">
        <v>1920</v>
      </c>
      <c r="F22" s="75"/>
      <c r="G22" s="85">
        <v>4800</v>
      </c>
      <c r="H22" s="75"/>
      <c r="I22" s="85">
        <v>9840</v>
      </c>
      <c r="J22" s="75"/>
      <c r="K22" s="85">
        <v>12000</v>
      </c>
      <c r="L22" s="78"/>
      <c r="M22" s="75"/>
      <c r="N22" s="44"/>
      <c r="O22" s="107"/>
    </row>
    <row r="23" spans="1:19" s="30" customFormat="1" ht="65.25" customHeight="1" x14ac:dyDescent="0.25">
      <c r="A23" s="151"/>
      <c r="B23" s="151"/>
      <c r="C23" s="151"/>
      <c r="D23" s="78" t="s">
        <v>219</v>
      </c>
      <c r="E23" s="85">
        <v>0</v>
      </c>
      <c r="F23" s="75"/>
      <c r="G23" s="85">
        <v>0</v>
      </c>
      <c r="H23" s="75"/>
      <c r="I23" s="85">
        <v>0</v>
      </c>
      <c r="J23" s="75"/>
      <c r="K23" s="85">
        <v>0.88</v>
      </c>
      <c r="L23" s="78"/>
      <c r="M23" s="75"/>
      <c r="N23" s="80"/>
      <c r="O23" s="107"/>
    </row>
    <row r="24" spans="1:19" s="30" customFormat="1" ht="139.5" customHeight="1" x14ac:dyDescent="0.25">
      <c r="A24" s="149" t="s">
        <v>220</v>
      </c>
      <c r="B24" s="79" t="s">
        <v>222</v>
      </c>
      <c r="C24" s="149" t="s">
        <v>221</v>
      </c>
      <c r="D24" s="78" t="s">
        <v>223</v>
      </c>
      <c r="E24" s="85">
        <v>0</v>
      </c>
      <c r="F24" s="75"/>
      <c r="G24" s="85">
        <v>0</v>
      </c>
      <c r="H24" s="75"/>
      <c r="I24" s="85">
        <v>0</v>
      </c>
      <c r="J24" s="75"/>
      <c r="K24" s="85">
        <v>3500</v>
      </c>
      <c r="L24" s="78"/>
      <c r="M24" s="75"/>
      <c r="N24" s="44"/>
      <c r="O24" s="73"/>
      <c r="P24" s="105"/>
    </row>
    <row r="25" spans="1:19" s="30" customFormat="1" ht="107.25" customHeight="1" x14ac:dyDescent="0.25">
      <c r="A25" s="150"/>
      <c r="B25" s="79" t="s">
        <v>224</v>
      </c>
      <c r="C25" s="151"/>
      <c r="D25" s="78" t="s">
        <v>225</v>
      </c>
      <c r="E25" s="85">
        <v>0</v>
      </c>
      <c r="F25" s="75"/>
      <c r="G25" s="85">
        <v>0</v>
      </c>
      <c r="H25" s="75"/>
      <c r="I25" s="85">
        <v>70</v>
      </c>
      <c r="J25" s="75"/>
      <c r="K25" s="85">
        <v>680</v>
      </c>
      <c r="L25" s="78"/>
      <c r="M25" s="75"/>
      <c r="N25" s="44"/>
      <c r="O25" s="73"/>
      <c r="P25" s="105"/>
    </row>
    <row r="26" spans="1:19" s="30" customFormat="1" ht="80.25" customHeight="1" x14ac:dyDescent="0.25">
      <c r="A26" s="150"/>
      <c r="B26" s="149" t="s">
        <v>226</v>
      </c>
      <c r="C26" s="149" t="s">
        <v>5</v>
      </c>
      <c r="D26" s="78" t="s">
        <v>227</v>
      </c>
      <c r="E26" s="85">
        <v>0</v>
      </c>
      <c r="F26" s="75"/>
      <c r="G26" s="85">
        <v>160</v>
      </c>
      <c r="H26" s="75"/>
      <c r="I26" s="85">
        <v>160</v>
      </c>
      <c r="J26" s="75"/>
      <c r="K26" s="85">
        <v>930</v>
      </c>
      <c r="L26" s="78"/>
      <c r="M26" s="75"/>
      <c r="N26" s="80"/>
      <c r="O26" s="73"/>
    </row>
    <row r="27" spans="1:19" s="30" customFormat="1" ht="80.25" customHeight="1" x14ac:dyDescent="0.25">
      <c r="A27" s="150"/>
      <c r="B27" s="150"/>
      <c r="C27" s="150"/>
      <c r="D27" s="78" t="s">
        <v>228</v>
      </c>
      <c r="E27" s="86">
        <v>0</v>
      </c>
      <c r="F27" s="42"/>
      <c r="G27" s="86">
        <v>1404</v>
      </c>
      <c r="H27" s="42"/>
      <c r="I27" s="86">
        <v>1404</v>
      </c>
      <c r="J27" s="42"/>
      <c r="K27" s="86">
        <v>1965</v>
      </c>
      <c r="L27" s="78"/>
      <c r="M27" s="75"/>
      <c r="N27" s="44"/>
      <c r="O27" s="118"/>
      <c r="S27" s="31"/>
    </row>
    <row r="28" spans="1:19" s="16" customFormat="1" ht="91.5" customHeight="1" x14ac:dyDescent="0.3">
      <c r="A28" s="151"/>
      <c r="B28" s="151"/>
      <c r="C28" s="151"/>
      <c r="D28" s="78" t="s">
        <v>229</v>
      </c>
      <c r="E28" s="86">
        <v>0</v>
      </c>
      <c r="F28" s="42"/>
      <c r="G28" s="86">
        <v>0</v>
      </c>
      <c r="H28" s="42"/>
      <c r="I28" s="86">
        <v>0</v>
      </c>
      <c r="J28" s="42"/>
      <c r="K28" s="86">
        <v>200</v>
      </c>
      <c r="L28" s="78"/>
      <c r="M28" s="75"/>
      <c r="N28" s="44"/>
      <c r="O28" s="119"/>
      <c r="S28" s="17"/>
    </row>
    <row r="29" spans="1:19" s="16" customFormat="1" ht="99" customHeight="1" x14ac:dyDescent="0.3">
      <c r="A29" s="149" t="s">
        <v>230</v>
      </c>
      <c r="B29" s="149" t="s">
        <v>231</v>
      </c>
      <c r="C29" s="149" t="s">
        <v>16</v>
      </c>
      <c r="D29" s="78" t="s">
        <v>232</v>
      </c>
      <c r="E29" s="86">
        <v>0</v>
      </c>
      <c r="F29" s="42"/>
      <c r="G29" s="86">
        <v>0</v>
      </c>
      <c r="H29" s="75"/>
      <c r="I29" s="86">
        <v>0</v>
      </c>
      <c r="J29" s="75"/>
      <c r="K29" s="86">
        <v>600</v>
      </c>
      <c r="L29" s="78"/>
      <c r="M29" s="42"/>
      <c r="N29" s="44"/>
      <c r="O29" s="45"/>
      <c r="S29" s="17"/>
    </row>
    <row r="30" spans="1:19" s="16" customFormat="1" ht="64.5" customHeight="1" x14ac:dyDescent="0.3">
      <c r="A30" s="150"/>
      <c r="B30" s="151"/>
      <c r="C30" s="150"/>
      <c r="D30" s="78" t="s">
        <v>233</v>
      </c>
      <c r="E30" s="86">
        <v>0</v>
      </c>
      <c r="F30" s="42"/>
      <c r="G30" s="86">
        <v>0</v>
      </c>
      <c r="H30" s="46"/>
      <c r="I30" s="86">
        <v>0</v>
      </c>
      <c r="J30" s="46"/>
      <c r="K30" s="86">
        <v>479</v>
      </c>
      <c r="L30" s="47"/>
      <c r="M30" s="75"/>
      <c r="N30" s="44"/>
      <c r="O30" s="45"/>
      <c r="S30" s="17"/>
    </row>
    <row r="31" spans="1:19" s="16" customFormat="1" ht="132" customHeight="1" x14ac:dyDescent="0.3">
      <c r="A31" s="150"/>
      <c r="B31" s="149" t="s">
        <v>234</v>
      </c>
      <c r="C31" s="150"/>
      <c r="D31" s="78" t="s">
        <v>235</v>
      </c>
      <c r="E31" s="85">
        <v>0</v>
      </c>
      <c r="F31" s="75"/>
      <c r="G31" s="85">
        <v>0</v>
      </c>
      <c r="H31" s="75"/>
      <c r="I31" s="85">
        <v>0</v>
      </c>
      <c r="J31" s="75"/>
      <c r="K31" s="85">
        <v>10</v>
      </c>
      <c r="L31" s="78"/>
      <c r="M31" s="75"/>
      <c r="N31" s="80"/>
      <c r="O31" s="73"/>
      <c r="S31" s="17"/>
    </row>
    <row r="32" spans="1:19" s="16" customFormat="1" ht="85.5" customHeight="1" x14ac:dyDescent="0.3">
      <c r="A32" s="150"/>
      <c r="B32" s="150"/>
      <c r="C32" s="150"/>
      <c r="D32" s="88" t="s">
        <v>214</v>
      </c>
      <c r="E32" s="85"/>
      <c r="F32" s="75"/>
      <c r="G32" s="85"/>
      <c r="H32" s="75"/>
      <c r="I32" s="85"/>
      <c r="J32" s="75"/>
      <c r="K32" s="85"/>
      <c r="L32" s="78"/>
      <c r="M32" s="75"/>
      <c r="N32" s="80"/>
      <c r="O32" s="107"/>
      <c r="S32" s="17"/>
    </row>
    <row r="33" spans="1:19" s="16" customFormat="1" ht="59.25" customHeight="1" x14ac:dyDescent="0.3">
      <c r="A33" s="150"/>
      <c r="B33" s="151"/>
      <c r="C33" s="150"/>
      <c r="D33" s="78" t="s">
        <v>236</v>
      </c>
      <c r="E33" s="85">
        <v>0</v>
      </c>
      <c r="F33" s="75"/>
      <c r="G33" s="85">
        <v>0</v>
      </c>
      <c r="H33" s="75"/>
      <c r="I33" s="85">
        <v>0</v>
      </c>
      <c r="J33" s="75"/>
      <c r="K33" s="85">
        <v>5</v>
      </c>
      <c r="L33" s="78"/>
      <c r="M33" s="75"/>
      <c r="N33" s="80"/>
      <c r="O33" s="107"/>
      <c r="S33" s="17"/>
    </row>
    <row r="34" spans="1:19" s="23" customFormat="1" ht="80.25" customHeight="1" x14ac:dyDescent="0.25">
      <c r="A34" s="150"/>
      <c r="B34" s="78" t="s">
        <v>237</v>
      </c>
      <c r="C34" s="150"/>
      <c r="D34" s="78" t="s">
        <v>238</v>
      </c>
      <c r="E34" s="85">
        <v>0</v>
      </c>
      <c r="F34" s="75"/>
      <c r="G34" s="85">
        <v>0</v>
      </c>
      <c r="H34" s="75"/>
      <c r="I34" s="85">
        <v>0</v>
      </c>
      <c r="J34" s="75"/>
      <c r="K34" s="85">
        <v>500</v>
      </c>
      <c r="L34" s="78"/>
      <c r="M34" s="75"/>
      <c r="N34" s="80"/>
      <c r="O34" s="73"/>
    </row>
    <row r="35" spans="1:19" s="16" customFormat="1" ht="101.25" customHeight="1" x14ac:dyDescent="0.3">
      <c r="A35" s="150"/>
      <c r="B35" s="149" t="s">
        <v>239</v>
      </c>
      <c r="C35" s="150"/>
      <c r="D35" s="78" t="s">
        <v>240</v>
      </c>
      <c r="E35" s="85">
        <v>0</v>
      </c>
      <c r="F35" s="75"/>
      <c r="G35" s="85">
        <v>0</v>
      </c>
      <c r="H35" s="75"/>
      <c r="I35" s="85">
        <v>0</v>
      </c>
      <c r="J35" s="75"/>
      <c r="K35" s="85">
        <v>12</v>
      </c>
      <c r="L35" s="78"/>
      <c r="M35" s="75"/>
      <c r="N35" s="80"/>
      <c r="O35" s="73"/>
    </row>
    <row r="36" spans="1:19" s="16" customFormat="1" ht="105.75" customHeight="1" x14ac:dyDescent="0.3">
      <c r="A36" s="151"/>
      <c r="B36" s="151"/>
      <c r="C36" s="151"/>
      <c r="D36" s="78" t="s">
        <v>241</v>
      </c>
      <c r="E36" s="85">
        <v>0</v>
      </c>
      <c r="F36" s="75"/>
      <c r="G36" s="85">
        <v>0</v>
      </c>
      <c r="H36" s="75"/>
      <c r="I36" s="85">
        <v>0</v>
      </c>
      <c r="J36" s="75"/>
      <c r="K36" s="85">
        <v>6</v>
      </c>
      <c r="L36" s="78"/>
      <c r="M36" s="75"/>
      <c r="N36" s="80"/>
      <c r="O36" s="45"/>
    </row>
    <row r="37" spans="1:19" s="16" customFormat="1" ht="68.25" customHeight="1" x14ac:dyDescent="0.3">
      <c r="A37" s="149" t="s">
        <v>242</v>
      </c>
      <c r="B37" s="149" t="s">
        <v>243</v>
      </c>
      <c r="C37" s="149" t="s">
        <v>221</v>
      </c>
      <c r="D37" s="78" t="s">
        <v>244</v>
      </c>
      <c r="E37" s="85">
        <v>1</v>
      </c>
      <c r="F37" s="75"/>
      <c r="G37" s="85">
        <v>11</v>
      </c>
      <c r="H37" s="75"/>
      <c r="I37" s="85">
        <v>17</v>
      </c>
      <c r="J37" s="75"/>
      <c r="K37" s="85">
        <v>25</v>
      </c>
      <c r="L37" s="78"/>
      <c r="M37" s="75"/>
      <c r="N37" s="44"/>
      <c r="O37" s="73"/>
    </row>
    <row r="38" spans="1:19" s="23" customFormat="1" ht="41.25" customHeight="1" x14ac:dyDescent="0.25">
      <c r="A38" s="150"/>
      <c r="B38" s="150"/>
      <c r="C38" s="150"/>
      <c r="D38" s="78" t="s">
        <v>245</v>
      </c>
      <c r="E38" s="85">
        <v>125</v>
      </c>
      <c r="F38" s="75"/>
      <c r="G38" s="85">
        <v>2250</v>
      </c>
      <c r="H38" s="75"/>
      <c r="I38" s="85">
        <v>3000</v>
      </c>
      <c r="J38" s="75"/>
      <c r="K38" s="85">
        <v>4000</v>
      </c>
      <c r="L38" s="78"/>
      <c r="M38" s="75"/>
      <c r="N38" s="80"/>
      <c r="O38" s="107"/>
      <c r="P38" s="34"/>
    </row>
    <row r="39" spans="1:19" s="23" customFormat="1" ht="78.75" customHeight="1" x14ac:dyDescent="0.25">
      <c r="A39" s="150"/>
      <c r="B39" s="151"/>
      <c r="C39" s="150"/>
      <c r="D39" s="78" t="s">
        <v>246</v>
      </c>
      <c r="E39" s="83">
        <v>0</v>
      </c>
      <c r="F39" s="41"/>
      <c r="G39" s="83">
        <v>0.25</v>
      </c>
      <c r="H39" s="75"/>
      <c r="I39" s="83">
        <v>0.25</v>
      </c>
      <c r="J39" s="75"/>
      <c r="K39" s="83">
        <v>0.65</v>
      </c>
      <c r="L39" s="78"/>
      <c r="M39" s="75"/>
      <c r="N39" s="80"/>
      <c r="O39" s="107"/>
    </row>
    <row r="40" spans="1:19" s="16" customFormat="1" ht="79.5" customHeight="1" x14ac:dyDescent="0.3">
      <c r="A40" s="150"/>
      <c r="B40" s="149" t="s">
        <v>247</v>
      </c>
      <c r="C40" s="150"/>
      <c r="D40" s="78" t="s">
        <v>248</v>
      </c>
      <c r="E40" s="85">
        <v>0</v>
      </c>
      <c r="F40" s="75"/>
      <c r="G40" s="85">
        <v>0</v>
      </c>
      <c r="H40" s="75"/>
      <c r="I40" s="85">
        <v>0</v>
      </c>
      <c r="J40" s="75"/>
      <c r="K40" s="85">
        <v>10</v>
      </c>
      <c r="L40" s="78"/>
      <c r="M40" s="75"/>
      <c r="N40" s="44"/>
      <c r="O40" s="49"/>
    </row>
    <row r="41" spans="1:19" s="16" customFormat="1" ht="71.25" customHeight="1" x14ac:dyDescent="0.3">
      <c r="A41" s="151"/>
      <c r="B41" s="151"/>
      <c r="C41" s="151"/>
      <c r="D41" s="78" t="s">
        <v>249</v>
      </c>
      <c r="E41" s="84">
        <v>1</v>
      </c>
      <c r="F41" s="65"/>
      <c r="G41" s="84">
        <v>1</v>
      </c>
      <c r="H41" s="41"/>
      <c r="I41" s="84">
        <v>1</v>
      </c>
      <c r="J41" s="41"/>
      <c r="K41" s="84">
        <v>1</v>
      </c>
      <c r="L41" s="78"/>
      <c r="M41" s="75"/>
      <c r="N41" s="80"/>
      <c r="O41" s="45"/>
    </row>
    <row r="42" spans="1:19" s="16" customFormat="1" ht="114" customHeight="1" x14ac:dyDescent="0.3">
      <c r="A42" s="149" t="s">
        <v>250</v>
      </c>
      <c r="B42" s="149" t="s">
        <v>252</v>
      </c>
      <c r="C42" s="149" t="s">
        <v>251</v>
      </c>
      <c r="D42" s="78" t="s">
        <v>253</v>
      </c>
      <c r="E42" s="85">
        <v>0</v>
      </c>
      <c r="F42" s="78">
        <v>0</v>
      </c>
      <c r="G42" s="85">
        <v>0</v>
      </c>
      <c r="H42" s="78"/>
      <c r="I42" s="85">
        <v>0</v>
      </c>
      <c r="J42" s="78"/>
      <c r="K42" s="85">
        <v>4</v>
      </c>
      <c r="L42" s="78"/>
      <c r="M42" s="75"/>
      <c r="N42" s="80"/>
      <c r="O42" s="146" t="s">
        <v>283</v>
      </c>
    </row>
    <row r="43" spans="1:19" s="16" customFormat="1" ht="102.75" customHeight="1" x14ac:dyDescent="0.3">
      <c r="A43" s="150"/>
      <c r="B43" s="150"/>
      <c r="C43" s="150"/>
      <c r="D43" s="78" t="s">
        <v>254</v>
      </c>
      <c r="E43" s="85">
        <v>0</v>
      </c>
      <c r="F43" s="75">
        <v>0</v>
      </c>
      <c r="G43" s="85">
        <v>5</v>
      </c>
      <c r="H43" s="41"/>
      <c r="I43" s="85">
        <v>5</v>
      </c>
      <c r="J43" s="41"/>
      <c r="K43" s="85">
        <v>10</v>
      </c>
      <c r="L43" s="41"/>
      <c r="M43" s="75"/>
      <c r="N43" s="80"/>
      <c r="O43" s="147"/>
    </row>
    <row r="44" spans="1:19" s="16" customFormat="1" ht="95.25" customHeight="1" x14ac:dyDescent="0.3">
      <c r="A44" s="151"/>
      <c r="B44" s="151"/>
      <c r="C44" s="151"/>
      <c r="D44" s="78" t="s">
        <v>255</v>
      </c>
      <c r="E44" s="85">
        <v>23750</v>
      </c>
      <c r="F44" s="78">
        <v>100813</v>
      </c>
      <c r="G44" s="85">
        <v>47500</v>
      </c>
      <c r="H44" s="78"/>
      <c r="I44" s="85">
        <v>71250</v>
      </c>
      <c r="J44" s="78"/>
      <c r="K44" s="85">
        <v>95000</v>
      </c>
      <c r="L44" s="85"/>
      <c r="M44" s="44"/>
      <c r="N44" s="64"/>
      <c r="O44" s="148"/>
    </row>
    <row r="45" spans="1:19" s="23" customFormat="1" ht="117.75" customHeight="1" x14ac:dyDescent="0.25">
      <c r="A45" s="149" t="s">
        <v>256</v>
      </c>
      <c r="B45" s="149" t="s">
        <v>257</v>
      </c>
      <c r="C45" s="149" t="s">
        <v>125</v>
      </c>
      <c r="D45" s="78" t="s">
        <v>258</v>
      </c>
      <c r="E45" s="84">
        <v>1</v>
      </c>
      <c r="F45" s="65">
        <v>1</v>
      </c>
      <c r="G45" s="84">
        <v>1</v>
      </c>
      <c r="H45" s="41"/>
      <c r="I45" s="84">
        <v>1</v>
      </c>
      <c r="J45" s="41"/>
      <c r="K45" s="84">
        <v>1</v>
      </c>
      <c r="L45" s="41"/>
      <c r="M45" s="44"/>
      <c r="N45" s="64"/>
      <c r="O45" s="146" t="s">
        <v>277</v>
      </c>
    </row>
    <row r="46" spans="1:19" s="23" customFormat="1" ht="147.75" customHeight="1" x14ac:dyDescent="0.25">
      <c r="A46" s="150"/>
      <c r="B46" s="151"/>
      <c r="C46" s="151"/>
      <c r="D46" s="78" t="s">
        <v>259</v>
      </c>
      <c r="E46" s="84">
        <v>1</v>
      </c>
      <c r="F46" s="65">
        <v>1</v>
      </c>
      <c r="G46" s="84">
        <v>1</v>
      </c>
      <c r="H46" s="41"/>
      <c r="I46" s="84">
        <v>1</v>
      </c>
      <c r="J46" s="41"/>
      <c r="K46" s="84">
        <v>1</v>
      </c>
      <c r="L46" s="78"/>
      <c r="M46" s="44"/>
      <c r="N46" s="64"/>
      <c r="O46" s="155"/>
    </row>
    <row r="47" spans="1:19" s="16" customFormat="1" ht="157.5" customHeight="1" x14ac:dyDescent="0.3">
      <c r="A47" s="150"/>
      <c r="B47" s="149" t="s">
        <v>260</v>
      </c>
      <c r="C47" s="149" t="s">
        <v>261</v>
      </c>
      <c r="D47" s="78" t="s">
        <v>262</v>
      </c>
      <c r="E47" s="84">
        <v>0.3</v>
      </c>
      <c r="F47" s="71">
        <v>0.45</v>
      </c>
      <c r="G47" s="84">
        <v>0.35</v>
      </c>
      <c r="H47" s="42"/>
      <c r="I47" s="84">
        <v>0.4</v>
      </c>
      <c r="J47" s="42"/>
      <c r="K47" s="84">
        <v>0.45</v>
      </c>
      <c r="L47" s="78"/>
      <c r="M47" s="75"/>
      <c r="N47" s="80"/>
      <c r="O47" s="146" t="s">
        <v>278</v>
      </c>
    </row>
    <row r="48" spans="1:19" s="23" customFormat="1" ht="157.5" customHeight="1" x14ac:dyDescent="0.25">
      <c r="A48" s="150"/>
      <c r="B48" s="150"/>
      <c r="C48" s="150"/>
      <c r="D48" s="78" t="s">
        <v>263</v>
      </c>
      <c r="E48" s="84">
        <v>1</v>
      </c>
      <c r="F48" s="65">
        <v>1</v>
      </c>
      <c r="G48" s="84">
        <v>1</v>
      </c>
      <c r="H48" s="41"/>
      <c r="I48" s="84">
        <v>1</v>
      </c>
      <c r="J48" s="41"/>
      <c r="K48" s="84">
        <v>1</v>
      </c>
      <c r="L48" s="78"/>
      <c r="M48" s="44"/>
      <c r="N48" s="44"/>
      <c r="O48" s="147"/>
    </row>
    <row r="49" spans="1:87" s="16" customFormat="1" ht="150.75" customHeight="1" x14ac:dyDescent="0.3">
      <c r="A49" s="150"/>
      <c r="B49" s="151"/>
      <c r="C49" s="151"/>
      <c r="D49" s="78" t="s">
        <v>259</v>
      </c>
      <c r="E49" s="84">
        <v>1</v>
      </c>
      <c r="F49" s="90">
        <v>0.94</v>
      </c>
      <c r="G49" s="84">
        <v>1</v>
      </c>
      <c r="H49" s="41"/>
      <c r="I49" s="84">
        <v>1</v>
      </c>
      <c r="J49" s="41"/>
      <c r="K49" s="84">
        <v>1</v>
      </c>
      <c r="L49" s="78"/>
      <c r="M49" s="44"/>
      <c r="N49" s="44"/>
      <c r="O49" s="148"/>
    </row>
    <row r="50" spans="1:87" s="23" customFormat="1" ht="108.75" customHeight="1" x14ac:dyDescent="0.25">
      <c r="A50" s="150"/>
      <c r="B50" s="149" t="s">
        <v>264</v>
      </c>
      <c r="C50" s="149" t="s">
        <v>122</v>
      </c>
      <c r="D50" s="78" t="s">
        <v>265</v>
      </c>
      <c r="E50" s="84">
        <v>0.25</v>
      </c>
      <c r="F50" s="41">
        <v>0.28000000000000003</v>
      </c>
      <c r="G50" s="84">
        <v>0.5</v>
      </c>
      <c r="H50" s="75"/>
      <c r="I50" s="84">
        <v>0.75</v>
      </c>
      <c r="J50" s="75"/>
      <c r="K50" s="84">
        <v>1</v>
      </c>
      <c r="L50" s="78"/>
      <c r="M50" s="75"/>
      <c r="N50" s="44"/>
      <c r="O50" s="146" t="s">
        <v>279</v>
      </c>
    </row>
    <row r="51" spans="1:87" s="25" customFormat="1" ht="70.5" customHeight="1" x14ac:dyDescent="0.25">
      <c r="A51" s="150"/>
      <c r="B51" s="150"/>
      <c r="C51" s="150"/>
      <c r="D51" s="78" t="s">
        <v>249</v>
      </c>
      <c r="E51" s="84">
        <v>1</v>
      </c>
      <c r="F51" s="41">
        <v>1</v>
      </c>
      <c r="G51" s="84">
        <v>1</v>
      </c>
      <c r="H51" s="41"/>
      <c r="I51" s="84">
        <v>1</v>
      </c>
      <c r="J51" s="41"/>
      <c r="K51" s="84">
        <v>1</v>
      </c>
      <c r="L51" s="41"/>
      <c r="M51" s="44"/>
      <c r="N51" s="44"/>
      <c r="O51" s="147"/>
    </row>
    <row r="52" spans="1:87" s="23" customFormat="1" ht="78.75" customHeight="1" x14ac:dyDescent="0.25">
      <c r="A52" s="150"/>
      <c r="B52" s="151"/>
      <c r="C52" s="151"/>
      <c r="D52" s="78" t="s">
        <v>266</v>
      </c>
      <c r="E52" s="84">
        <v>1</v>
      </c>
      <c r="F52" s="41">
        <v>1</v>
      </c>
      <c r="G52" s="84">
        <v>1</v>
      </c>
      <c r="H52" s="41"/>
      <c r="I52" s="84">
        <v>1</v>
      </c>
      <c r="J52" s="41"/>
      <c r="K52" s="84">
        <v>1</v>
      </c>
      <c r="L52" s="41"/>
      <c r="M52" s="44"/>
      <c r="N52" s="44"/>
      <c r="O52" s="147"/>
    </row>
    <row r="53" spans="1:87" s="23" customFormat="1" ht="78" customHeight="1" x14ac:dyDescent="0.25">
      <c r="A53" s="150"/>
      <c r="B53" s="149" t="s">
        <v>89</v>
      </c>
      <c r="C53" s="149" t="s">
        <v>121</v>
      </c>
      <c r="D53" s="78" t="s">
        <v>90</v>
      </c>
      <c r="E53" s="84">
        <v>0</v>
      </c>
      <c r="F53" s="41">
        <v>0</v>
      </c>
      <c r="G53" s="84">
        <v>0.84</v>
      </c>
      <c r="H53" s="41"/>
      <c r="I53" s="84">
        <v>0.84</v>
      </c>
      <c r="J53" s="41"/>
      <c r="K53" s="84">
        <v>0.85</v>
      </c>
      <c r="L53" s="41"/>
      <c r="M53" s="44"/>
      <c r="N53" s="44"/>
      <c r="O53" s="147" t="s">
        <v>280</v>
      </c>
    </row>
    <row r="54" spans="1:87" s="23" customFormat="1" ht="30.75" customHeight="1" x14ac:dyDescent="0.25">
      <c r="A54" s="150"/>
      <c r="B54" s="150"/>
      <c r="C54" s="150"/>
      <c r="D54" s="78" t="s">
        <v>249</v>
      </c>
      <c r="E54" s="84">
        <v>1</v>
      </c>
      <c r="F54" s="71">
        <v>0.97</v>
      </c>
      <c r="G54" s="84">
        <v>1</v>
      </c>
      <c r="H54" s="41"/>
      <c r="I54" s="84">
        <v>1</v>
      </c>
      <c r="J54" s="41"/>
      <c r="K54" s="84">
        <v>1</v>
      </c>
      <c r="L54" s="41"/>
      <c r="M54" s="44"/>
      <c r="N54" s="44"/>
      <c r="O54" s="14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50"/>
      <c r="B55" s="151"/>
      <c r="C55" s="150"/>
      <c r="D55" s="78" t="s">
        <v>266</v>
      </c>
      <c r="E55" s="84">
        <v>1</v>
      </c>
      <c r="F55" s="41">
        <v>1</v>
      </c>
      <c r="G55" s="84">
        <v>1</v>
      </c>
      <c r="H55" s="41"/>
      <c r="I55" s="84">
        <v>1</v>
      </c>
      <c r="J55" s="41"/>
      <c r="K55" s="84">
        <v>1</v>
      </c>
      <c r="L55" s="41"/>
      <c r="M55" s="44"/>
      <c r="N55" s="44"/>
      <c r="O55" s="147"/>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150"/>
      <c r="B56" s="78" t="s">
        <v>267</v>
      </c>
      <c r="C56" s="150"/>
      <c r="D56" s="78" t="s">
        <v>268</v>
      </c>
      <c r="E56" s="84">
        <v>1</v>
      </c>
      <c r="F56" s="41">
        <v>1</v>
      </c>
      <c r="G56" s="84">
        <v>1</v>
      </c>
      <c r="H56" s="41"/>
      <c r="I56" s="84">
        <v>1</v>
      </c>
      <c r="J56" s="41"/>
      <c r="K56" s="84">
        <v>1</v>
      </c>
      <c r="L56" s="41"/>
      <c r="M56" s="44"/>
      <c r="N56" s="44"/>
      <c r="O56" s="147"/>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150"/>
      <c r="B57" s="149" t="s">
        <v>269</v>
      </c>
      <c r="C57" s="150"/>
      <c r="D57" s="78" t="s">
        <v>270</v>
      </c>
      <c r="E57" s="89">
        <v>0.89549999999999996</v>
      </c>
      <c r="F57" s="72"/>
      <c r="G57" s="89">
        <v>0.89800000000000002</v>
      </c>
      <c r="H57" s="75"/>
      <c r="I57" s="89">
        <v>0.90049999999999997</v>
      </c>
      <c r="J57" s="75"/>
      <c r="K57" s="89">
        <v>0.90300000000000002</v>
      </c>
      <c r="L57" s="41"/>
      <c r="M57" s="75"/>
      <c r="N57" s="80"/>
      <c r="O57" s="147"/>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243.75" customHeight="1" x14ac:dyDescent="0.3">
      <c r="A58" s="150"/>
      <c r="B58" s="151"/>
      <c r="C58" s="151"/>
      <c r="D58" s="78" t="s">
        <v>249</v>
      </c>
      <c r="E58" s="84">
        <v>1</v>
      </c>
      <c r="F58" s="41">
        <v>1</v>
      </c>
      <c r="G58" s="84">
        <v>1</v>
      </c>
      <c r="H58" s="41"/>
      <c r="I58" s="84">
        <v>1</v>
      </c>
      <c r="J58" s="41"/>
      <c r="K58" s="84">
        <v>1</v>
      </c>
      <c r="L58" s="41"/>
      <c r="M58" s="44"/>
      <c r="N58" s="44"/>
      <c r="O58" s="148"/>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150"/>
      <c r="B59" s="149" t="s">
        <v>271</v>
      </c>
      <c r="C59" s="149" t="s">
        <v>123</v>
      </c>
      <c r="D59" s="78" t="s">
        <v>272</v>
      </c>
      <c r="E59" s="84">
        <v>1</v>
      </c>
      <c r="F59" s="41">
        <v>1</v>
      </c>
      <c r="G59" s="84">
        <v>1</v>
      </c>
      <c r="H59" s="41"/>
      <c r="I59" s="84">
        <v>1</v>
      </c>
      <c r="J59" s="41"/>
      <c r="K59" s="84">
        <v>1</v>
      </c>
      <c r="L59" s="41"/>
      <c r="M59" s="75"/>
      <c r="N59" s="80"/>
      <c r="O59" s="147" t="s">
        <v>281</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150"/>
      <c r="B60" s="150"/>
      <c r="C60" s="150"/>
      <c r="D60" s="78" t="s">
        <v>273</v>
      </c>
      <c r="E60" s="84">
        <v>0</v>
      </c>
      <c r="F60" s="41">
        <v>0</v>
      </c>
      <c r="G60" s="84">
        <v>0</v>
      </c>
      <c r="H60" s="41"/>
      <c r="I60" s="84">
        <v>0</v>
      </c>
      <c r="J60" s="41"/>
      <c r="K60" s="84">
        <v>0.66</v>
      </c>
      <c r="L60" s="41"/>
      <c r="M60" s="44"/>
      <c r="N60" s="44"/>
      <c r="O60" s="147"/>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150"/>
      <c r="B61" s="150"/>
      <c r="C61" s="150"/>
      <c r="D61" s="78" t="s">
        <v>129</v>
      </c>
      <c r="E61" s="84">
        <v>0.25</v>
      </c>
      <c r="F61" s="71">
        <v>0.34</v>
      </c>
      <c r="G61" s="84">
        <v>0.5</v>
      </c>
      <c r="H61" s="41"/>
      <c r="I61" s="84">
        <v>0.75</v>
      </c>
      <c r="J61" s="41"/>
      <c r="K61" s="84">
        <v>1</v>
      </c>
      <c r="L61" s="41"/>
      <c r="M61" s="44"/>
      <c r="N61" s="44"/>
      <c r="O61" s="147"/>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150"/>
      <c r="B62" s="150"/>
      <c r="C62" s="150"/>
      <c r="D62" s="78" t="s">
        <v>128</v>
      </c>
      <c r="E62" s="84">
        <v>0.25</v>
      </c>
      <c r="F62" s="71">
        <v>0.19</v>
      </c>
      <c r="G62" s="84">
        <v>0.5</v>
      </c>
      <c r="H62" s="41"/>
      <c r="I62" s="84">
        <v>0.75</v>
      </c>
      <c r="J62" s="41"/>
      <c r="K62" s="84">
        <v>1</v>
      </c>
      <c r="L62" s="41"/>
      <c r="M62" s="44"/>
      <c r="N62" s="44"/>
      <c r="O62" s="147"/>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150"/>
      <c r="B63" s="150"/>
      <c r="C63" s="150"/>
      <c r="D63" s="78" t="s">
        <v>249</v>
      </c>
      <c r="E63" s="84">
        <v>1</v>
      </c>
      <c r="F63" s="41">
        <v>1</v>
      </c>
      <c r="G63" s="84">
        <v>1</v>
      </c>
      <c r="H63" s="41"/>
      <c r="I63" s="84">
        <v>1</v>
      </c>
      <c r="J63" s="41"/>
      <c r="K63" s="84">
        <v>1</v>
      </c>
      <c r="L63" s="41"/>
      <c r="M63" s="44"/>
      <c r="N63" s="44"/>
      <c r="O63" s="147"/>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150"/>
      <c r="B64" s="151"/>
      <c r="C64" s="151"/>
      <c r="D64" s="23" t="s">
        <v>266</v>
      </c>
      <c r="E64" s="84">
        <v>1</v>
      </c>
      <c r="F64" s="41">
        <v>1</v>
      </c>
      <c r="G64" s="84">
        <v>1</v>
      </c>
      <c r="H64" s="41"/>
      <c r="I64" s="84">
        <v>1</v>
      </c>
      <c r="J64" s="41"/>
      <c r="K64" s="84">
        <v>1</v>
      </c>
      <c r="L64" s="41"/>
      <c r="M64" s="44"/>
      <c r="N64" s="44"/>
      <c r="O64" s="148"/>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150"/>
      <c r="B65" s="149" t="s">
        <v>274</v>
      </c>
      <c r="C65" s="149" t="s">
        <v>124</v>
      </c>
      <c r="D65" s="78" t="s">
        <v>275</v>
      </c>
      <c r="E65" s="84">
        <v>0.14000000000000001</v>
      </c>
      <c r="F65" s="41">
        <v>0.14000000000000001</v>
      </c>
      <c r="G65" s="84">
        <v>0.36</v>
      </c>
      <c r="H65" s="41"/>
      <c r="I65" s="84">
        <v>0.67</v>
      </c>
      <c r="J65" s="41"/>
      <c r="K65" s="84">
        <v>1</v>
      </c>
      <c r="L65" s="41"/>
      <c r="M65" s="44"/>
      <c r="N65" s="44"/>
      <c r="O65" s="147" t="s">
        <v>282</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151"/>
      <c r="B66" s="151"/>
      <c r="C66" s="151"/>
      <c r="D66" s="78" t="s">
        <v>249</v>
      </c>
      <c r="E66" s="84">
        <v>1</v>
      </c>
      <c r="F66" s="41">
        <v>1</v>
      </c>
      <c r="G66" s="84">
        <v>1</v>
      </c>
      <c r="H66" s="41"/>
      <c r="I66" s="84">
        <v>1</v>
      </c>
      <c r="J66" s="41"/>
      <c r="K66" s="84">
        <v>1</v>
      </c>
      <c r="L66" s="78"/>
      <c r="M66" s="44"/>
      <c r="N66" s="44"/>
      <c r="O66" s="147"/>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14" t="s">
        <v>8</v>
      </c>
      <c r="B68" s="114"/>
      <c r="C68" s="114"/>
      <c r="D68" s="114"/>
      <c r="E68" s="114"/>
      <c r="F68" s="114"/>
      <c r="G68" s="114"/>
      <c r="H68" s="114"/>
      <c r="I68" s="114"/>
      <c r="J68" s="114"/>
      <c r="K68" s="114"/>
      <c r="L68" s="114"/>
      <c r="M68" s="114"/>
      <c r="N68" s="114"/>
      <c r="O68" s="114"/>
    </row>
    <row r="69" spans="1:87" ht="15" customHeight="1" x14ac:dyDescent="0.3">
      <c r="A69" s="114" t="s">
        <v>9</v>
      </c>
      <c r="B69" s="114"/>
      <c r="C69" s="114"/>
      <c r="D69" s="114"/>
      <c r="E69" s="114"/>
      <c r="F69" s="114"/>
      <c r="G69" s="114"/>
      <c r="H69" s="114"/>
      <c r="I69" s="114"/>
      <c r="J69" s="114"/>
      <c r="K69" s="114"/>
      <c r="L69" s="114"/>
      <c r="M69" s="114"/>
      <c r="N69" s="114"/>
      <c r="O69" s="114"/>
    </row>
    <row r="70" spans="1:87" x14ac:dyDescent="0.3">
      <c r="A70" s="113" t="s">
        <v>37</v>
      </c>
      <c r="B70" s="113"/>
      <c r="C70" s="113"/>
      <c r="D70" s="113"/>
      <c r="E70" s="113"/>
      <c r="F70" s="113"/>
      <c r="G70" s="113"/>
      <c r="H70" s="113"/>
      <c r="I70" s="113"/>
      <c r="J70" s="113"/>
      <c r="K70" s="113"/>
      <c r="L70" s="113"/>
      <c r="M70" s="113"/>
      <c r="N70" s="113"/>
      <c r="O70" s="113"/>
    </row>
    <row r="71" spans="1:87" s="28" customFormat="1" x14ac:dyDescent="0.3">
      <c r="A71" s="108" t="s">
        <v>38</v>
      </c>
      <c r="B71" s="108"/>
      <c r="C71" s="108"/>
      <c r="D71" s="108"/>
      <c r="E71" s="108"/>
      <c r="F71" s="108"/>
      <c r="G71" s="108"/>
      <c r="H71" s="108"/>
      <c r="I71" s="108"/>
      <c r="J71" s="108"/>
      <c r="K71" s="108"/>
      <c r="L71" s="108"/>
      <c r="M71" s="108"/>
      <c r="N71" s="108"/>
      <c r="O71" s="108"/>
    </row>
  </sheetData>
  <autoFilter ref="A10:CI66" xr:uid="{00000000-0009-0000-0000-000004000000}"/>
  <mergeCells count="72">
    <mergeCell ref="A1:B3"/>
    <mergeCell ref="C1:N3"/>
    <mergeCell ref="B4:O4"/>
    <mergeCell ref="A5:O5"/>
    <mergeCell ref="A7:W7"/>
    <mergeCell ref="M9:M10"/>
    <mergeCell ref="N9:N10"/>
    <mergeCell ref="O9:O10"/>
    <mergeCell ref="A9:A10"/>
    <mergeCell ref="B9:B10"/>
    <mergeCell ref="C9:C10"/>
    <mergeCell ref="D9:D10"/>
    <mergeCell ref="E9:L9"/>
    <mergeCell ref="P24:P25"/>
    <mergeCell ref="O27:O28"/>
    <mergeCell ref="O32:O33"/>
    <mergeCell ref="B22:B23"/>
    <mergeCell ref="O22:O23"/>
    <mergeCell ref="B26:B28"/>
    <mergeCell ref="O38:O39"/>
    <mergeCell ref="O45:O46"/>
    <mergeCell ref="O47:O49"/>
    <mergeCell ref="O50:O52"/>
    <mergeCell ref="O53:O58"/>
    <mergeCell ref="O42:O44"/>
    <mergeCell ref="O59:O64"/>
    <mergeCell ref="C59:C64"/>
    <mergeCell ref="B59:B64"/>
    <mergeCell ref="C65:C66"/>
    <mergeCell ref="B65:B66"/>
    <mergeCell ref="O65:O66"/>
    <mergeCell ref="A70:O70"/>
    <mergeCell ref="A71:O71"/>
    <mergeCell ref="A68:O68"/>
    <mergeCell ref="A69:O69"/>
    <mergeCell ref="C15:C16"/>
    <mergeCell ref="B15:B16"/>
    <mergeCell ref="C17:C18"/>
    <mergeCell ref="B17:B18"/>
    <mergeCell ref="A11:A18"/>
    <mergeCell ref="B11:B12"/>
    <mergeCell ref="C11:C12"/>
    <mergeCell ref="C13:C14"/>
    <mergeCell ref="B13:B14"/>
    <mergeCell ref="C19:C23"/>
    <mergeCell ref="C24:C25"/>
    <mergeCell ref="C26:C28"/>
    <mergeCell ref="A24:A28"/>
    <mergeCell ref="B19:B20"/>
    <mergeCell ref="A19:A23"/>
    <mergeCell ref="B35:B36"/>
    <mergeCell ref="C29:C36"/>
    <mergeCell ref="A29:A36"/>
    <mergeCell ref="B37:B39"/>
    <mergeCell ref="B40:B41"/>
    <mergeCell ref="C37:C41"/>
    <mergeCell ref="A37:A41"/>
    <mergeCell ref="B29:B30"/>
    <mergeCell ref="B31:B33"/>
    <mergeCell ref="C42:C44"/>
    <mergeCell ref="B42:B44"/>
    <mergeCell ref="A42:A44"/>
    <mergeCell ref="C45:C46"/>
    <mergeCell ref="B45:B46"/>
    <mergeCell ref="A45:A66"/>
    <mergeCell ref="C47:C49"/>
    <mergeCell ref="B47:B49"/>
    <mergeCell ref="C50:C52"/>
    <mergeCell ref="B50:B52"/>
    <mergeCell ref="B53:B55"/>
    <mergeCell ref="C53:C58"/>
    <mergeCell ref="B57:B58"/>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71"/>
  <sheetViews>
    <sheetView showGridLines="0" topLeftCell="E1" zoomScale="64" zoomScaleNormal="64" zoomScaleSheetLayoutView="75" workbookViewId="0">
      <pane ySplit="10" topLeftCell="A11" activePane="bottomLeft" state="frozen"/>
      <selection activeCell="B1" sqref="B1"/>
      <selection pane="bottomLeft" activeCell="O59" sqref="O59:O6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63" t="s">
        <v>26</v>
      </c>
    </row>
    <row r="2" spans="1:23" s="12" customFormat="1" ht="24.75" customHeight="1" x14ac:dyDescent="0.3">
      <c r="A2" s="122"/>
      <c r="B2" s="123"/>
      <c r="C2" s="133"/>
      <c r="D2" s="134"/>
      <c r="E2" s="134"/>
      <c r="F2" s="134"/>
      <c r="G2" s="134"/>
      <c r="H2" s="134"/>
      <c r="I2" s="134"/>
      <c r="J2" s="134"/>
      <c r="K2" s="134"/>
      <c r="L2" s="134"/>
      <c r="M2" s="134"/>
      <c r="N2" s="135"/>
      <c r="O2" s="10" t="s">
        <v>41</v>
      </c>
    </row>
    <row r="3" spans="1:23" s="12" customFormat="1" ht="22.5" customHeight="1" x14ac:dyDescent="0.3">
      <c r="A3" s="124"/>
      <c r="B3" s="125"/>
      <c r="C3" s="136"/>
      <c r="D3" s="137"/>
      <c r="E3" s="137"/>
      <c r="F3" s="137"/>
      <c r="G3" s="137"/>
      <c r="H3" s="137"/>
      <c r="I3" s="137"/>
      <c r="J3" s="137"/>
      <c r="K3" s="137"/>
      <c r="L3" s="137"/>
      <c r="M3" s="137"/>
      <c r="N3" s="138"/>
      <c r="O3" s="13" t="s">
        <v>40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63" t="s">
        <v>159</v>
      </c>
      <c r="B5" s="163"/>
      <c r="C5" s="163"/>
      <c r="D5" s="163"/>
      <c r="E5" s="163"/>
      <c r="F5" s="163"/>
      <c r="G5" s="163"/>
      <c r="H5" s="163"/>
      <c r="I5" s="163"/>
      <c r="J5" s="163"/>
      <c r="K5" s="163"/>
      <c r="L5" s="163"/>
      <c r="M5" s="163"/>
      <c r="N5" s="163"/>
      <c r="O5" s="163"/>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11" t="s">
        <v>276</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94"/>
      <c r="B8" s="21"/>
      <c r="C8" s="21"/>
      <c r="D8" s="21"/>
      <c r="E8" s="20"/>
      <c r="F8" s="20"/>
      <c r="G8" s="20"/>
      <c r="H8" s="20"/>
      <c r="I8" s="20"/>
      <c r="J8" s="20"/>
      <c r="K8" s="20"/>
      <c r="L8" s="20"/>
      <c r="M8" s="21"/>
      <c r="N8" s="21"/>
      <c r="O8" s="94"/>
      <c r="P8" s="94"/>
      <c r="Q8" s="94"/>
      <c r="R8" s="94"/>
      <c r="S8" s="94"/>
      <c r="T8" s="94"/>
      <c r="U8" s="94"/>
      <c r="V8" s="94"/>
      <c r="W8" s="94"/>
    </row>
    <row r="9" spans="1:23" s="15" customFormat="1" ht="28.5" customHeight="1" x14ac:dyDescent="0.3">
      <c r="A9" s="160" t="s">
        <v>0</v>
      </c>
      <c r="B9" s="160" t="s">
        <v>1</v>
      </c>
      <c r="C9" s="160" t="s">
        <v>2</v>
      </c>
      <c r="D9" s="160" t="s">
        <v>27</v>
      </c>
      <c r="E9" s="162" t="s">
        <v>28</v>
      </c>
      <c r="F9" s="162"/>
      <c r="G9" s="162"/>
      <c r="H9" s="162"/>
      <c r="I9" s="162"/>
      <c r="J9" s="162"/>
      <c r="K9" s="162"/>
      <c r="L9" s="162"/>
      <c r="M9" s="156" t="s">
        <v>10</v>
      </c>
      <c r="N9" s="156" t="s">
        <v>160</v>
      </c>
      <c r="O9" s="158" t="s">
        <v>192</v>
      </c>
    </row>
    <row r="10" spans="1:23" ht="36.75" customHeight="1" x14ac:dyDescent="0.3">
      <c r="A10" s="161"/>
      <c r="B10" s="161"/>
      <c r="C10" s="161"/>
      <c r="D10" s="161"/>
      <c r="E10" s="81" t="s">
        <v>29</v>
      </c>
      <c r="F10" s="95" t="s">
        <v>30</v>
      </c>
      <c r="G10" s="81" t="s">
        <v>31</v>
      </c>
      <c r="H10" s="95" t="s">
        <v>32</v>
      </c>
      <c r="I10" s="81" t="s">
        <v>33</v>
      </c>
      <c r="J10" s="95" t="s">
        <v>34</v>
      </c>
      <c r="K10" s="81" t="s">
        <v>35</v>
      </c>
      <c r="L10" s="95" t="s">
        <v>36</v>
      </c>
      <c r="M10" s="157"/>
      <c r="N10" s="157"/>
      <c r="O10" s="159"/>
    </row>
    <row r="11" spans="1:23" s="30" customFormat="1" ht="45.75" customHeight="1" x14ac:dyDescent="0.25">
      <c r="A11" s="149" t="s">
        <v>194</v>
      </c>
      <c r="B11" s="149" t="s">
        <v>195</v>
      </c>
      <c r="C11" s="149" t="s">
        <v>199</v>
      </c>
      <c r="D11" s="93" t="s">
        <v>203</v>
      </c>
      <c r="E11" s="83">
        <v>0</v>
      </c>
      <c r="F11" s="93"/>
      <c r="G11" s="83">
        <v>0.2</v>
      </c>
      <c r="H11" s="93"/>
      <c r="I11" s="83">
        <v>0.4</v>
      </c>
      <c r="J11" s="93"/>
      <c r="K11" s="83">
        <v>1</v>
      </c>
      <c r="L11" s="93"/>
      <c r="M11" s="93"/>
      <c r="N11" s="93"/>
      <c r="O11" s="92"/>
    </row>
    <row r="12" spans="1:23" s="30" customFormat="1" ht="45.75" customHeight="1" x14ac:dyDescent="0.25">
      <c r="A12" s="150"/>
      <c r="B12" s="151"/>
      <c r="C12" s="151"/>
      <c r="D12" s="93" t="s">
        <v>204</v>
      </c>
      <c r="E12" s="83">
        <v>0</v>
      </c>
      <c r="F12" s="93"/>
      <c r="G12" s="83">
        <v>0.2</v>
      </c>
      <c r="H12" s="93"/>
      <c r="I12" s="83">
        <v>0.4</v>
      </c>
      <c r="J12" s="93"/>
      <c r="K12" s="83">
        <v>1</v>
      </c>
      <c r="L12" s="93"/>
      <c r="M12" s="93"/>
      <c r="N12" s="93"/>
      <c r="O12" s="92"/>
    </row>
    <row r="13" spans="1:23" s="30" customFormat="1" ht="101.25" customHeight="1" x14ac:dyDescent="0.25">
      <c r="A13" s="150"/>
      <c r="B13" s="149" t="s">
        <v>196</v>
      </c>
      <c r="C13" s="149" t="s">
        <v>200</v>
      </c>
      <c r="D13" s="91" t="s">
        <v>205</v>
      </c>
      <c r="E13" s="84">
        <v>7.0000000000000007E-2</v>
      </c>
      <c r="F13" s="93"/>
      <c r="G13" s="84">
        <v>0.22</v>
      </c>
      <c r="H13" s="93"/>
      <c r="I13" s="84">
        <v>0.46</v>
      </c>
      <c r="J13" s="93"/>
      <c r="K13" s="84">
        <v>0.77</v>
      </c>
      <c r="L13" s="93"/>
      <c r="M13" s="93"/>
      <c r="N13" s="93"/>
      <c r="O13" s="92"/>
    </row>
    <row r="14" spans="1:23" s="30" customFormat="1" ht="105" customHeight="1" x14ac:dyDescent="0.25">
      <c r="A14" s="150"/>
      <c r="B14" s="151"/>
      <c r="C14" s="151"/>
      <c r="D14" s="91" t="s">
        <v>206</v>
      </c>
      <c r="E14" s="84">
        <v>1</v>
      </c>
      <c r="F14" s="93"/>
      <c r="G14" s="84">
        <v>1</v>
      </c>
      <c r="H14" s="93"/>
      <c r="I14" s="84">
        <v>1</v>
      </c>
      <c r="J14" s="93"/>
      <c r="K14" s="84">
        <v>1</v>
      </c>
      <c r="L14" s="93"/>
      <c r="M14" s="93"/>
      <c r="N14" s="93"/>
      <c r="O14" s="92"/>
    </row>
    <row r="15" spans="1:23" s="30" customFormat="1" ht="100.5" customHeight="1" x14ac:dyDescent="0.25">
      <c r="A15" s="150"/>
      <c r="B15" s="152" t="s">
        <v>197</v>
      </c>
      <c r="C15" s="149" t="s">
        <v>202</v>
      </c>
      <c r="D15" s="91" t="s">
        <v>207</v>
      </c>
      <c r="E15" s="85">
        <v>0</v>
      </c>
      <c r="F15" s="93"/>
      <c r="G15" s="85">
        <v>1</v>
      </c>
      <c r="H15" s="93"/>
      <c r="I15" s="85">
        <v>3</v>
      </c>
      <c r="J15" s="93"/>
      <c r="K15" s="85">
        <v>11</v>
      </c>
      <c r="L15" s="93"/>
      <c r="M15" s="93"/>
      <c r="N15" s="93"/>
      <c r="O15" s="92"/>
    </row>
    <row r="16" spans="1:23" s="30" customFormat="1" ht="72.75" customHeight="1" x14ac:dyDescent="0.25">
      <c r="A16" s="150"/>
      <c r="B16" s="154"/>
      <c r="C16" s="151"/>
      <c r="D16" s="91" t="s">
        <v>208</v>
      </c>
      <c r="E16" s="85">
        <v>0</v>
      </c>
      <c r="F16" s="93"/>
      <c r="G16" s="85">
        <v>0</v>
      </c>
      <c r="H16" s="93"/>
      <c r="I16" s="85">
        <v>0</v>
      </c>
      <c r="J16" s="93"/>
      <c r="K16" s="85">
        <v>23</v>
      </c>
      <c r="L16" s="93"/>
      <c r="M16" s="93"/>
      <c r="N16" s="93"/>
      <c r="O16" s="92"/>
    </row>
    <row r="17" spans="1:19" s="30" customFormat="1" ht="74.25" customHeight="1" x14ac:dyDescent="0.25">
      <c r="A17" s="150"/>
      <c r="B17" s="152" t="s">
        <v>198</v>
      </c>
      <c r="C17" s="149" t="s">
        <v>201</v>
      </c>
      <c r="D17" s="93" t="s">
        <v>209</v>
      </c>
      <c r="E17" s="83">
        <v>0</v>
      </c>
      <c r="F17" s="42"/>
      <c r="G17" s="83">
        <v>0.2</v>
      </c>
      <c r="H17" s="42"/>
      <c r="I17" s="83">
        <v>0.2</v>
      </c>
      <c r="J17" s="42"/>
      <c r="K17" s="83">
        <v>1</v>
      </c>
      <c r="L17" s="42"/>
      <c r="M17" s="93"/>
      <c r="N17" s="36"/>
      <c r="O17" s="92"/>
    </row>
    <row r="18" spans="1:19" s="30" customFormat="1" ht="106.5" customHeight="1" x14ac:dyDescent="0.25">
      <c r="A18" s="151"/>
      <c r="B18" s="154"/>
      <c r="C18" s="151"/>
      <c r="D18" s="93" t="s">
        <v>210</v>
      </c>
      <c r="E18" s="86">
        <v>0</v>
      </c>
      <c r="F18" s="42"/>
      <c r="G18" s="87">
        <v>0.2</v>
      </c>
      <c r="H18" s="42"/>
      <c r="I18" s="87">
        <v>0.2</v>
      </c>
      <c r="J18" s="42"/>
      <c r="K18" s="86">
        <v>1</v>
      </c>
      <c r="L18" s="42"/>
      <c r="M18" s="93"/>
      <c r="N18" s="36"/>
      <c r="O18" s="92"/>
    </row>
    <row r="19" spans="1:19" s="30" customFormat="1" ht="63" customHeight="1" x14ac:dyDescent="0.25">
      <c r="A19" s="149" t="s">
        <v>193</v>
      </c>
      <c r="B19" s="152" t="s">
        <v>211</v>
      </c>
      <c r="C19" s="149" t="s">
        <v>212</v>
      </c>
      <c r="D19" s="93" t="s">
        <v>213</v>
      </c>
      <c r="E19" s="85">
        <v>0</v>
      </c>
      <c r="F19" s="93"/>
      <c r="G19" s="85">
        <v>0</v>
      </c>
      <c r="H19" s="93"/>
      <c r="I19" s="85">
        <v>0</v>
      </c>
      <c r="J19" s="93"/>
      <c r="K19" s="85">
        <v>178</v>
      </c>
      <c r="L19" s="93"/>
      <c r="M19" s="93"/>
      <c r="N19" s="93"/>
      <c r="O19" s="43"/>
    </row>
    <row r="20" spans="1:19" s="30" customFormat="1" ht="62.25" customHeight="1" x14ac:dyDescent="0.25">
      <c r="A20" s="150"/>
      <c r="B20" s="153"/>
      <c r="C20" s="150"/>
      <c r="D20" s="88" t="s">
        <v>214</v>
      </c>
      <c r="E20" s="85"/>
      <c r="F20" s="93"/>
      <c r="G20" s="85"/>
      <c r="H20" s="93"/>
      <c r="I20" s="85"/>
      <c r="J20" s="93"/>
      <c r="K20" s="85"/>
      <c r="L20" s="93"/>
      <c r="M20" s="93"/>
      <c r="N20" s="93"/>
      <c r="O20" s="92"/>
    </row>
    <row r="21" spans="1:19" s="30" customFormat="1" ht="79.5" customHeight="1" x14ac:dyDescent="0.25">
      <c r="A21" s="150"/>
      <c r="B21" s="93" t="s">
        <v>215</v>
      </c>
      <c r="C21" s="150"/>
      <c r="D21" s="93" t="s">
        <v>216</v>
      </c>
      <c r="E21" s="85">
        <v>0</v>
      </c>
      <c r="F21" s="93"/>
      <c r="G21" s="85">
        <v>0</v>
      </c>
      <c r="H21" s="93"/>
      <c r="I21" s="85">
        <v>0</v>
      </c>
      <c r="J21" s="93"/>
      <c r="K21" s="85">
        <v>15</v>
      </c>
      <c r="L21" s="93"/>
      <c r="M21" s="93"/>
      <c r="N21" s="93"/>
      <c r="O21" s="92"/>
    </row>
    <row r="22" spans="1:19" s="30" customFormat="1" ht="96" customHeight="1" x14ac:dyDescent="0.25">
      <c r="A22" s="150"/>
      <c r="B22" s="149" t="s">
        <v>217</v>
      </c>
      <c r="C22" s="150"/>
      <c r="D22" s="93" t="s">
        <v>218</v>
      </c>
      <c r="E22" s="85">
        <v>1920</v>
      </c>
      <c r="F22" s="93"/>
      <c r="G22" s="85">
        <v>4800</v>
      </c>
      <c r="H22" s="93"/>
      <c r="I22" s="85">
        <v>9840</v>
      </c>
      <c r="J22" s="93"/>
      <c r="K22" s="85">
        <v>12000</v>
      </c>
      <c r="L22" s="93"/>
      <c r="M22" s="93"/>
      <c r="N22" s="44"/>
      <c r="O22" s="107"/>
    </row>
    <row r="23" spans="1:19" s="30" customFormat="1" ht="65.25" customHeight="1" x14ac:dyDescent="0.25">
      <c r="A23" s="151"/>
      <c r="B23" s="151"/>
      <c r="C23" s="151"/>
      <c r="D23" s="93" t="s">
        <v>219</v>
      </c>
      <c r="E23" s="85">
        <v>0</v>
      </c>
      <c r="F23" s="93"/>
      <c r="G23" s="85">
        <v>0</v>
      </c>
      <c r="H23" s="93"/>
      <c r="I23" s="85">
        <v>0</v>
      </c>
      <c r="J23" s="93"/>
      <c r="K23" s="85">
        <v>0.88</v>
      </c>
      <c r="L23" s="93"/>
      <c r="M23" s="93"/>
      <c r="N23" s="93"/>
      <c r="O23" s="107"/>
    </row>
    <row r="24" spans="1:19" s="30" customFormat="1" ht="139.5" customHeight="1" x14ac:dyDescent="0.25">
      <c r="A24" s="149" t="s">
        <v>220</v>
      </c>
      <c r="B24" s="91" t="s">
        <v>222</v>
      </c>
      <c r="C24" s="149" t="s">
        <v>221</v>
      </c>
      <c r="D24" s="93" t="s">
        <v>223</v>
      </c>
      <c r="E24" s="85">
        <v>0</v>
      </c>
      <c r="F24" s="93"/>
      <c r="G24" s="85">
        <v>0</v>
      </c>
      <c r="H24" s="93"/>
      <c r="I24" s="85">
        <v>0</v>
      </c>
      <c r="J24" s="93"/>
      <c r="K24" s="85">
        <v>3500</v>
      </c>
      <c r="L24" s="93"/>
      <c r="M24" s="93"/>
      <c r="N24" s="44"/>
      <c r="O24" s="92"/>
      <c r="P24" s="105"/>
    </row>
    <row r="25" spans="1:19" s="30" customFormat="1" ht="107.25" customHeight="1" x14ac:dyDescent="0.25">
      <c r="A25" s="150"/>
      <c r="B25" s="91" t="s">
        <v>224</v>
      </c>
      <c r="C25" s="151"/>
      <c r="D25" s="93" t="s">
        <v>225</v>
      </c>
      <c r="E25" s="85">
        <v>0</v>
      </c>
      <c r="F25" s="93"/>
      <c r="G25" s="85">
        <v>0</v>
      </c>
      <c r="H25" s="93"/>
      <c r="I25" s="85">
        <v>70</v>
      </c>
      <c r="J25" s="93"/>
      <c r="K25" s="85">
        <v>680</v>
      </c>
      <c r="L25" s="93"/>
      <c r="M25" s="93"/>
      <c r="N25" s="44"/>
      <c r="O25" s="92"/>
      <c r="P25" s="105"/>
    </row>
    <row r="26" spans="1:19" s="30" customFormat="1" ht="80.25" customHeight="1" x14ac:dyDescent="0.25">
      <c r="A26" s="150"/>
      <c r="B26" s="149" t="s">
        <v>226</v>
      </c>
      <c r="C26" s="149" t="s">
        <v>5</v>
      </c>
      <c r="D26" s="93" t="s">
        <v>227</v>
      </c>
      <c r="E26" s="85">
        <v>0</v>
      </c>
      <c r="F26" s="93"/>
      <c r="G26" s="85">
        <v>160</v>
      </c>
      <c r="H26" s="93"/>
      <c r="I26" s="85">
        <v>160</v>
      </c>
      <c r="J26" s="93"/>
      <c r="K26" s="85">
        <v>930</v>
      </c>
      <c r="L26" s="93"/>
      <c r="M26" s="93"/>
      <c r="N26" s="93"/>
      <c r="O26" s="92"/>
    </row>
    <row r="27" spans="1:19" s="30" customFormat="1" ht="80.25" customHeight="1" x14ac:dyDescent="0.25">
      <c r="A27" s="150"/>
      <c r="B27" s="150"/>
      <c r="C27" s="150"/>
      <c r="D27" s="93" t="s">
        <v>228</v>
      </c>
      <c r="E27" s="86">
        <v>0</v>
      </c>
      <c r="F27" s="42"/>
      <c r="G27" s="86">
        <v>1404</v>
      </c>
      <c r="H27" s="42"/>
      <c r="I27" s="86">
        <v>1404</v>
      </c>
      <c r="J27" s="42"/>
      <c r="K27" s="86">
        <v>1965</v>
      </c>
      <c r="L27" s="93"/>
      <c r="M27" s="93"/>
      <c r="N27" s="44"/>
      <c r="O27" s="118"/>
      <c r="S27" s="31"/>
    </row>
    <row r="28" spans="1:19" s="16" customFormat="1" ht="91.5" customHeight="1" x14ac:dyDescent="0.3">
      <c r="A28" s="151"/>
      <c r="B28" s="151"/>
      <c r="C28" s="151"/>
      <c r="D28" s="93" t="s">
        <v>229</v>
      </c>
      <c r="E28" s="86">
        <v>0</v>
      </c>
      <c r="F28" s="42"/>
      <c r="G28" s="86">
        <v>0</v>
      </c>
      <c r="H28" s="42"/>
      <c r="I28" s="86">
        <v>0</v>
      </c>
      <c r="J28" s="42"/>
      <c r="K28" s="86">
        <v>200</v>
      </c>
      <c r="L28" s="93"/>
      <c r="M28" s="93"/>
      <c r="N28" s="44"/>
      <c r="O28" s="119"/>
      <c r="S28" s="17"/>
    </row>
    <row r="29" spans="1:19" s="16" customFormat="1" ht="99" customHeight="1" x14ac:dyDescent="0.3">
      <c r="A29" s="149" t="s">
        <v>230</v>
      </c>
      <c r="B29" s="149" t="s">
        <v>231</v>
      </c>
      <c r="C29" s="149" t="s">
        <v>16</v>
      </c>
      <c r="D29" s="93" t="s">
        <v>232</v>
      </c>
      <c r="E29" s="86">
        <v>0</v>
      </c>
      <c r="F29" s="42"/>
      <c r="G29" s="86">
        <v>0</v>
      </c>
      <c r="H29" s="93"/>
      <c r="I29" s="86">
        <v>0</v>
      </c>
      <c r="J29" s="93"/>
      <c r="K29" s="86">
        <v>600</v>
      </c>
      <c r="L29" s="93"/>
      <c r="M29" s="42"/>
      <c r="N29" s="44"/>
      <c r="O29" s="45"/>
      <c r="S29" s="17"/>
    </row>
    <row r="30" spans="1:19" s="16" customFormat="1" ht="64.5" customHeight="1" x14ac:dyDescent="0.3">
      <c r="A30" s="150"/>
      <c r="B30" s="151"/>
      <c r="C30" s="150"/>
      <c r="D30" s="93" t="s">
        <v>233</v>
      </c>
      <c r="E30" s="86">
        <v>0</v>
      </c>
      <c r="F30" s="42"/>
      <c r="G30" s="86">
        <v>0</v>
      </c>
      <c r="H30" s="46"/>
      <c r="I30" s="86">
        <v>0</v>
      </c>
      <c r="J30" s="46"/>
      <c r="K30" s="86">
        <v>479</v>
      </c>
      <c r="L30" s="47"/>
      <c r="M30" s="93"/>
      <c r="N30" s="44"/>
      <c r="O30" s="45"/>
      <c r="S30" s="17"/>
    </row>
    <row r="31" spans="1:19" s="16" customFormat="1" ht="132" customHeight="1" x14ac:dyDescent="0.3">
      <c r="A31" s="150"/>
      <c r="B31" s="149" t="s">
        <v>234</v>
      </c>
      <c r="C31" s="150"/>
      <c r="D31" s="93" t="s">
        <v>235</v>
      </c>
      <c r="E31" s="85">
        <v>0</v>
      </c>
      <c r="F31" s="93"/>
      <c r="G31" s="85">
        <v>0</v>
      </c>
      <c r="H31" s="93"/>
      <c r="I31" s="85">
        <v>0</v>
      </c>
      <c r="J31" s="93"/>
      <c r="K31" s="85">
        <v>10</v>
      </c>
      <c r="L31" s="93"/>
      <c r="M31" s="93"/>
      <c r="N31" s="93"/>
      <c r="O31" s="92"/>
      <c r="S31" s="17"/>
    </row>
    <row r="32" spans="1:19" s="16" customFormat="1" ht="85.5" customHeight="1" x14ac:dyDescent="0.3">
      <c r="A32" s="150"/>
      <c r="B32" s="150"/>
      <c r="C32" s="150"/>
      <c r="D32" s="88" t="s">
        <v>214</v>
      </c>
      <c r="E32" s="85"/>
      <c r="F32" s="93"/>
      <c r="G32" s="85"/>
      <c r="H32" s="93"/>
      <c r="I32" s="85"/>
      <c r="J32" s="93"/>
      <c r="K32" s="85"/>
      <c r="L32" s="93"/>
      <c r="M32" s="93"/>
      <c r="N32" s="93"/>
      <c r="O32" s="107"/>
      <c r="S32" s="17"/>
    </row>
    <row r="33" spans="1:19" s="16" customFormat="1" ht="59.25" customHeight="1" x14ac:dyDescent="0.3">
      <c r="A33" s="150"/>
      <c r="B33" s="151"/>
      <c r="C33" s="150"/>
      <c r="D33" s="93" t="s">
        <v>236</v>
      </c>
      <c r="E33" s="85">
        <v>0</v>
      </c>
      <c r="F33" s="93"/>
      <c r="G33" s="85">
        <v>0</v>
      </c>
      <c r="H33" s="93"/>
      <c r="I33" s="85">
        <v>0</v>
      </c>
      <c r="J33" s="93"/>
      <c r="K33" s="85">
        <v>5</v>
      </c>
      <c r="L33" s="93"/>
      <c r="M33" s="93"/>
      <c r="N33" s="93"/>
      <c r="O33" s="107"/>
      <c r="S33" s="17"/>
    </row>
    <row r="34" spans="1:19" s="23" customFormat="1" ht="80.25" customHeight="1" x14ac:dyDescent="0.25">
      <c r="A34" s="150"/>
      <c r="B34" s="93" t="s">
        <v>237</v>
      </c>
      <c r="C34" s="150"/>
      <c r="D34" s="93" t="s">
        <v>238</v>
      </c>
      <c r="E34" s="85">
        <v>0</v>
      </c>
      <c r="F34" s="93"/>
      <c r="G34" s="85">
        <v>0</v>
      </c>
      <c r="H34" s="93"/>
      <c r="I34" s="85">
        <v>0</v>
      </c>
      <c r="J34" s="93"/>
      <c r="K34" s="85">
        <v>500</v>
      </c>
      <c r="L34" s="93"/>
      <c r="M34" s="93"/>
      <c r="N34" s="93"/>
      <c r="O34" s="92"/>
    </row>
    <row r="35" spans="1:19" s="16" customFormat="1" ht="101.25" customHeight="1" x14ac:dyDescent="0.3">
      <c r="A35" s="150"/>
      <c r="B35" s="149" t="s">
        <v>239</v>
      </c>
      <c r="C35" s="150"/>
      <c r="D35" s="93" t="s">
        <v>240</v>
      </c>
      <c r="E35" s="85">
        <v>0</v>
      </c>
      <c r="F35" s="93"/>
      <c r="G35" s="85">
        <v>0</v>
      </c>
      <c r="H35" s="93"/>
      <c r="I35" s="85">
        <v>0</v>
      </c>
      <c r="J35" s="93"/>
      <c r="K35" s="85">
        <v>12</v>
      </c>
      <c r="L35" s="93"/>
      <c r="M35" s="93"/>
      <c r="N35" s="93"/>
      <c r="O35" s="92"/>
    </row>
    <row r="36" spans="1:19" s="16" customFormat="1" ht="105.75" customHeight="1" x14ac:dyDescent="0.3">
      <c r="A36" s="151"/>
      <c r="B36" s="151"/>
      <c r="C36" s="151"/>
      <c r="D36" s="93" t="s">
        <v>241</v>
      </c>
      <c r="E36" s="85">
        <v>0</v>
      </c>
      <c r="F36" s="93"/>
      <c r="G36" s="85">
        <v>0</v>
      </c>
      <c r="H36" s="93"/>
      <c r="I36" s="85">
        <v>0</v>
      </c>
      <c r="J36" s="93"/>
      <c r="K36" s="85">
        <v>6</v>
      </c>
      <c r="L36" s="93"/>
      <c r="M36" s="93"/>
      <c r="N36" s="93"/>
      <c r="O36" s="45"/>
    </row>
    <row r="37" spans="1:19" s="16" customFormat="1" ht="68.25" customHeight="1" x14ac:dyDescent="0.3">
      <c r="A37" s="149" t="s">
        <v>242</v>
      </c>
      <c r="B37" s="149" t="s">
        <v>243</v>
      </c>
      <c r="C37" s="149" t="s">
        <v>221</v>
      </c>
      <c r="D37" s="93" t="s">
        <v>244</v>
      </c>
      <c r="E37" s="85">
        <v>1</v>
      </c>
      <c r="F37" s="93"/>
      <c r="G37" s="85">
        <v>11</v>
      </c>
      <c r="H37" s="93"/>
      <c r="I37" s="85">
        <v>17</v>
      </c>
      <c r="J37" s="93"/>
      <c r="K37" s="85">
        <v>25</v>
      </c>
      <c r="L37" s="93"/>
      <c r="M37" s="93"/>
      <c r="N37" s="44"/>
      <c r="O37" s="92"/>
    </row>
    <row r="38" spans="1:19" s="23" customFormat="1" ht="41.25" customHeight="1" x14ac:dyDescent="0.25">
      <c r="A38" s="150"/>
      <c r="B38" s="150"/>
      <c r="C38" s="150"/>
      <c r="D38" s="93" t="s">
        <v>245</v>
      </c>
      <c r="E38" s="85">
        <v>125</v>
      </c>
      <c r="F38" s="93"/>
      <c r="G38" s="85">
        <v>2250</v>
      </c>
      <c r="H38" s="93"/>
      <c r="I38" s="85">
        <v>3000</v>
      </c>
      <c r="J38" s="93"/>
      <c r="K38" s="85">
        <v>4000</v>
      </c>
      <c r="L38" s="93"/>
      <c r="M38" s="93"/>
      <c r="N38" s="93"/>
      <c r="O38" s="107"/>
      <c r="P38" s="34"/>
    </row>
    <row r="39" spans="1:19" s="23" customFormat="1" ht="78.75" customHeight="1" x14ac:dyDescent="0.25">
      <c r="A39" s="150"/>
      <c r="B39" s="151"/>
      <c r="C39" s="150"/>
      <c r="D39" s="93" t="s">
        <v>246</v>
      </c>
      <c r="E39" s="83">
        <v>0</v>
      </c>
      <c r="F39" s="41"/>
      <c r="G39" s="83">
        <v>0.25</v>
      </c>
      <c r="H39" s="93"/>
      <c r="I39" s="83">
        <v>0.25</v>
      </c>
      <c r="J39" s="93"/>
      <c r="K39" s="83">
        <v>0.65</v>
      </c>
      <c r="L39" s="93"/>
      <c r="M39" s="93"/>
      <c r="N39" s="93"/>
      <c r="O39" s="107"/>
    </row>
    <row r="40" spans="1:19" s="16" customFormat="1" ht="79.5" customHeight="1" x14ac:dyDescent="0.3">
      <c r="A40" s="150"/>
      <c r="B40" s="149" t="s">
        <v>247</v>
      </c>
      <c r="C40" s="150"/>
      <c r="D40" s="93" t="s">
        <v>248</v>
      </c>
      <c r="E40" s="85">
        <v>0</v>
      </c>
      <c r="F40" s="93"/>
      <c r="G40" s="85">
        <v>0</v>
      </c>
      <c r="H40" s="93"/>
      <c r="I40" s="85">
        <v>0</v>
      </c>
      <c r="J40" s="93"/>
      <c r="K40" s="85">
        <v>10</v>
      </c>
      <c r="L40" s="93"/>
      <c r="M40" s="93"/>
      <c r="N40" s="44"/>
      <c r="O40" s="49"/>
    </row>
    <row r="41" spans="1:19" s="16" customFormat="1" ht="71.25" customHeight="1" x14ac:dyDescent="0.3">
      <c r="A41" s="151"/>
      <c r="B41" s="151"/>
      <c r="C41" s="151"/>
      <c r="D41" s="93" t="s">
        <v>249</v>
      </c>
      <c r="E41" s="84">
        <v>1</v>
      </c>
      <c r="F41" s="65"/>
      <c r="G41" s="84">
        <v>1</v>
      </c>
      <c r="H41" s="41"/>
      <c r="I41" s="84">
        <v>1</v>
      </c>
      <c r="J41" s="41"/>
      <c r="K41" s="84">
        <v>1</v>
      </c>
      <c r="L41" s="93"/>
      <c r="M41" s="93"/>
      <c r="N41" s="93"/>
      <c r="O41" s="45"/>
    </row>
    <row r="42" spans="1:19" s="16" customFormat="1" ht="114" customHeight="1" x14ac:dyDescent="0.3">
      <c r="A42" s="149" t="s">
        <v>250</v>
      </c>
      <c r="B42" s="149" t="s">
        <v>252</v>
      </c>
      <c r="C42" s="149" t="s">
        <v>251</v>
      </c>
      <c r="D42" s="93" t="s">
        <v>253</v>
      </c>
      <c r="E42" s="85">
        <v>0</v>
      </c>
      <c r="F42" s="93">
        <v>0</v>
      </c>
      <c r="G42" s="85">
        <v>0</v>
      </c>
      <c r="H42" s="93"/>
      <c r="I42" s="85">
        <v>0</v>
      </c>
      <c r="J42" s="93"/>
      <c r="K42" s="85">
        <v>4</v>
      </c>
      <c r="L42" s="93"/>
      <c r="M42" s="93"/>
      <c r="N42" s="93"/>
      <c r="O42" s="146"/>
    </row>
    <row r="43" spans="1:19" s="16" customFormat="1" ht="102.75" customHeight="1" x14ac:dyDescent="0.3">
      <c r="A43" s="150"/>
      <c r="B43" s="150"/>
      <c r="C43" s="150"/>
      <c r="D43" s="93" t="s">
        <v>254</v>
      </c>
      <c r="E43" s="85">
        <v>0</v>
      </c>
      <c r="F43" s="93">
        <v>0</v>
      </c>
      <c r="G43" s="85">
        <v>5</v>
      </c>
      <c r="H43" s="41"/>
      <c r="I43" s="85">
        <v>5</v>
      </c>
      <c r="J43" s="41"/>
      <c r="K43" s="85">
        <v>10</v>
      </c>
      <c r="L43" s="41"/>
      <c r="M43" s="93"/>
      <c r="N43" s="93"/>
      <c r="O43" s="147"/>
    </row>
    <row r="44" spans="1:19" s="16" customFormat="1" ht="95.25" customHeight="1" x14ac:dyDescent="0.3">
      <c r="A44" s="151"/>
      <c r="B44" s="151"/>
      <c r="C44" s="151"/>
      <c r="D44" s="93" t="s">
        <v>255</v>
      </c>
      <c r="E44" s="85">
        <v>23750</v>
      </c>
      <c r="F44" s="93">
        <v>100813</v>
      </c>
      <c r="G44" s="85">
        <v>47500</v>
      </c>
      <c r="H44" s="93"/>
      <c r="I44" s="85">
        <v>71250</v>
      </c>
      <c r="J44" s="93"/>
      <c r="K44" s="85">
        <v>95000</v>
      </c>
      <c r="L44" s="85"/>
      <c r="M44" s="44"/>
      <c r="N44" s="64"/>
      <c r="O44" s="148"/>
    </row>
    <row r="45" spans="1:19" s="23" customFormat="1" ht="194.25" customHeight="1" x14ac:dyDescent="0.25">
      <c r="A45" s="164" t="s">
        <v>256</v>
      </c>
      <c r="B45" s="149" t="s">
        <v>257</v>
      </c>
      <c r="C45" s="149" t="s">
        <v>125</v>
      </c>
      <c r="D45" s="93" t="s">
        <v>258</v>
      </c>
      <c r="E45" s="84">
        <v>1</v>
      </c>
      <c r="F45" s="65">
        <v>1</v>
      </c>
      <c r="G45" s="84">
        <v>1</v>
      </c>
      <c r="H45" s="41">
        <v>1</v>
      </c>
      <c r="I45" s="84">
        <v>1</v>
      </c>
      <c r="J45" s="41"/>
      <c r="K45" s="84">
        <v>1</v>
      </c>
      <c r="L45" s="41"/>
      <c r="M45" s="44"/>
      <c r="N45" s="64"/>
      <c r="O45" s="146" t="s">
        <v>284</v>
      </c>
    </row>
    <row r="46" spans="1:19" s="23" customFormat="1" ht="260.25" customHeight="1" x14ac:dyDescent="0.25">
      <c r="A46" s="165"/>
      <c r="B46" s="151"/>
      <c r="C46" s="151"/>
      <c r="D46" s="93" t="s">
        <v>259</v>
      </c>
      <c r="E46" s="84">
        <v>1</v>
      </c>
      <c r="F46" s="65">
        <v>1</v>
      </c>
      <c r="G46" s="84">
        <v>1</v>
      </c>
      <c r="H46" s="65">
        <v>1</v>
      </c>
      <c r="I46" s="84">
        <v>1</v>
      </c>
      <c r="J46" s="41"/>
      <c r="K46" s="84">
        <v>1</v>
      </c>
      <c r="L46" s="93"/>
      <c r="M46" s="44"/>
      <c r="N46" s="64"/>
      <c r="O46" s="155"/>
    </row>
    <row r="47" spans="1:19" s="16" customFormat="1" ht="157.5" customHeight="1" x14ac:dyDescent="0.3">
      <c r="A47" s="165"/>
      <c r="B47" s="149" t="s">
        <v>260</v>
      </c>
      <c r="C47" s="149" t="s">
        <v>261</v>
      </c>
      <c r="D47" s="93" t="s">
        <v>262</v>
      </c>
      <c r="E47" s="84">
        <v>0.3</v>
      </c>
      <c r="F47" s="41">
        <v>0.3</v>
      </c>
      <c r="G47" s="84">
        <v>0.35</v>
      </c>
      <c r="H47" s="96"/>
      <c r="I47" s="84">
        <v>0.4</v>
      </c>
      <c r="J47" s="42"/>
      <c r="K47" s="84">
        <v>0.45</v>
      </c>
      <c r="L47" s="93"/>
      <c r="M47" s="93"/>
      <c r="N47" s="93"/>
      <c r="O47" s="146" t="s">
        <v>285</v>
      </c>
    </row>
    <row r="48" spans="1:19" s="23" customFormat="1" ht="157.5" customHeight="1" x14ac:dyDescent="0.25">
      <c r="A48" s="165"/>
      <c r="B48" s="150"/>
      <c r="C48" s="150"/>
      <c r="D48" s="93" t="s">
        <v>263</v>
      </c>
      <c r="E48" s="84">
        <v>1</v>
      </c>
      <c r="F48" s="65">
        <v>1</v>
      </c>
      <c r="G48" s="84">
        <v>1</v>
      </c>
      <c r="H48" s="97"/>
      <c r="I48" s="84">
        <v>1</v>
      </c>
      <c r="J48" s="41"/>
      <c r="K48" s="84">
        <v>1</v>
      </c>
      <c r="L48" s="93"/>
      <c r="M48" s="44"/>
      <c r="N48" s="44"/>
      <c r="O48" s="147"/>
    </row>
    <row r="49" spans="1:87" s="16" customFormat="1" ht="150.75" customHeight="1" x14ac:dyDescent="0.3">
      <c r="A49" s="165"/>
      <c r="B49" s="151"/>
      <c r="C49" s="151"/>
      <c r="D49" s="93" t="s">
        <v>259</v>
      </c>
      <c r="E49" s="84">
        <v>1</v>
      </c>
      <c r="F49" s="65">
        <v>0.94</v>
      </c>
      <c r="G49" s="84">
        <v>1</v>
      </c>
      <c r="H49" s="41">
        <v>0.94</v>
      </c>
      <c r="I49" s="84">
        <v>1</v>
      </c>
      <c r="J49" s="41"/>
      <c r="K49" s="84">
        <v>1</v>
      </c>
      <c r="L49" s="93"/>
      <c r="M49" s="44"/>
      <c r="N49" s="44"/>
      <c r="O49" s="148"/>
    </row>
    <row r="50" spans="1:87" s="23" customFormat="1" ht="108.75" customHeight="1" x14ac:dyDescent="0.25">
      <c r="A50" s="165"/>
      <c r="B50" s="149" t="s">
        <v>264</v>
      </c>
      <c r="C50" s="149" t="s">
        <v>122</v>
      </c>
      <c r="D50" s="93" t="s">
        <v>265</v>
      </c>
      <c r="E50" s="84">
        <v>0.25</v>
      </c>
      <c r="F50" s="41">
        <v>0.28000000000000003</v>
      </c>
      <c r="G50" s="84">
        <v>0.5</v>
      </c>
      <c r="H50" s="41">
        <v>0.5</v>
      </c>
      <c r="I50" s="84">
        <v>0.75</v>
      </c>
      <c r="J50" s="93"/>
      <c r="K50" s="84">
        <v>1</v>
      </c>
      <c r="L50" s="93"/>
      <c r="M50" s="93"/>
      <c r="N50" s="44"/>
      <c r="O50" s="146" t="s">
        <v>288</v>
      </c>
    </row>
    <row r="51" spans="1:87" s="25" customFormat="1" ht="70.5" customHeight="1" x14ac:dyDescent="0.25">
      <c r="A51" s="165"/>
      <c r="B51" s="150"/>
      <c r="C51" s="150"/>
      <c r="D51" s="93" t="s">
        <v>249</v>
      </c>
      <c r="E51" s="84">
        <v>1</v>
      </c>
      <c r="F51" s="41">
        <v>1</v>
      </c>
      <c r="G51" s="84">
        <v>1</v>
      </c>
      <c r="H51" s="41">
        <v>1</v>
      </c>
      <c r="I51" s="84">
        <v>1</v>
      </c>
      <c r="J51" s="41"/>
      <c r="K51" s="84">
        <v>1</v>
      </c>
      <c r="L51" s="41"/>
      <c r="M51" s="44"/>
      <c r="N51" s="44"/>
      <c r="O51" s="147"/>
    </row>
    <row r="52" spans="1:87" s="23" customFormat="1" ht="78.75" customHeight="1" x14ac:dyDescent="0.25">
      <c r="A52" s="165"/>
      <c r="B52" s="151"/>
      <c r="C52" s="151"/>
      <c r="D52" s="93" t="s">
        <v>266</v>
      </c>
      <c r="E52" s="84">
        <v>1</v>
      </c>
      <c r="F52" s="41">
        <v>1</v>
      </c>
      <c r="G52" s="84">
        <v>1</v>
      </c>
      <c r="H52" s="41">
        <v>1</v>
      </c>
      <c r="I52" s="84">
        <v>1</v>
      </c>
      <c r="J52" s="41"/>
      <c r="K52" s="84">
        <v>1</v>
      </c>
      <c r="L52" s="41"/>
      <c r="M52" s="44"/>
      <c r="N52" s="44"/>
      <c r="O52" s="147"/>
    </row>
    <row r="53" spans="1:87" s="23" customFormat="1" ht="78" customHeight="1" x14ac:dyDescent="0.25">
      <c r="A53" s="165"/>
      <c r="B53" s="149" t="s">
        <v>89</v>
      </c>
      <c r="C53" s="149" t="s">
        <v>121</v>
      </c>
      <c r="D53" s="93" t="s">
        <v>90</v>
      </c>
      <c r="E53" s="84">
        <v>0</v>
      </c>
      <c r="F53" s="41">
        <v>0</v>
      </c>
      <c r="G53" s="84">
        <v>0.84</v>
      </c>
      <c r="H53" s="41">
        <v>0.83</v>
      </c>
      <c r="I53" s="84">
        <v>0.84</v>
      </c>
      <c r="J53" s="41"/>
      <c r="K53" s="84">
        <v>0.85</v>
      </c>
      <c r="L53" s="41"/>
      <c r="M53" s="44"/>
      <c r="N53" s="44"/>
      <c r="O53" s="147" t="s">
        <v>286</v>
      </c>
    </row>
    <row r="54" spans="1:87" s="23" customFormat="1" ht="30.75" customHeight="1" x14ac:dyDescent="0.25">
      <c r="A54" s="165"/>
      <c r="B54" s="150"/>
      <c r="C54" s="150"/>
      <c r="D54" s="93" t="s">
        <v>249</v>
      </c>
      <c r="E54" s="84">
        <v>1</v>
      </c>
      <c r="F54" s="41">
        <v>0.97</v>
      </c>
      <c r="G54" s="84">
        <v>1</v>
      </c>
      <c r="H54" s="41">
        <v>0.97</v>
      </c>
      <c r="I54" s="84">
        <v>1</v>
      </c>
      <c r="J54" s="41"/>
      <c r="K54" s="84">
        <v>1</v>
      </c>
      <c r="L54" s="41"/>
      <c r="M54" s="44"/>
      <c r="N54" s="44"/>
      <c r="O54" s="14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65"/>
      <c r="B55" s="151"/>
      <c r="C55" s="150"/>
      <c r="D55" s="93" t="s">
        <v>266</v>
      </c>
      <c r="E55" s="84">
        <v>1</v>
      </c>
      <c r="F55" s="41">
        <v>1</v>
      </c>
      <c r="G55" s="84">
        <v>1</v>
      </c>
      <c r="H55" s="41">
        <v>1</v>
      </c>
      <c r="I55" s="84">
        <v>1</v>
      </c>
      <c r="J55" s="41"/>
      <c r="K55" s="84">
        <v>1</v>
      </c>
      <c r="L55" s="41"/>
      <c r="M55" s="44"/>
      <c r="N55" s="44"/>
      <c r="O55" s="147"/>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165"/>
      <c r="B56" s="93" t="s">
        <v>267</v>
      </c>
      <c r="C56" s="150"/>
      <c r="D56" s="93" t="s">
        <v>268</v>
      </c>
      <c r="E56" s="84">
        <v>1</v>
      </c>
      <c r="F56" s="41">
        <v>1</v>
      </c>
      <c r="G56" s="84">
        <v>1</v>
      </c>
      <c r="H56" s="41">
        <v>1</v>
      </c>
      <c r="I56" s="84">
        <v>1</v>
      </c>
      <c r="J56" s="41"/>
      <c r="K56" s="84">
        <v>1</v>
      </c>
      <c r="L56" s="41"/>
      <c r="M56" s="44"/>
      <c r="N56" s="44"/>
      <c r="O56" s="147"/>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165"/>
      <c r="B57" s="149" t="s">
        <v>269</v>
      </c>
      <c r="C57" s="150"/>
      <c r="D57" s="93" t="s">
        <v>270</v>
      </c>
      <c r="E57" s="89">
        <v>0.89549999999999996</v>
      </c>
      <c r="F57" s="40">
        <v>0.89549999999999996</v>
      </c>
      <c r="G57" s="89">
        <v>0.89800000000000002</v>
      </c>
      <c r="H57" s="40">
        <v>0.89800000000000002</v>
      </c>
      <c r="I57" s="89">
        <v>0.90049999999999997</v>
      </c>
      <c r="J57" s="93"/>
      <c r="K57" s="89">
        <v>0.90300000000000002</v>
      </c>
      <c r="L57" s="41"/>
      <c r="M57" s="93"/>
      <c r="N57" s="93"/>
      <c r="O57" s="147"/>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97.5" customHeight="1" x14ac:dyDescent="0.3">
      <c r="A58" s="165"/>
      <c r="B58" s="151"/>
      <c r="C58" s="151"/>
      <c r="D58" s="93" t="s">
        <v>249</v>
      </c>
      <c r="E58" s="84">
        <v>1</v>
      </c>
      <c r="F58" s="41">
        <v>1</v>
      </c>
      <c r="G58" s="84">
        <v>1</v>
      </c>
      <c r="H58" s="41">
        <v>1</v>
      </c>
      <c r="I58" s="84">
        <v>1</v>
      </c>
      <c r="J58" s="41"/>
      <c r="K58" s="84">
        <v>1</v>
      </c>
      <c r="L58" s="41"/>
      <c r="M58" s="44"/>
      <c r="N58" s="44"/>
      <c r="O58" s="148"/>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165"/>
      <c r="B59" s="149" t="s">
        <v>271</v>
      </c>
      <c r="C59" s="149" t="s">
        <v>123</v>
      </c>
      <c r="D59" s="93" t="s">
        <v>272</v>
      </c>
      <c r="E59" s="84">
        <v>1</v>
      </c>
      <c r="F59" s="41">
        <v>1</v>
      </c>
      <c r="G59" s="84">
        <v>1</v>
      </c>
      <c r="H59" s="71"/>
      <c r="I59" s="84">
        <v>1</v>
      </c>
      <c r="J59" s="41"/>
      <c r="K59" s="84">
        <v>1</v>
      </c>
      <c r="L59" s="41"/>
      <c r="M59" s="93"/>
      <c r="N59" s="93"/>
      <c r="O59" s="147"/>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165"/>
      <c r="B60" s="150"/>
      <c r="C60" s="150"/>
      <c r="D60" s="93" t="s">
        <v>273</v>
      </c>
      <c r="E60" s="84">
        <v>0</v>
      </c>
      <c r="F60" s="41">
        <v>0</v>
      </c>
      <c r="G60" s="84">
        <v>0</v>
      </c>
      <c r="H60" s="41">
        <v>0</v>
      </c>
      <c r="I60" s="84">
        <v>0</v>
      </c>
      <c r="J60" s="41"/>
      <c r="K60" s="84">
        <v>0.66</v>
      </c>
      <c r="L60" s="41"/>
      <c r="M60" s="44"/>
      <c r="N60" s="44"/>
      <c r="O60" s="147"/>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165"/>
      <c r="B61" s="150"/>
      <c r="C61" s="150"/>
      <c r="D61" s="93" t="s">
        <v>129</v>
      </c>
      <c r="E61" s="84">
        <v>0.25</v>
      </c>
      <c r="F61" s="41">
        <v>0.34</v>
      </c>
      <c r="G61" s="84">
        <v>0.5</v>
      </c>
      <c r="H61" s="41">
        <v>0.5</v>
      </c>
      <c r="I61" s="84">
        <v>0.75</v>
      </c>
      <c r="J61" s="41"/>
      <c r="K61" s="84">
        <v>1</v>
      </c>
      <c r="L61" s="41"/>
      <c r="M61" s="44"/>
      <c r="N61" s="44"/>
      <c r="O61" s="147"/>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165"/>
      <c r="B62" s="150"/>
      <c r="C62" s="150"/>
      <c r="D62" s="93" t="s">
        <v>128</v>
      </c>
      <c r="E62" s="84">
        <v>0.25</v>
      </c>
      <c r="F62" s="41">
        <v>0.19</v>
      </c>
      <c r="G62" s="84">
        <v>0.5</v>
      </c>
      <c r="H62" s="41">
        <v>0.4</v>
      </c>
      <c r="I62" s="84">
        <v>0.75</v>
      </c>
      <c r="J62" s="41"/>
      <c r="K62" s="84">
        <v>1</v>
      </c>
      <c r="L62" s="41"/>
      <c r="M62" s="44"/>
      <c r="N62" s="44"/>
      <c r="O62" s="147"/>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165"/>
      <c r="B63" s="150"/>
      <c r="C63" s="150"/>
      <c r="D63" s="93" t="s">
        <v>249</v>
      </c>
      <c r="E63" s="84">
        <v>1</v>
      </c>
      <c r="F63" s="41">
        <v>1</v>
      </c>
      <c r="G63" s="84">
        <v>1</v>
      </c>
      <c r="H63" s="41">
        <v>1</v>
      </c>
      <c r="I63" s="84">
        <v>1</v>
      </c>
      <c r="J63" s="41"/>
      <c r="K63" s="84">
        <v>1</v>
      </c>
      <c r="L63" s="41"/>
      <c r="M63" s="44"/>
      <c r="N63" s="44"/>
      <c r="O63" s="147"/>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165"/>
      <c r="B64" s="151"/>
      <c r="C64" s="151"/>
      <c r="D64" s="23" t="s">
        <v>266</v>
      </c>
      <c r="E64" s="84">
        <v>1</v>
      </c>
      <c r="F64" s="41">
        <v>1</v>
      </c>
      <c r="G64" s="84">
        <v>1</v>
      </c>
      <c r="H64" s="41">
        <v>1</v>
      </c>
      <c r="I64" s="84">
        <v>1</v>
      </c>
      <c r="J64" s="41"/>
      <c r="K64" s="84">
        <v>1</v>
      </c>
      <c r="L64" s="41"/>
      <c r="M64" s="44"/>
      <c r="N64" s="44"/>
      <c r="O64" s="148"/>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165"/>
      <c r="B65" s="149" t="s">
        <v>274</v>
      </c>
      <c r="C65" s="149" t="s">
        <v>124</v>
      </c>
      <c r="D65" s="93" t="s">
        <v>275</v>
      </c>
      <c r="E65" s="84">
        <v>0.14000000000000001</v>
      </c>
      <c r="F65" s="41">
        <v>0.14000000000000001</v>
      </c>
      <c r="G65" s="84">
        <v>0.36</v>
      </c>
      <c r="H65" s="41"/>
      <c r="I65" s="84">
        <v>0.67</v>
      </c>
      <c r="J65" s="41"/>
      <c r="K65" s="84">
        <v>1</v>
      </c>
      <c r="L65" s="41"/>
      <c r="M65" s="44"/>
      <c r="N65" s="44"/>
      <c r="O65" s="146" t="s">
        <v>287</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166"/>
      <c r="B66" s="151"/>
      <c r="C66" s="151"/>
      <c r="D66" s="93" t="s">
        <v>249</v>
      </c>
      <c r="E66" s="84">
        <v>1</v>
      </c>
      <c r="F66" s="41">
        <v>1</v>
      </c>
      <c r="G66" s="84">
        <v>1</v>
      </c>
      <c r="H66" s="41">
        <v>1</v>
      </c>
      <c r="I66" s="84">
        <v>1</v>
      </c>
      <c r="J66" s="41"/>
      <c r="K66" s="84">
        <v>1</v>
      </c>
      <c r="L66" s="93"/>
      <c r="M66" s="44"/>
      <c r="N66" s="44"/>
      <c r="O66" s="148"/>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14" t="s">
        <v>8</v>
      </c>
      <c r="B68" s="114"/>
      <c r="C68" s="114"/>
      <c r="D68" s="114"/>
      <c r="E68" s="114"/>
      <c r="F68" s="114"/>
      <c r="G68" s="114"/>
      <c r="H68" s="114"/>
      <c r="I68" s="114"/>
      <c r="J68" s="114"/>
      <c r="K68" s="114"/>
      <c r="L68" s="114"/>
      <c r="M68" s="114"/>
      <c r="N68" s="114"/>
      <c r="O68" s="114"/>
    </row>
    <row r="69" spans="1:87" ht="15" customHeight="1" x14ac:dyDescent="0.3">
      <c r="A69" s="114" t="s">
        <v>9</v>
      </c>
      <c r="B69" s="114"/>
      <c r="C69" s="114"/>
      <c r="D69" s="114"/>
      <c r="E69" s="114"/>
      <c r="F69" s="114"/>
      <c r="G69" s="114"/>
      <c r="H69" s="114"/>
      <c r="I69" s="114"/>
      <c r="J69" s="114"/>
      <c r="K69" s="114"/>
      <c r="L69" s="114"/>
      <c r="M69" s="114"/>
      <c r="N69" s="114"/>
      <c r="O69" s="114"/>
    </row>
    <row r="70" spans="1:87" x14ac:dyDescent="0.3">
      <c r="A70" s="113" t="s">
        <v>37</v>
      </c>
      <c r="B70" s="113"/>
      <c r="C70" s="113"/>
      <c r="D70" s="113"/>
      <c r="E70" s="113"/>
      <c r="F70" s="113"/>
      <c r="G70" s="113"/>
      <c r="H70" s="113"/>
      <c r="I70" s="113"/>
      <c r="J70" s="113"/>
      <c r="K70" s="113"/>
      <c r="L70" s="113"/>
      <c r="M70" s="113"/>
      <c r="N70" s="113"/>
      <c r="O70" s="113"/>
    </row>
    <row r="71" spans="1:87" s="28" customFormat="1" x14ac:dyDescent="0.3">
      <c r="A71" s="108" t="s">
        <v>38</v>
      </c>
      <c r="B71" s="108"/>
      <c r="C71" s="108"/>
      <c r="D71" s="108"/>
      <c r="E71" s="108"/>
      <c r="F71" s="108"/>
      <c r="G71" s="108"/>
      <c r="H71" s="108"/>
      <c r="I71" s="108"/>
      <c r="J71" s="108"/>
      <c r="K71" s="108"/>
      <c r="L71" s="108"/>
      <c r="M71" s="108"/>
      <c r="N71" s="108"/>
      <c r="O71" s="108"/>
    </row>
  </sheetData>
  <autoFilter ref="A10:CI66" xr:uid="{00000000-0009-0000-0000-000005000000}"/>
  <mergeCells count="72">
    <mergeCell ref="A71:O71"/>
    <mergeCell ref="B65:B66"/>
    <mergeCell ref="C65:C66"/>
    <mergeCell ref="O65:O66"/>
    <mergeCell ref="A68:O68"/>
    <mergeCell ref="A69:O69"/>
    <mergeCell ref="A70:O70"/>
    <mergeCell ref="A45:A66"/>
    <mergeCell ref="B45:B46"/>
    <mergeCell ref="C45:C46"/>
    <mergeCell ref="O45:O46"/>
    <mergeCell ref="B47:B49"/>
    <mergeCell ref="C47:C49"/>
    <mergeCell ref="O47:O49"/>
    <mergeCell ref="B50:B52"/>
    <mergeCell ref="C50:C52"/>
    <mergeCell ref="B53:B55"/>
    <mergeCell ref="C53:C58"/>
    <mergeCell ref="O53:O58"/>
    <mergeCell ref="B57:B58"/>
    <mergeCell ref="B59:B64"/>
    <mergeCell ref="C59:C64"/>
    <mergeCell ref="O59:O64"/>
    <mergeCell ref="O50:O52"/>
    <mergeCell ref="A37:A41"/>
    <mergeCell ref="B37:B39"/>
    <mergeCell ref="C37:C41"/>
    <mergeCell ref="O38:O39"/>
    <mergeCell ref="B40:B41"/>
    <mergeCell ref="A42:A44"/>
    <mergeCell ref="B42:B44"/>
    <mergeCell ref="C42:C44"/>
    <mergeCell ref="O42:O44"/>
    <mergeCell ref="A29:A36"/>
    <mergeCell ref="B29:B30"/>
    <mergeCell ref="C29:C36"/>
    <mergeCell ref="B31:B33"/>
    <mergeCell ref="O32:O33"/>
    <mergeCell ref="B35:B36"/>
    <mergeCell ref="O22:O23"/>
    <mergeCell ref="A24:A28"/>
    <mergeCell ref="C24:C25"/>
    <mergeCell ref="P24:P25"/>
    <mergeCell ref="B26:B28"/>
    <mergeCell ref="C26:C28"/>
    <mergeCell ref="O27:O28"/>
    <mergeCell ref="C17:C18"/>
    <mergeCell ref="A19:A23"/>
    <mergeCell ref="B19:B20"/>
    <mergeCell ref="C19:C23"/>
    <mergeCell ref="B22:B23"/>
    <mergeCell ref="M9:M10"/>
    <mergeCell ref="N9:N10"/>
    <mergeCell ref="O9:O10"/>
    <mergeCell ref="A11:A18"/>
    <mergeCell ref="B11:B12"/>
    <mergeCell ref="C11:C12"/>
    <mergeCell ref="B13:B14"/>
    <mergeCell ref="C13:C14"/>
    <mergeCell ref="B15:B16"/>
    <mergeCell ref="C15:C16"/>
    <mergeCell ref="A9:A10"/>
    <mergeCell ref="B9:B10"/>
    <mergeCell ref="C9:C10"/>
    <mergeCell ref="D9:D10"/>
    <mergeCell ref="E9:L9"/>
    <mergeCell ref="B17:B18"/>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71"/>
  <sheetViews>
    <sheetView showGridLines="0" tabSelected="1" zoomScale="58" zoomScaleNormal="58" zoomScaleSheetLayoutView="30" workbookViewId="0">
      <selection activeCell="O11" sqref="O11:O12"/>
    </sheetView>
  </sheetViews>
  <sheetFormatPr baseColWidth="10" defaultColWidth="11.5703125" defaultRowHeight="17.25" x14ac:dyDescent="0.3"/>
  <cols>
    <col min="1" max="1" width="23.5703125" style="11" customWidth="1"/>
    <col min="2" max="2" width="32.140625" style="22" customWidth="1"/>
    <col min="3" max="3" width="32.85546875" style="22" customWidth="1"/>
    <col min="4" max="4" width="28.85546875" style="33" customWidth="1"/>
    <col min="5" max="6" width="15.140625" style="22" customWidth="1"/>
    <col min="7" max="7" width="16.28515625" style="22" customWidth="1"/>
    <col min="8" max="8" width="15.140625" style="22" customWidth="1"/>
    <col min="9" max="9" width="15.7109375" style="22" customWidth="1"/>
    <col min="10" max="10" width="12.7109375" style="22" hidden="1" customWidth="1"/>
    <col min="11" max="11" width="15.28515625" style="22" hidden="1" customWidth="1"/>
    <col min="12" max="12" width="15.42578125" style="22" hidden="1" customWidth="1"/>
    <col min="13" max="13" width="21.140625" style="22" customWidth="1"/>
    <col min="14" max="14" width="25.140625" style="22" customWidth="1"/>
    <col min="15" max="15" width="163"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20"/>
      <c r="B1" s="121"/>
      <c r="C1" s="130" t="s">
        <v>130</v>
      </c>
      <c r="D1" s="131"/>
      <c r="E1" s="131"/>
      <c r="F1" s="131"/>
      <c r="G1" s="131"/>
      <c r="H1" s="131"/>
      <c r="I1" s="131"/>
      <c r="J1" s="131"/>
      <c r="K1" s="131"/>
      <c r="L1" s="131"/>
      <c r="M1" s="131"/>
      <c r="N1" s="132"/>
      <c r="O1" s="63" t="s">
        <v>293</v>
      </c>
    </row>
    <row r="2" spans="1:23" s="12" customFormat="1" ht="24.75" customHeight="1" x14ac:dyDescent="0.3">
      <c r="A2" s="122"/>
      <c r="B2" s="123"/>
      <c r="C2" s="133"/>
      <c r="D2" s="134"/>
      <c r="E2" s="134"/>
      <c r="F2" s="134"/>
      <c r="G2" s="134"/>
      <c r="H2" s="134"/>
      <c r="I2" s="134"/>
      <c r="J2" s="134"/>
      <c r="K2" s="134"/>
      <c r="L2" s="134"/>
      <c r="M2" s="134"/>
      <c r="N2" s="135"/>
      <c r="O2" s="99" t="s">
        <v>289</v>
      </c>
    </row>
    <row r="3" spans="1:23" s="12" customFormat="1" ht="22.5" customHeight="1" x14ac:dyDescent="0.3">
      <c r="A3" s="124"/>
      <c r="B3" s="125"/>
      <c r="C3" s="136"/>
      <c r="D3" s="137"/>
      <c r="E3" s="137"/>
      <c r="F3" s="137"/>
      <c r="G3" s="137"/>
      <c r="H3" s="137"/>
      <c r="I3" s="137"/>
      <c r="J3" s="137"/>
      <c r="K3" s="137"/>
      <c r="L3" s="137"/>
      <c r="M3" s="137"/>
      <c r="N3" s="138"/>
      <c r="O3" s="63" t="s">
        <v>290</v>
      </c>
    </row>
    <row r="4" spans="1:23" s="12" customFormat="1" ht="15.75" customHeight="1" x14ac:dyDescent="0.3">
      <c r="B4" s="109"/>
      <c r="C4" s="109"/>
      <c r="D4" s="109"/>
      <c r="E4" s="109"/>
      <c r="F4" s="109"/>
      <c r="G4" s="109"/>
      <c r="H4" s="109"/>
      <c r="I4" s="109"/>
      <c r="J4" s="109"/>
      <c r="K4" s="109"/>
      <c r="L4" s="109"/>
      <c r="M4" s="109"/>
      <c r="N4" s="109"/>
      <c r="O4" s="109"/>
    </row>
    <row r="5" spans="1:23" s="12" customFormat="1" ht="29.45" customHeight="1" x14ac:dyDescent="0.3">
      <c r="A5" s="163" t="s">
        <v>294</v>
      </c>
      <c r="B5" s="163"/>
      <c r="C5" s="163"/>
      <c r="D5" s="163"/>
      <c r="E5" s="163"/>
      <c r="F5" s="163"/>
      <c r="G5" s="163"/>
      <c r="H5" s="163"/>
      <c r="I5" s="163"/>
      <c r="J5" s="163"/>
      <c r="K5" s="163"/>
      <c r="L5" s="163"/>
      <c r="M5" s="163"/>
      <c r="N5" s="163"/>
      <c r="O5" s="163"/>
    </row>
    <row r="6" spans="1:23" s="12" customFormat="1" ht="29.45" customHeight="1" x14ac:dyDescent="0.3">
      <c r="B6" s="20"/>
      <c r="C6" s="20"/>
      <c r="D6" s="19"/>
      <c r="E6" s="19"/>
      <c r="F6" s="19"/>
      <c r="G6" s="19"/>
      <c r="H6" s="19"/>
      <c r="I6" s="19"/>
      <c r="J6" s="19"/>
      <c r="K6" s="19"/>
      <c r="L6" s="19"/>
      <c r="M6" s="20"/>
      <c r="N6" s="20"/>
      <c r="O6" s="14"/>
    </row>
    <row r="7" spans="1:23" s="12" customFormat="1" ht="38.25" customHeight="1" x14ac:dyDescent="0.3">
      <c r="A7" s="111" t="s">
        <v>378</v>
      </c>
      <c r="B7" s="111"/>
      <c r="C7" s="111"/>
      <c r="D7" s="111"/>
      <c r="E7" s="111"/>
      <c r="F7" s="111"/>
      <c r="G7" s="111"/>
      <c r="H7" s="111"/>
      <c r="I7" s="111"/>
      <c r="J7" s="111"/>
      <c r="K7" s="111"/>
      <c r="L7" s="111"/>
      <c r="M7" s="111"/>
      <c r="N7" s="111"/>
      <c r="O7" s="111"/>
      <c r="P7" s="111"/>
      <c r="Q7" s="111"/>
      <c r="R7" s="111"/>
      <c r="S7" s="111"/>
      <c r="T7" s="111"/>
      <c r="U7" s="111"/>
      <c r="V7" s="111"/>
      <c r="W7" s="111"/>
    </row>
    <row r="8" spans="1:23" s="12" customFormat="1" ht="25.5" x14ac:dyDescent="0.3">
      <c r="A8" s="98"/>
      <c r="B8" s="21"/>
      <c r="C8" s="21"/>
      <c r="D8" s="21"/>
      <c r="E8" s="20"/>
      <c r="F8" s="20"/>
      <c r="G8" s="20"/>
      <c r="H8" s="20"/>
      <c r="I8" s="20"/>
      <c r="J8" s="20"/>
      <c r="K8" s="20"/>
      <c r="L8" s="20"/>
      <c r="M8" s="21"/>
      <c r="N8" s="21"/>
      <c r="O8" s="98"/>
      <c r="P8" s="98"/>
      <c r="Q8" s="98"/>
      <c r="R8" s="98"/>
      <c r="S8" s="98"/>
      <c r="T8" s="98"/>
      <c r="U8" s="98"/>
      <c r="V8" s="98"/>
      <c r="W8" s="98"/>
    </row>
    <row r="9" spans="1:23" s="15" customFormat="1" ht="45.75" customHeight="1" x14ac:dyDescent="0.3">
      <c r="A9" s="162" t="s">
        <v>0</v>
      </c>
      <c r="B9" s="162" t="s">
        <v>1</v>
      </c>
      <c r="C9" s="162" t="s">
        <v>2</v>
      </c>
      <c r="D9" s="162" t="s">
        <v>27</v>
      </c>
      <c r="E9" s="162" t="s">
        <v>292</v>
      </c>
      <c r="F9" s="162"/>
      <c r="G9" s="162"/>
      <c r="H9" s="162"/>
      <c r="I9" s="162"/>
      <c r="J9" s="162"/>
      <c r="K9" s="162"/>
      <c r="L9" s="162"/>
      <c r="M9" s="167" t="s">
        <v>10</v>
      </c>
      <c r="N9" s="167" t="s">
        <v>379</v>
      </c>
      <c r="O9" s="168" t="s">
        <v>380</v>
      </c>
    </row>
    <row r="10" spans="1:23" ht="36.75" customHeight="1" x14ac:dyDescent="0.3">
      <c r="A10" s="162"/>
      <c r="B10" s="162"/>
      <c r="C10" s="162"/>
      <c r="D10" s="162"/>
      <c r="E10" s="100" t="s">
        <v>29</v>
      </c>
      <c r="F10" s="101" t="s">
        <v>30</v>
      </c>
      <c r="G10" s="100" t="s">
        <v>31</v>
      </c>
      <c r="H10" s="101" t="s">
        <v>32</v>
      </c>
      <c r="I10" s="100" t="s">
        <v>33</v>
      </c>
      <c r="J10" s="101" t="s">
        <v>34</v>
      </c>
      <c r="K10" s="100" t="s">
        <v>35</v>
      </c>
      <c r="L10" s="101" t="s">
        <v>36</v>
      </c>
      <c r="M10" s="167"/>
      <c r="N10" s="167"/>
      <c r="O10" s="168"/>
    </row>
    <row r="11" spans="1:23" s="169" customFormat="1" ht="75.75" customHeight="1" x14ac:dyDescent="0.25">
      <c r="A11" s="170" t="s">
        <v>295</v>
      </c>
      <c r="B11" s="170" t="s">
        <v>195</v>
      </c>
      <c r="C11" s="170" t="s">
        <v>391</v>
      </c>
      <c r="D11" s="170" t="s">
        <v>296</v>
      </c>
      <c r="E11" s="171">
        <v>0.25</v>
      </c>
      <c r="F11" s="171">
        <v>0.25</v>
      </c>
      <c r="G11" s="171">
        <v>0.5</v>
      </c>
      <c r="H11" s="171">
        <v>0.5</v>
      </c>
      <c r="I11" s="171">
        <v>0.7</v>
      </c>
      <c r="J11" s="171"/>
      <c r="K11" s="171">
        <v>1</v>
      </c>
      <c r="L11" s="171"/>
      <c r="M11" s="172">
        <f>+H11</f>
        <v>0.5</v>
      </c>
      <c r="N11" s="239">
        <f>IF(M11/G11&gt;100%,100%,M11/G11)</f>
        <v>1</v>
      </c>
      <c r="O11" s="173" t="s">
        <v>297</v>
      </c>
    </row>
    <row r="12" spans="1:23" s="169" customFormat="1" ht="75.75" customHeight="1" x14ac:dyDescent="0.25">
      <c r="A12" s="174"/>
      <c r="B12" s="175"/>
      <c r="C12" s="175"/>
      <c r="D12" s="175"/>
      <c r="E12" s="176"/>
      <c r="F12" s="176"/>
      <c r="G12" s="176"/>
      <c r="H12" s="176"/>
      <c r="I12" s="176"/>
      <c r="J12" s="176"/>
      <c r="K12" s="176"/>
      <c r="L12" s="176"/>
      <c r="M12" s="177"/>
      <c r="N12" s="240"/>
      <c r="O12" s="178"/>
    </row>
    <row r="13" spans="1:23" s="169" customFormat="1" ht="75.75" customHeight="1" x14ac:dyDescent="0.25">
      <c r="A13" s="174"/>
      <c r="B13" s="170" t="s">
        <v>298</v>
      </c>
      <c r="C13" s="170" t="s">
        <v>392</v>
      </c>
      <c r="D13" s="179" t="s">
        <v>299</v>
      </c>
      <c r="E13" s="180" t="s">
        <v>62</v>
      </c>
      <c r="F13" s="180" t="s">
        <v>62</v>
      </c>
      <c r="G13" s="180" t="s">
        <v>62</v>
      </c>
      <c r="H13" s="180" t="s">
        <v>62</v>
      </c>
      <c r="I13" s="180" t="s">
        <v>62</v>
      </c>
      <c r="J13" s="180"/>
      <c r="K13" s="181">
        <v>1</v>
      </c>
      <c r="L13" s="182"/>
      <c r="M13" s="183" t="str">
        <f>+F13</f>
        <v>No aplica</v>
      </c>
      <c r="N13" s="241" t="str">
        <f>+G13</f>
        <v>No aplica</v>
      </c>
      <c r="O13" s="184" t="s">
        <v>300</v>
      </c>
    </row>
    <row r="14" spans="1:23" s="169" customFormat="1" ht="75.75" customHeight="1" x14ac:dyDescent="0.25">
      <c r="A14" s="174"/>
      <c r="B14" s="175"/>
      <c r="C14" s="175"/>
      <c r="D14" s="185"/>
      <c r="E14" s="186"/>
      <c r="F14" s="186"/>
      <c r="G14" s="186"/>
      <c r="H14" s="186"/>
      <c r="I14" s="186"/>
      <c r="J14" s="186"/>
      <c r="K14" s="187"/>
      <c r="L14" s="188"/>
      <c r="M14" s="177"/>
      <c r="N14" s="242"/>
      <c r="O14" s="189"/>
    </row>
    <row r="15" spans="1:23" s="169" customFormat="1" ht="120" customHeight="1" x14ac:dyDescent="0.25">
      <c r="A15" s="170" t="s">
        <v>301</v>
      </c>
      <c r="B15" s="190" t="s">
        <v>302</v>
      </c>
      <c r="C15" s="170" t="s">
        <v>385</v>
      </c>
      <c r="D15" s="191" t="s">
        <v>303</v>
      </c>
      <c r="E15" s="192">
        <v>90</v>
      </c>
      <c r="F15" s="192">
        <v>1</v>
      </c>
      <c r="G15" s="192">
        <v>173</v>
      </c>
      <c r="H15" s="192">
        <f>16+25+52</f>
        <v>93</v>
      </c>
      <c r="I15" s="192">
        <v>184</v>
      </c>
      <c r="J15" s="192"/>
      <c r="K15" s="192">
        <v>286</v>
      </c>
      <c r="L15" s="193"/>
      <c r="M15" s="194">
        <f>+H15</f>
        <v>93</v>
      </c>
      <c r="N15" s="195">
        <f>IF(M15/G15&gt;100%,100%,M15/G15)</f>
        <v>0.53757225433526012</v>
      </c>
      <c r="O15" s="196" t="s">
        <v>304</v>
      </c>
    </row>
    <row r="16" spans="1:23" s="169" customFormat="1" ht="75.75" customHeight="1" x14ac:dyDescent="0.25">
      <c r="A16" s="174"/>
      <c r="B16" s="245" t="s">
        <v>305</v>
      </c>
      <c r="C16" s="174"/>
      <c r="D16" s="197" t="s">
        <v>306</v>
      </c>
      <c r="E16" s="198">
        <v>1920</v>
      </c>
      <c r="F16" s="198">
        <v>3192</v>
      </c>
      <c r="G16" s="198">
        <v>4800</v>
      </c>
      <c r="H16" s="198">
        <v>6384</v>
      </c>
      <c r="I16" s="198">
        <v>9840</v>
      </c>
      <c r="J16" s="198"/>
      <c r="K16" s="198">
        <v>13000</v>
      </c>
      <c r="L16" s="193"/>
      <c r="M16" s="194">
        <f>+H16</f>
        <v>6384</v>
      </c>
      <c r="N16" s="195">
        <f>IF(M16/G16&gt;100%,100%,M16/G16)</f>
        <v>1</v>
      </c>
      <c r="O16" s="199" t="s">
        <v>307</v>
      </c>
    </row>
    <row r="17" spans="1:15" s="169" customFormat="1" ht="75.75" customHeight="1" x14ac:dyDescent="0.25">
      <c r="A17" s="175"/>
      <c r="B17" s="227"/>
      <c r="C17" s="174"/>
      <c r="D17" s="200" t="s">
        <v>308</v>
      </c>
      <c r="E17" s="192" t="s">
        <v>62</v>
      </c>
      <c r="F17" s="192" t="s">
        <v>62</v>
      </c>
      <c r="G17" s="192" t="s">
        <v>62</v>
      </c>
      <c r="H17" s="192"/>
      <c r="I17" s="192" t="s">
        <v>62</v>
      </c>
      <c r="J17" s="192"/>
      <c r="K17" s="201" t="s">
        <v>309</v>
      </c>
      <c r="L17" s="193"/>
      <c r="M17" s="202" t="str">
        <f t="shared" ref="M17:N64" si="0">+F17</f>
        <v>No aplica</v>
      </c>
      <c r="N17" s="202" t="str">
        <f t="shared" si="0"/>
        <v>No aplica</v>
      </c>
      <c r="O17" s="204"/>
    </row>
    <row r="18" spans="1:15" s="169" customFormat="1" ht="75.75" customHeight="1" x14ac:dyDescent="0.3">
      <c r="A18" s="170" t="s">
        <v>310</v>
      </c>
      <c r="B18" s="179" t="s">
        <v>198</v>
      </c>
      <c r="C18" s="170" t="s">
        <v>384</v>
      </c>
      <c r="D18" s="205" t="s">
        <v>311</v>
      </c>
      <c r="E18" s="206" t="s">
        <v>62</v>
      </c>
      <c r="F18" s="207" t="s">
        <v>62</v>
      </c>
      <c r="G18" s="208">
        <v>0.1</v>
      </c>
      <c r="H18" s="209">
        <v>0.1</v>
      </c>
      <c r="I18" s="206">
        <v>0.4</v>
      </c>
      <c r="J18" s="210"/>
      <c r="K18" s="206">
        <v>1</v>
      </c>
      <c r="L18" s="211"/>
      <c r="M18" s="210" t="str">
        <f t="shared" si="0"/>
        <v>No aplica</v>
      </c>
      <c r="N18" s="243">
        <f t="shared" si="0"/>
        <v>0.1</v>
      </c>
      <c r="O18" s="173" t="s">
        <v>312</v>
      </c>
    </row>
    <row r="19" spans="1:15" s="169" customFormat="1" ht="75.75" customHeight="1" x14ac:dyDescent="0.25">
      <c r="A19" s="174"/>
      <c r="B19" s="185"/>
      <c r="C19" s="174"/>
      <c r="D19" s="211" t="s">
        <v>313</v>
      </c>
      <c r="E19" s="212" t="s">
        <v>62</v>
      </c>
      <c r="F19" s="211" t="s">
        <v>62</v>
      </c>
      <c r="G19" s="213" t="s">
        <v>314</v>
      </c>
      <c r="H19" s="211">
        <v>0.15</v>
      </c>
      <c r="I19" s="213" t="s">
        <v>315</v>
      </c>
      <c r="J19" s="211"/>
      <c r="K19" s="212" t="s">
        <v>316</v>
      </c>
      <c r="L19" s="211"/>
      <c r="M19" s="210" t="str">
        <f t="shared" si="0"/>
        <v>No aplica</v>
      </c>
      <c r="N19" s="210" t="str">
        <f t="shared" si="0"/>
        <v>0.15</v>
      </c>
      <c r="O19" s="178"/>
    </row>
    <row r="20" spans="1:15" s="169" customFormat="1" ht="75.75" customHeight="1" x14ac:dyDescent="0.25">
      <c r="A20" s="174"/>
      <c r="B20" s="214" t="s">
        <v>231</v>
      </c>
      <c r="C20" s="174"/>
      <c r="D20" s="215" t="s">
        <v>317</v>
      </c>
      <c r="E20" s="212">
        <v>146</v>
      </c>
      <c r="F20" s="211">
        <v>146</v>
      </c>
      <c r="G20" s="212">
        <v>146</v>
      </c>
      <c r="H20" s="211">
        <v>146</v>
      </c>
      <c r="I20" s="212">
        <v>650</v>
      </c>
      <c r="J20" s="211"/>
      <c r="K20" s="212">
        <v>1500</v>
      </c>
      <c r="L20" s="216"/>
      <c r="M20" s="210">
        <f t="shared" ref="M20:M36" si="1">+H20</f>
        <v>146</v>
      </c>
      <c r="N20" s="195">
        <f t="shared" ref="N20" si="2">IF(M20/G20&gt;100%,100%,M20/G20)</f>
        <v>1</v>
      </c>
      <c r="O20" s="173" t="s">
        <v>318</v>
      </c>
    </row>
    <row r="21" spans="1:15" s="169" customFormat="1" ht="75.75" customHeight="1" x14ac:dyDescent="0.25">
      <c r="A21" s="174"/>
      <c r="B21" s="217"/>
      <c r="C21" s="174"/>
      <c r="D21" s="215" t="s">
        <v>319</v>
      </c>
      <c r="E21" s="212">
        <v>76</v>
      </c>
      <c r="F21" s="211">
        <v>76</v>
      </c>
      <c r="G21" s="212">
        <v>76</v>
      </c>
      <c r="H21" s="211">
        <v>76</v>
      </c>
      <c r="I21" s="212">
        <v>151</v>
      </c>
      <c r="J21" s="211"/>
      <c r="K21" s="212">
        <v>410</v>
      </c>
      <c r="L21" s="216"/>
      <c r="M21" s="210">
        <f t="shared" si="1"/>
        <v>76</v>
      </c>
      <c r="N21" s="203">
        <f>IF(M21/H21&gt;100%,100%,M21/H21)</f>
        <v>1</v>
      </c>
      <c r="O21" s="178"/>
    </row>
    <row r="22" spans="1:15" s="169" customFormat="1" ht="75.75" customHeight="1" x14ac:dyDescent="0.25">
      <c r="A22" s="174"/>
      <c r="B22" s="197" t="s">
        <v>234</v>
      </c>
      <c r="C22" s="174"/>
      <c r="D22" s="211" t="s">
        <v>235</v>
      </c>
      <c r="E22" s="212" t="s">
        <v>62</v>
      </c>
      <c r="F22" s="211" t="s">
        <v>62</v>
      </c>
      <c r="G22" s="212" t="s">
        <v>62</v>
      </c>
      <c r="H22" s="211" t="s">
        <v>62</v>
      </c>
      <c r="I22" s="212" t="s">
        <v>62</v>
      </c>
      <c r="J22" s="211"/>
      <c r="K22" s="212" t="s">
        <v>62</v>
      </c>
      <c r="L22" s="211"/>
      <c r="M22" s="210" t="str">
        <f t="shared" si="1"/>
        <v>No aplica</v>
      </c>
      <c r="N22" s="203" t="s">
        <v>62</v>
      </c>
      <c r="O22" s="191" t="s">
        <v>320</v>
      </c>
    </row>
    <row r="23" spans="1:15" s="169" customFormat="1" ht="75.75" customHeight="1" x14ac:dyDescent="0.25">
      <c r="A23" s="174"/>
      <c r="B23" s="197" t="s">
        <v>237</v>
      </c>
      <c r="C23" s="174"/>
      <c r="D23" s="211" t="s">
        <v>321</v>
      </c>
      <c r="E23" s="218">
        <v>50</v>
      </c>
      <c r="F23" s="219">
        <v>60</v>
      </c>
      <c r="G23" s="218">
        <v>120</v>
      </c>
      <c r="H23" s="219">
        <v>137</v>
      </c>
      <c r="I23" s="218">
        <v>270</v>
      </c>
      <c r="J23" s="219"/>
      <c r="K23" s="218">
        <v>520</v>
      </c>
      <c r="L23" s="211"/>
      <c r="M23" s="220">
        <f t="shared" si="1"/>
        <v>137</v>
      </c>
      <c r="N23" s="203">
        <f>IF(M23/G23&gt;100%,100%,M23/G23)</f>
        <v>1</v>
      </c>
      <c r="O23" s="221" t="s">
        <v>322</v>
      </c>
    </row>
    <row r="24" spans="1:15" s="169" customFormat="1" ht="75.75" customHeight="1" x14ac:dyDescent="0.25">
      <c r="A24" s="174"/>
      <c r="B24" s="221" t="s">
        <v>323</v>
      </c>
      <c r="C24" s="174"/>
      <c r="D24" s="211" t="s">
        <v>324</v>
      </c>
      <c r="E24" s="218" t="s">
        <v>62</v>
      </c>
      <c r="F24" s="219" t="s">
        <v>62</v>
      </c>
      <c r="G24" s="218" t="s">
        <v>62</v>
      </c>
      <c r="H24" s="218" t="s">
        <v>62</v>
      </c>
      <c r="I24" s="218" t="s">
        <v>62</v>
      </c>
      <c r="J24" s="219"/>
      <c r="K24" s="218">
        <v>14</v>
      </c>
      <c r="L24" s="211"/>
      <c r="M24" s="220" t="str">
        <f t="shared" si="1"/>
        <v>No aplica</v>
      </c>
      <c r="N24" s="203" t="s">
        <v>62</v>
      </c>
      <c r="O24" s="221" t="s">
        <v>325</v>
      </c>
    </row>
    <row r="25" spans="1:15" s="169" customFormat="1" ht="75.75" customHeight="1" x14ac:dyDescent="0.25">
      <c r="A25" s="174"/>
      <c r="B25" s="170" t="s">
        <v>252</v>
      </c>
      <c r="C25" s="174"/>
      <c r="D25" s="211" t="s">
        <v>326</v>
      </c>
      <c r="E25" s="218">
        <v>7</v>
      </c>
      <c r="F25" s="219">
        <v>7</v>
      </c>
      <c r="G25" s="218">
        <v>11</v>
      </c>
      <c r="H25" s="219">
        <v>10</v>
      </c>
      <c r="I25" s="218">
        <v>20</v>
      </c>
      <c r="J25" s="219"/>
      <c r="K25" s="218">
        <v>20</v>
      </c>
      <c r="L25" s="211"/>
      <c r="M25" s="220">
        <f t="shared" si="1"/>
        <v>10</v>
      </c>
      <c r="N25" s="203">
        <f>IF(M25/H25&gt;100%,100%,M25/H25)</f>
        <v>1</v>
      </c>
      <c r="O25" s="191" t="s">
        <v>327</v>
      </c>
    </row>
    <row r="26" spans="1:15" s="169" customFormat="1" ht="75.75" customHeight="1" x14ac:dyDescent="0.25">
      <c r="A26" s="175"/>
      <c r="B26" s="175"/>
      <c r="C26" s="175"/>
      <c r="D26" s="211" t="s">
        <v>328</v>
      </c>
      <c r="E26" s="218">
        <v>7</v>
      </c>
      <c r="F26" s="219">
        <v>0</v>
      </c>
      <c r="G26" s="218">
        <v>7</v>
      </c>
      <c r="H26" s="219">
        <v>7</v>
      </c>
      <c r="I26" s="218">
        <v>14</v>
      </c>
      <c r="J26" s="219"/>
      <c r="K26" s="218">
        <v>14</v>
      </c>
      <c r="L26" s="211"/>
      <c r="M26" s="220">
        <f t="shared" si="1"/>
        <v>7</v>
      </c>
      <c r="N26" s="203">
        <f>IF(M26/H26&gt;100%,100%,M26/H26)</f>
        <v>1</v>
      </c>
      <c r="O26" s="222" t="s">
        <v>329</v>
      </c>
    </row>
    <row r="27" spans="1:15" s="169" customFormat="1" ht="75.75" customHeight="1" x14ac:dyDescent="0.25">
      <c r="A27" s="170" t="s">
        <v>383</v>
      </c>
      <c r="B27" s="211" t="s">
        <v>222</v>
      </c>
      <c r="C27" s="170" t="s">
        <v>386</v>
      </c>
      <c r="D27" s="211" t="s">
        <v>330</v>
      </c>
      <c r="E27" s="218" t="s">
        <v>62</v>
      </c>
      <c r="F27" s="218" t="s">
        <v>62</v>
      </c>
      <c r="G27" s="218" t="s">
        <v>62</v>
      </c>
      <c r="H27" s="212" t="s">
        <v>62</v>
      </c>
      <c r="I27" s="218" t="s">
        <v>62</v>
      </c>
      <c r="J27" s="211"/>
      <c r="K27" s="218">
        <v>5000</v>
      </c>
      <c r="L27" s="211"/>
      <c r="M27" s="220" t="str">
        <f t="shared" si="1"/>
        <v>No aplica</v>
      </c>
      <c r="N27" s="203" t="s">
        <v>62</v>
      </c>
      <c r="O27" s="223" t="s">
        <v>331</v>
      </c>
    </row>
    <row r="28" spans="1:15" s="169" customFormat="1" ht="75.75" customHeight="1" x14ac:dyDescent="0.3">
      <c r="A28" s="174"/>
      <c r="B28" s="200" t="s">
        <v>332</v>
      </c>
      <c r="C28" s="174"/>
      <c r="D28" s="211" t="s">
        <v>333</v>
      </c>
      <c r="E28" s="218">
        <v>2</v>
      </c>
      <c r="F28" s="219">
        <v>2</v>
      </c>
      <c r="G28" s="218">
        <v>192</v>
      </c>
      <c r="H28" s="219">
        <f>2+6+32</f>
        <v>40</v>
      </c>
      <c r="I28" s="218">
        <v>251</v>
      </c>
      <c r="J28" s="224"/>
      <c r="K28" s="218">
        <v>1339</v>
      </c>
      <c r="L28" s="211"/>
      <c r="M28" s="220">
        <f t="shared" si="1"/>
        <v>40</v>
      </c>
      <c r="N28" s="203">
        <f t="shared" ref="N28:N64" si="3">IF(M28/G28&gt;100%,100%,M28/G28)</f>
        <v>0.20833333333333334</v>
      </c>
      <c r="O28" s="221" t="s">
        <v>334</v>
      </c>
    </row>
    <row r="29" spans="1:15" s="169" customFormat="1" ht="75.75" customHeight="1" x14ac:dyDescent="0.3">
      <c r="A29" s="174"/>
      <c r="B29" s="170" t="s">
        <v>335</v>
      </c>
      <c r="C29" s="174"/>
      <c r="D29" s="205" t="s">
        <v>336</v>
      </c>
      <c r="E29" s="212">
        <v>2</v>
      </c>
      <c r="F29" s="211">
        <v>2</v>
      </c>
      <c r="G29" s="212">
        <f>507+120+2</f>
        <v>629</v>
      </c>
      <c r="H29" s="211">
        <f>507+2+155</f>
        <v>664</v>
      </c>
      <c r="I29" s="212">
        <v>769</v>
      </c>
      <c r="J29" s="211"/>
      <c r="K29" s="212">
        <v>1029</v>
      </c>
      <c r="L29" s="211"/>
      <c r="M29" s="220">
        <f t="shared" si="1"/>
        <v>664</v>
      </c>
      <c r="N29" s="203">
        <f t="shared" si="3"/>
        <v>1</v>
      </c>
      <c r="O29" s="173" t="s">
        <v>337</v>
      </c>
    </row>
    <row r="30" spans="1:15" s="169" customFormat="1" ht="75.75" customHeight="1" x14ac:dyDescent="0.25">
      <c r="A30" s="174"/>
      <c r="B30" s="174"/>
      <c r="C30" s="174"/>
      <c r="D30" s="211" t="s">
        <v>338</v>
      </c>
      <c r="E30" s="212">
        <v>20</v>
      </c>
      <c r="F30" s="211">
        <v>25</v>
      </c>
      <c r="G30" s="212">
        <f>20+1180</f>
        <v>1200</v>
      </c>
      <c r="H30" s="211">
        <f>864+23</f>
        <v>887</v>
      </c>
      <c r="I30" s="212">
        <v>1200</v>
      </c>
      <c r="J30" s="211"/>
      <c r="K30" s="212">
        <v>1370</v>
      </c>
      <c r="L30" s="211"/>
      <c r="M30" s="220">
        <f t="shared" si="1"/>
        <v>887</v>
      </c>
      <c r="N30" s="203">
        <f t="shared" si="3"/>
        <v>0.73916666666666664</v>
      </c>
      <c r="O30" s="225"/>
    </row>
    <row r="31" spans="1:15" s="169" customFormat="1" ht="75.75" customHeight="1" x14ac:dyDescent="0.25">
      <c r="A31" s="175"/>
      <c r="B31" s="175"/>
      <c r="C31" s="174"/>
      <c r="D31" s="211" t="s">
        <v>339</v>
      </c>
      <c r="E31" s="212">
        <v>35</v>
      </c>
      <c r="F31" s="211">
        <v>35</v>
      </c>
      <c r="G31" s="212">
        <v>45</v>
      </c>
      <c r="H31" s="211">
        <f>35+10</f>
        <v>45</v>
      </c>
      <c r="I31" s="212">
        <v>45</v>
      </c>
      <c r="J31" s="211"/>
      <c r="K31" s="212">
        <v>200</v>
      </c>
      <c r="L31" s="211"/>
      <c r="M31" s="220">
        <f t="shared" si="1"/>
        <v>45</v>
      </c>
      <c r="N31" s="203">
        <f t="shared" si="3"/>
        <v>1</v>
      </c>
      <c r="O31" s="225"/>
    </row>
    <row r="32" spans="1:15" s="169" customFormat="1" ht="75.75" customHeight="1" x14ac:dyDescent="0.25">
      <c r="A32" s="170" t="s">
        <v>340</v>
      </c>
      <c r="B32" s="170" t="s">
        <v>341</v>
      </c>
      <c r="C32" s="170" t="s">
        <v>387</v>
      </c>
      <c r="D32" s="211" t="s">
        <v>342</v>
      </c>
      <c r="E32" s="212" t="s">
        <v>62</v>
      </c>
      <c r="F32" s="211" t="s">
        <v>62</v>
      </c>
      <c r="G32" s="212">
        <v>10</v>
      </c>
      <c r="H32" s="211">
        <v>11</v>
      </c>
      <c r="I32" s="212"/>
      <c r="J32" s="211"/>
      <c r="K32" s="212">
        <v>30</v>
      </c>
      <c r="L32" s="211"/>
      <c r="M32" s="220">
        <f t="shared" si="1"/>
        <v>11</v>
      </c>
      <c r="N32" s="203">
        <f t="shared" si="3"/>
        <v>1</v>
      </c>
      <c r="O32" s="173" t="s">
        <v>343</v>
      </c>
    </row>
    <row r="33" spans="1:15" s="169" customFormat="1" ht="75.75" customHeight="1" x14ac:dyDescent="0.25">
      <c r="A33" s="174"/>
      <c r="B33" s="174"/>
      <c r="C33" s="174"/>
      <c r="D33" s="211" t="s">
        <v>245</v>
      </c>
      <c r="E33" s="212" t="s">
        <v>62</v>
      </c>
      <c r="F33" s="211" t="s">
        <v>62</v>
      </c>
      <c r="G33" s="212" t="s">
        <v>62</v>
      </c>
      <c r="H33" s="211" t="s">
        <v>62</v>
      </c>
      <c r="I33" s="212" t="s">
        <v>62</v>
      </c>
      <c r="J33" s="211"/>
      <c r="K33" s="212" t="s">
        <v>62</v>
      </c>
      <c r="L33" s="211"/>
      <c r="M33" s="220" t="str">
        <f t="shared" si="1"/>
        <v>No aplica</v>
      </c>
      <c r="N33" s="203" t="s">
        <v>62</v>
      </c>
      <c r="O33" s="225"/>
    </row>
    <row r="34" spans="1:15" s="169" customFormat="1" ht="75.75" customHeight="1" x14ac:dyDescent="0.25">
      <c r="A34" s="174"/>
      <c r="B34" s="175"/>
      <c r="C34" s="174"/>
      <c r="D34" s="211" t="s">
        <v>344</v>
      </c>
      <c r="E34" s="83" t="s">
        <v>62</v>
      </c>
      <c r="F34" s="211" t="s">
        <v>62</v>
      </c>
      <c r="G34" s="83">
        <v>0.3</v>
      </c>
      <c r="H34" s="209">
        <v>0.45</v>
      </c>
      <c r="I34" s="83" t="s">
        <v>62</v>
      </c>
      <c r="J34" s="211"/>
      <c r="K34" s="83">
        <v>0.65</v>
      </c>
      <c r="L34" s="209"/>
      <c r="M34" s="203">
        <f t="shared" si="1"/>
        <v>0.45</v>
      </c>
      <c r="N34" s="203">
        <f t="shared" si="3"/>
        <v>1</v>
      </c>
      <c r="O34" s="178"/>
    </row>
    <row r="35" spans="1:15" s="169" customFormat="1" ht="75.75" customHeight="1" x14ac:dyDescent="0.25">
      <c r="A35" s="174"/>
      <c r="B35" s="170" t="s">
        <v>247</v>
      </c>
      <c r="C35" s="174"/>
      <c r="D35" s="211" t="s">
        <v>345</v>
      </c>
      <c r="E35" s="212" t="s">
        <v>62</v>
      </c>
      <c r="F35" s="211" t="s">
        <v>62</v>
      </c>
      <c r="G35" s="212" t="s">
        <v>62</v>
      </c>
      <c r="H35" s="211" t="s">
        <v>62</v>
      </c>
      <c r="I35" s="212" t="s">
        <v>62</v>
      </c>
      <c r="J35" s="211"/>
      <c r="K35" s="212">
        <v>30</v>
      </c>
      <c r="L35" s="211"/>
      <c r="M35" s="203" t="str">
        <f t="shared" si="1"/>
        <v>No aplica</v>
      </c>
      <c r="N35" s="203" t="s">
        <v>62</v>
      </c>
      <c r="O35" s="226" t="s">
        <v>346</v>
      </c>
    </row>
    <row r="36" spans="1:15" s="169" customFormat="1" ht="75.75" customHeight="1" x14ac:dyDescent="0.25">
      <c r="A36" s="174"/>
      <c r="B36" s="175"/>
      <c r="C36" s="174"/>
      <c r="D36" s="211" t="s">
        <v>347</v>
      </c>
      <c r="E36" s="208" t="s">
        <v>62</v>
      </c>
      <c r="F36" s="211" t="s">
        <v>62</v>
      </c>
      <c r="G36" s="208" t="s">
        <v>62</v>
      </c>
      <c r="H36" s="209" t="s">
        <v>62</v>
      </c>
      <c r="I36" s="208">
        <v>1</v>
      </c>
      <c r="J36" s="209"/>
      <c r="K36" s="208">
        <v>1</v>
      </c>
      <c r="L36" s="209"/>
      <c r="M36" s="203" t="str">
        <f t="shared" si="1"/>
        <v>No aplica</v>
      </c>
      <c r="N36" s="203" t="s">
        <v>62</v>
      </c>
      <c r="O36" s="227"/>
    </row>
    <row r="37" spans="1:15" s="169" customFormat="1" ht="75.75" customHeight="1" x14ac:dyDescent="0.25">
      <c r="A37" s="175"/>
      <c r="B37" s="228" t="s">
        <v>197</v>
      </c>
      <c r="C37" s="174"/>
      <c r="D37" s="211" t="s">
        <v>348</v>
      </c>
      <c r="E37" s="229" t="s">
        <v>62</v>
      </c>
      <c r="F37" s="211" t="s">
        <v>62</v>
      </c>
      <c r="G37" s="229" t="s">
        <v>62</v>
      </c>
      <c r="H37" s="230" t="s">
        <v>62</v>
      </c>
      <c r="I37" s="212">
        <v>2</v>
      </c>
      <c r="J37" s="230"/>
      <c r="K37" s="212">
        <v>9</v>
      </c>
      <c r="L37" s="209"/>
      <c r="M37" s="220" t="str">
        <f t="shared" si="0"/>
        <v>No aplica</v>
      </c>
      <c r="N37" s="203" t="s">
        <v>62</v>
      </c>
      <c r="O37" s="231" t="s">
        <v>381</v>
      </c>
    </row>
    <row r="38" spans="1:15" s="169" customFormat="1" ht="75.75" customHeight="1" x14ac:dyDescent="0.25">
      <c r="A38" s="170" t="s">
        <v>349</v>
      </c>
      <c r="B38" s="170" t="s">
        <v>350</v>
      </c>
      <c r="C38" s="174"/>
      <c r="D38" s="211" t="s">
        <v>351</v>
      </c>
      <c r="E38" s="212">
        <v>8</v>
      </c>
      <c r="F38" s="211">
        <v>0</v>
      </c>
      <c r="G38" s="208">
        <v>0.4</v>
      </c>
      <c r="H38" s="209">
        <v>0.14000000000000001</v>
      </c>
      <c r="I38" s="212">
        <v>43</v>
      </c>
      <c r="J38" s="211"/>
      <c r="K38" s="212">
        <v>80</v>
      </c>
      <c r="L38" s="211"/>
      <c r="M38" s="220">
        <f t="shared" si="0"/>
        <v>0</v>
      </c>
      <c r="N38" s="203">
        <f t="shared" si="3"/>
        <v>0</v>
      </c>
      <c r="O38" s="173" t="s">
        <v>352</v>
      </c>
    </row>
    <row r="39" spans="1:15" s="169" customFormat="1" ht="75.75" customHeight="1" x14ac:dyDescent="0.25">
      <c r="A39" s="174"/>
      <c r="B39" s="174"/>
      <c r="C39" s="175"/>
      <c r="D39" s="211" t="s">
        <v>353</v>
      </c>
      <c r="E39" s="212">
        <v>10</v>
      </c>
      <c r="F39" s="211">
        <v>0</v>
      </c>
      <c r="G39" s="212">
        <v>20</v>
      </c>
      <c r="H39" s="209">
        <v>0.33</v>
      </c>
      <c r="I39" s="212">
        <v>70</v>
      </c>
      <c r="J39" s="209"/>
      <c r="K39" s="212">
        <v>100</v>
      </c>
      <c r="L39" s="232"/>
      <c r="M39" s="220">
        <f t="shared" si="0"/>
        <v>0</v>
      </c>
      <c r="N39" s="203">
        <f t="shared" si="3"/>
        <v>0</v>
      </c>
      <c r="O39" s="178"/>
    </row>
    <row r="40" spans="1:15" s="169" customFormat="1" ht="75.75" customHeight="1" x14ac:dyDescent="0.25">
      <c r="A40" s="170" t="s">
        <v>354</v>
      </c>
      <c r="B40" s="170" t="s">
        <v>257</v>
      </c>
      <c r="C40" s="170" t="s">
        <v>125</v>
      </c>
      <c r="D40" s="211" t="s">
        <v>355</v>
      </c>
      <c r="E40" s="208">
        <v>1</v>
      </c>
      <c r="F40" s="233">
        <v>1</v>
      </c>
      <c r="G40" s="208">
        <v>1</v>
      </c>
      <c r="H40" s="209">
        <v>1</v>
      </c>
      <c r="I40" s="208">
        <v>1</v>
      </c>
      <c r="J40" s="209"/>
      <c r="K40" s="208">
        <v>1</v>
      </c>
      <c r="L40" s="209"/>
      <c r="M40" s="220">
        <f t="shared" si="0"/>
        <v>1</v>
      </c>
      <c r="N40" s="203">
        <f t="shared" si="3"/>
        <v>1</v>
      </c>
      <c r="O40" s="173" t="s">
        <v>356</v>
      </c>
    </row>
    <row r="41" spans="1:15" s="169" customFormat="1" ht="75.75" customHeight="1" x14ac:dyDescent="0.25">
      <c r="A41" s="174"/>
      <c r="B41" s="174"/>
      <c r="C41" s="174"/>
      <c r="D41" s="211" t="s">
        <v>357</v>
      </c>
      <c r="E41" s="208">
        <v>1</v>
      </c>
      <c r="F41" s="233">
        <v>1</v>
      </c>
      <c r="G41" s="208">
        <v>1</v>
      </c>
      <c r="H41" s="209">
        <v>1</v>
      </c>
      <c r="I41" s="208">
        <v>1</v>
      </c>
      <c r="J41" s="209"/>
      <c r="K41" s="208">
        <v>1</v>
      </c>
      <c r="L41" s="209"/>
      <c r="M41" s="220"/>
      <c r="N41" s="203">
        <f t="shared" si="3"/>
        <v>0</v>
      </c>
      <c r="O41" s="225"/>
    </row>
    <row r="42" spans="1:15" s="169" customFormat="1" ht="75.75" customHeight="1" x14ac:dyDescent="0.25">
      <c r="A42" s="174"/>
      <c r="B42" s="175"/>
      <c r="C42" s="175"/>
      <c r="D42" s="211" t="s">
        <v>259</v>
      </c>
      <c r="E42" s="208">
        <v>1</v>
      </c>
      <c r="F42" s="233">
        <v>1</v>
      </c>
      <c r="G42" s="208">
        <v>1</v>
      </c>
      <c r="H42" s="233">
        <v>1</v>
      </c>
      <c r="I42" s="208">
        <v>1</v>
      </c>
      <c r="J42" s="209"/>
      <c r="K42" s="208">
        <v>1</v>
      </c>
      <c r="L42" s="209"/>
      <c r="M42" s="220">
        <f t="shared" si="0"/>
        <v>1</v>
      </c>
      <c r="N42" s="203">
        <f t="shared" si="3"/>
        <v>1</v>
      </c>
      <c r="O42" s="234"/>
    </row>
    <row r="43" spans="1:15" s="169" customFormat="1" ht="75.75" customHeight="1" x14ac:dyDescent="0.25">
      <c r="A43" s="174"/>
      <c r="B43" s="170" t="s">
        <v>260</v>
      </c>
      <c r="C43" s="170" t="s">
        <v>388</v>
      </c>
      <c r="D43" s="211" t="s">
        <v>358</v>
      </c>
      <c r="E43" s="208">
        <v>0.13</v>
      </c>
      <c r="F43" s="209">
        <v>0.13</v>
      </c>
      <c r="G43" s="208">
        <v>0.51</v>
      </c>
      <c r="H43" s="44">
        <v>0.51</v>
      </c>
      <c r="I43" s="208">
        <v>0.79</v>
      </c>
      <c r="J43" s="44"/>
      <c r="K43" s="208">
        <v>1</v>
      </c>
      <c r="L43" s="209"/>
      <c r="M43" s="220">
        <f t="shared" si="0"/>
        <v>0.13</v>
      </c>
      <c r="N43" s="203">
        <f t="shared" si="3"/>
        <v>0.25490196078431371</v>
      </c>
      <c r="O43" s="173" t="s">
        <v>359</v>
      </c>
    </row>
    <row r="44" spans="1:15" s="169" customFormat="1" ht="75.75" customHeight="1" x14ac:dyDescent="0.25">
      <c r="A44" s="174"/>
      <c r="B44" s="174"/>
      <c r="C44" s="174"/>
      <c r="D44" s="211" t="s">
        <v>263</v>
      </c>
      <c r="E44" s="208">
        <v>1</v>
      </c>
      <c r="F44" s="233">
        <v>1</v>
      </c>
      <c r="G44" s="208">
        <v>1</v>
      </c>
      <c r="H44" s="233">
        <v>1</v>
      </c>
      <c r="I44" s="208">
        <v>1</v>
      </c>
      <c r="J44" s="209"/>
      <c r="K44" s="208">
        <v>1</v>
      </c>
      <c r="L44" s="209"/>
      <c r="M44" s="220">
        <f t="shared" si="0"/>
        <v>1</v>
      </c>
      <c r="N44" s="203">
        <f t="shared" si="3"/>
        <v>1</v>
      </c>
      <c r="O44" s="225"/>
    </row>
    <row r="45" spans="1:15" s="169" customFormat="1" ht="75.75" customHeight="1" x14ac:dyDescent="0.25">
      <c r="A45" s="174"/>
      <c r="B45" s="175"/>
      <c r="C45" s="175"/>
      <c r="D45" s="211" t="s">
        <v>259</v>
      </c>
      <c r="E45" s="208">
        <v>0.94</v>
      </c>
      <c r="F45" s="233">
        <v>0.94</v>
      </c>
      <c r="G45" s="208">
        <v>0.96</v>
      </c>
      <c r="H45" s="209">
        <v>0.96</v>
      </c>
      <c r="I45" s="208">
        <v>0.98</v>
      </c>
      <c r="J45" s="209"/>
      <c r="K45" s="208">
        <v>1</v>
      </c>
      <c r="L45" s="209"/>
      <c r="M45" s="220">
        <f t="shared" si="0"/>
        <v>0.94</v>
      </c>
      <c r="N45" s="203">
        <f t="shared" si="3"/>
        <v>0.97916666666666663</v>
      </c>
      <c r="O45" s="178"/>
    </row>
    <row r="46" spans="1:15" s="169" customFormat="1" ht="75.75" customHeight="1" x14ac:dyDescent="0.25">
      <c r="A46" s="174"/>
      <c r="B46" s="170" t="s">
        <v>360</v>
      </c>
      <c r="C46" s="170" t="s">
        <v>125</v>
      </c>
      <c r="D46" s="211" t="s">
        <v>361</v>
      </c>
      <c r="E46" s="209">
        <v>0.25</v>
      </c>
      <c r="F46" s="209">
        <v>0.25</v>
      </c>
      <c r="G46" s="209">
        <v>0.5</v>
      </c>
      <c r="H46" s="209">
        <v>0.5</v>
      </c>
      <c r="I46" s="209">
        <v>0.75</v>
      </c>
      <c r="J46" s="209"/>
      <c r="K46" s="209">
        <v>1</v>
      </c>
      <c r="L46" s="209"/>
      <c r="M46" s="220">
        <f t="shared" si="0"/>
        <v>0.25</v>
      </c>
      <c r="N46" s="203">
        <f t="shared" si="3"/>
        <v>0.5</v>
      </c>
      <c r="O46" s="173" t="s">
        <v>362</v>
      </c>
    </row>
    <row r="47" spans="1:15" s="169" customFormat="1" ht="75.75" customHeight="1" x14ac:dyDescent="0.25">
      <c r="A47" s="174"/>
      <c r="B47" s="174"/>
      <c r="C47" s="174"/>
      <c r="D47" s="211" t="s">
        <v>363</v>
      </c>
      <c r="E47" s="209">
        <v>1</v>
      </c>
      <c r="F47" s="209">
        <v>1</v>
      </c>
      <c r="G47" s="209">
        <v>1</v>
      </c>
      <c r="H47" s="209">
        <v>1</v>
      </c>
      <c r="I47" s="209">
        <v>1</v>
      </c>
      <c r="J47" s="209"/>
      <c r="K47" s="209">
        <v>1</v>
      </c>
      <c r="L47" s="209"/>
      <c r="M47" s="220">
        <f t="shared" si="0"/>
        <v>1</v>
      </c>
      <c r="N47" s="203">
        <f t="shared" si="3"/>
        <v>1</v>
      </c>
      <c r="O47" s="225"/>
    </row>
    <row r="48" spans="1:15" s="169" customFormat="1" ht="75.75" customHeight="1" x14ac:dyDescent="0.25">
      <c r="A48" s="174"/>
      <c r="B48" s="175"/>
      <c r="C48" s="175"/>
      <c r="D48" s="211" t="s">
        <v>347</v>
      </c>
      <c r="E48" s="209">
        <v>1</v>
      </c>
      <c r="F48" s="209">
        <v>1</v>
      </c>
      <c r="G48" s="209">
        <v>1</v>
      </c>
      <c r="H48" s="209">
        <v>1</v>
      </c>
      <c r="I48" s="209">
        <v>1</v>
      </c>
      <c r="J48" s="209"/>
      <c r="K48" s="209">
        <v>1</v>
      </c>
      <c r="L48" s="209"/>
      <c r="M48" s="220">
        <f t="shared" si="0"/>
        <v>1</v>
      </c>
      <c r="N48" s="203">
        <f t="shared" si="3"/>
        <v>1</v>
      </c>
      <c r="O48" s="178"/>
    </row>
    <row r="49" spans="1:15" s="169" customFormat="1" ht="75.75" customHeight="1" x14ac:dyDescent="0.25">
      <c r="A49" s="174"/>
      <c r="B49" s="170" t="s">
        <v>89</v>
      </c>
      <c r="C49" s="170" t="s">
        <v>390</v>
      </c>
      <c r="D49" s="211" t="s">
        <v>90</v>
      </c>
      <c r="E49" s="208" t="s">
        <v>62</v>
      </c>
      <c r="F49" s="209" t="s">
        <v>62</v>
      </c>
      <c r="G49" s="208">
        <v>0.84</v>
      </c>
      <c r="H49" s="209">
        <v>0.83</v>
      </c>
      <c r="I49" s="208" t="s">
        <v>62</v>
      </c>
      <c r="J49" s="209"/>
      <c r="K49" s="208">
        <v>0.85</v>
      </c>
      <c r="L49" s="209"/>
      <c r="M49" s="220" t="str">
        <f t="shared" si="0"/>
        <v>No aplica</v>
      </c>
      <c r="N49" s="203" t="s">
        <v>62</v>
      </c>
      <c r="O49" s="173" t="s">
        <v>364</v>
      </c>
    </row>
    <row r="50" spans="1:15" s="169" customFormat="1" ht="75.75" customHeight="1" x14ac:dyDescent="0.25">
      <c r="A50" s="174"/>
      <c r="B50" s="174"/>
      <c r="C50" s="174"/>
      <c r="D50" s="211" t="s">
        <v>363</v>
      </c>
      <c r="E50" s="208">
        <v>1</v>
      </c>
      <c r="F50" s="209">
        <v>0.97</v>
      </c>
      <c r="G50" s="208">
        <v>1</v>
      </c>
      <c r="H50" s="209">
        <v>1</v>
      </c>
      <c r="I50" s="208">
        <v>1</v>
      </c>
      <c r="J50" s="209"/>
      <c r="K50" s="208">
        <v>1</v>
      </c>
      <c r="L50" s="209"/>
      <c r="M50" s="220">
        <f t="shared" si="0"/>
        <v>0.97</v>
      </c>
      <c r="N50" s="203">
        <f t="shared" si="3"/>
        <v>0.97</v>
      </c>
      <c r="O50" s="225"/>
    </row>
    <row r="51" spans="1:15" s="169" customFormat="1" ht="75.75" customHeight="1" x14ac:dyDescent="0.25">
      <c r="A51" s="174"/>
      <c r="B51" s="175"/>
      <c r="C51" s="174"/>
      <c r="D51" s="211" t="s">
        <v>347</v>
      </c>
      <c r="E51" s="208">
        <v>1</v>
      </c>
      <c r="F51" s="209">
        <v>1</v>
      </c>
      <c r="G51" s="208">
        <v>1</v>
      </c>
      <c r="H51" s="209">
        <v>0.97</v>
      </c>
      <c r="I51" s="208">
        <v>1</v>
      </c>
      <c r="J51" s="209"/>
      <c r="K51" s="208">
        <v>1</v>
      </c>
      <c r="L51" s="209"/>
      <c r="M51" s="220">
        <f t="shared" si="0"/>
        <v>1</v>
      </c>
      <c r="N51" s="203">
        <f t="shared" si="3"/>
        <v>1</v>
      </c>
      <c r="O51" s="178"/>
    </row>
    <row r="52" spans="1:15" s="169" customFormat="1" ht="75.75" customHeight="1" x14ac:dyDescent="0.25">
      <c r="A52" s="174"/>
      <c r="B52" s="211" t="s">
        <v>365</v>
      </c>
      <c r="C52" s="174"/>
      <c r="D52" s="211" t="s">
        <v>366</v>
      </c>
      <c r="E52" s="208">
        <v>1</v>
      </c>
      <c r="F52" s="209">
        <v>0.99</v>
      </c>
      <c r="G52" s="208">
        <v>1</v>
      </c>
      <c r="H52" s="209">
        <v>1</v>
      </c>
      <c r="I52" s="208">
        <v>1</v>
      </c>
      <c r="J52" s="209"/>
      <c r="K52" s="208">
        <v>1</v>
      </c>
      <c r="L52" s="209"/>
      <c r="M52" s="220">
        <f t="shared" si="0"/>
        <v>0.99</v>
      </c>
      <c r="N52" s="203">
        <f t="shared" si="3"/>
        <v>0.99</v>
      </c>
      <c r="O52" s="197" t="s">
        <v>367</v>
      </c>
    </row>
    <row r="53" spans="1:15" s="169" customFormat="1" ht="75.75" customHeight="1" x14ac:dyDescent="0.25">
      <c r="A53" s="174"/>
      <c r="B53" s="211" t="s">
        <v>368</v>
      </c>
      <c r="C53" s="174"/>
      <c r="D53" s="211" t="s">
        <v>366</v>
      </c>
      <c r="E53" s="208">
        <v>1</v>
      </c>
      <c r="F53" s="209">
        <v>1</v>
      </c>
      <c r="G53" s="208">
        <v>1</v>
      </c>
      <c r="H53" s="209">
        <v>1</v>
      </c>
      <c r="I53" s="208">
        <v>1</v>
      </c>
      <c r="J53" s="209"/>
      <c r="K53" s="208">
        <v>1</v>
      </c>
      <c r="L53" s="235"/>
      <c r="M53" s="220">
        <f t="shared" si="0"/>
        <v>1</v>
      </c>
      <c r="N53" s="203">
        <f t="shared" si="3"/>
        <v>1</v>
      </c>
      <c r="O53" s="197" t="s">
        <v>369</v>
      </c>
    </row>
    <row r="54" spans="1:15" s="169" customFormat="1" ht="75.75" customHeight="1" x14ac:dyDescent="0.25">
      <c r="A54" s="174"/>
      <c r="B54" s="170" t="s">
        <v>269</v>
      </c>
      <c r="C54" s="174"/>
      <c r="D54" s="211" t="s">
        <v>370</v>
      </c>
      <c r="E54" s="236">
        <v>0.90559999999999996</v>
      </c>
      <c r="F54" s="237">
        <v>0.90559999999999996</v>
      </c>
      <c r="G54" s="236">
        <v>0.90800000000000003</v>
      </c>
      <c r="H54" s="237">
        <v>0.90800000000000003</v>
      </c>
      <c r="I54" s="236">
        <v>0.91059999999999997</v>
      </c>
      <c r="J54" s="209"/>
      <c r="K54" s="236">
        <v>0.91300000000000003</v>
      </c>
      <c r="L54" s="209"/>
      <c r="M54" s="220">
        <f t="shared" si="0"/>
        <v>0.90559999999999996</v>
      </c>
      <c r="N54" s="203">
        <f t="shared" si="3"/>
        <v>0.99735682819383253</v>
      </c>
      <c r="O54" s="173" t="s">
        <v>371</v>
      </c>
    </row>
    <row r="55" spans="1:15" s="169" customFormat="1" ht="75.75" customHeight="1" x14ac:dyDescent="0.25">
      <c r="A55" s="174"/>
      <c r="B55" s="175"/>
      <c r="C55" s="175"/>
      <c r="D55" s="211" t="s">
        <v>363</v>
      </c>
      <c r="E55" s="208">
        <v>1</v>
      </c>
      <c r="F55" s="209">
        <v>0.97</v>
      </c>
      <c r="G55" s="208">
        <v>1</v>
      </c>
      <c r="H55" s="209">
        <v>0.94</v>
      </c>
      <c r="I55" s="208">
        <v>1</v>
      </c>
      <c r="J55" s="209"/>
      <c r="K55" s="208">
        <v>1</v>
      </c>
      <c r="L55" s="209"/>
      <c r="M55" s="220">
        <f t="shared" si="0"/>
        <v>0.97</v>
      </c>
      <c r="N55" s="203">
        <f t="shared" si="3"/>
        <v>0.97</v>
      </c>
      <c r="O55" s="225"/>
    </row>
    <row r="56" spans="1:15" s="169" customFormat="1" ht="75.75" customHeight="1" x14ac:dyDescent="0.25">
      <c r="A56" s="174"/>
      <c r="B56" s="170" t="s">
        <v>271</v>
      </c>
      <c r="C56" s="174" t="s">
        <v>389</v>
      </c>
      <c r="D56" s="211" t="s">
        <v>372</v>
      </c>
      <c r="E56" s="208">
        <v>1</v>
      </c>
      <c r="F56" s="209">
        <v>1</v>
      </c>
      <c r="G56" s="208">
        <v>1</v>
      </c>
      <c r="H56" s="209">
        <v>1</v>
      </c>
      <c r="I56" s="208">
        <v>1</v>
      </c>
      <c r="J56" s="209"/>
      <c r="K56" s="208">
        <v>1</v>
      </c>
      <c r="L56" s="238"/>
      <c r="M56" s="220">
        <f t="shared" si="0"/>
        <v>1</v>
      </c>
      <c r="N56" s="203">
        <f t="shared" si="3"/>
        <v>1</v>
      </c>
      <c r="O56" s="225" t="s">
        <v>373</v>
      </c>
    </row>
    <row r="57" spans="1:15" s="169" customFormat="1" ht="75.75" customHeight="1" x14ac:dyDescent="0.25">
      <c r="A57" s="174"/>
      <c r="B57" s="174"/>
      <c r="C57" s="174"/>
      <c r="D57" s="211" t="s">
        <v>273</v>
      </c>
      <c r="E57" s="208" t="s">
        <v>62</v>
      </c>
      <c r="F57" s="209" t="s">
        <v>62</v>
      </c>
      <c r="G57" s="208" t="s">
        <v>62</v>
      </c>
      <c r="H57" s="209" t="s">
        <v>62</v>
      </c>
      <c r="I57" s="208" t="s">
        <v>62</v>
      </c>
      <c r="J57" s="209"/>
      <c r="K57" s="208">
        <v>0.66</v>
      </c>
      <c r="L57" s="209"/>
      <c r="M57" s="220" t="str">
        <f t="shared" si="0"/>
        <v>No aplica</v>
      </c>
      <c r="N57" s="203" t="s">
        <v>62</v>
      </c>
      <c r="O57" s="225"/>
    </row>
    <row r="58" spans="1:15" s="169" customFormat="1" ht="75.75" customHeight="1" x14ac:dyDescent="0.25">
      <c r="A58" s="174"/>
      <c r="B58" s="174"/>
      <c r="C58" s="174"/>
      <c r="D58" s="211" t="s">
        <v>347</v>
      </c>
      <c r="E58" s="208">
        <v>1</v>
      </c>
      <c r="F58" s="209">
        <v>1</v>
      </c>
      <c r="G58" s="208">
        <v>1</v>
      </c>
      <c r="H58" s="209">
        <v>1</v>
      </c>
      <c r="I58" s="208">
        <v>1</v>
      </c>
      <c r="J58" s="209"/>
      <c r="K58" s="208">
        <v>1</v>
      </c>
      <c r="L58" s="209"/>
      <c r="M58" s="220">
        <f t="shared" si="0"/>
        <v>1</v>
      </c>
      <c r="N58" s="203">
        <f t="shared" si="3"/>
        <v>1</v>
      </c>
      <c r="O58" s="225"/>
    </row>
    <row r="59" spans="1:15" s="169" customFormat="1" ht="75.75" customHeight="1" x14ac:dyDescent="0.25">
      <c r="A59" s="174"/>
      <c r="B59" s="174"/>
      <c r="C59" s="174"/>
      <c r="D59" s="211" t="s">
        <v>363</v>
      </c>
      <c r="E59" s="208">
        <v>1</v>
      </c>
      <c r="F59" s="209">
        <v>1</v>
      </c>
      <c r="G59" s="208">
        <v>1</v>
      </c>
      <c r="H59" s="209">
        <v>1</v>
      </c>
      <c r="I59" s="208">
        <v>1</v>
      </c>
      <c r="J59" s="209"/>
      <c r="K59" s="208">
        <v>1</v>
      </c>
      <c r="L59" s="209"/>
      <c r="M59" s="220">
        <f t="shared" si="0"/>
        <v>1</v>
      </c>
      <c r="N59" s="203">
        <f t="shared" si="3"/>
        <v>1</v>
      </c>
      <c r="O59" s="225"/>
    </row>
    <row r="60" spans="1:15" s="169" customFormat="1" ht="75.75" customHeight="1" x14ac:dyDescent="0.25">
      <c r="A60" s="174"/>
      <c r="B60" s="174"/>
      <c r="C60" s="174"/>
      <c r="D60" s="211" t="s">
        <v>374</v>
      </c>
      <c r="E60" s="208">
        <v>0.1</v>
      </c>
      <c r="F60" s="209">
        <v>0.14000000000000001</v>
      </c>
      <c r="G60" s="208">
        <v>0.4</v>
      </c>
      <c r="H60" s="209">
        <v>0.4</v>
      </c>
      <c r="I60" s="208">
        <v>0.75</v>
      </c>
      <c r="J60" s="209"/>
      <c r="K60" s="208">
        <v>1</v>
      </c>
      <c r="L60" s="209"/>
      <c r="M60" s="220">
        <f t="shared" si="0"/>
        <v>0.14000000000000001</v>
      </c>
      <c r="N60" s="203">
        <f t="shared" si="3"/>
        <v>0.35000000000000003</v>
      </c>
      <c r="O60" s="225"/>
    </row>
    <row r="61" spans="1:15" s="169" customFormat="1" ht="75.75" customHeight="1" x14ac:dyDescent="0.25">
      <c r="A61" s="174"/>
      <c r="B61" s="174"/>
      <c r="C61" s="174"/>
      <c r="D61" s="211" t="s">
        <v>375</v>
      </c>
      <c r="E61" s="208">
        <v>0.1</v>
      </c>
      <c r="F61" s="209">
        <v>0.23</v>
      </c>
      <c r="G61" s="208">
        <v>0.4</v>
      </c>
      <c r="H61" s="209">
        <v>0.59</v>
      </c>
      <c r="I61" s="208">
        <v>0.75</v>
      </c>
      <c r="J61" s="209"/>
      <c r="K61" s="208">
        <v>1</v>
      </c>
      <c r="L61" s="209"/>
      <c r="M61" s="220">
        <f t="shared" si="0"/>
        <v>0.23</v>
      </c>
      <c r="N61" s="203">
        <f t="shared" si="3"/>
        <v>0.57499999999999996</v>
      </c>
      <c r="O61" s="225"/>
    </row>
    <row r="62" spans="1:15" s="169" customFormat="1" ht="75.75" customHeight="1" x14ac:dyDescent="0.25">
      <c r="A62" s="174"/>
      <c r="B62" s="174"/>
      <c r="C62" s="174"/>
      <c r="D62" s="211" t="s">
        <v>376</v>
      </c>
      <c r="E62" s="208" t="s">
        <v>62</v>
      </c>
      <c r="F62" s="209" t="s">
        <v>62</v>
      </c>
      <c r="G62" s="208" t="s">
        <v>62</v>
      </c>
      <c r="H62" s="209" t="s">
        <v>62</v>
      </c>
      <c r="I62" s="208" t="s">
        <v>62</v>
      </c>
      <c r="J62" s="209"/>
      <c r="K62" s="212">
        <v>1</v>
      </c>
      <c r="L62" s="209"/>
      <c r="M62" s="220" t="str">
        <f t="shared" si="0"/>
        <v>No aplica</v>
      </c>
      <c r="N62" s="203" t="s">
        <v>62</v>
      </c>
      <c r="O62" s="225"/>
    </row>
    <row r="63" spans="1:15" s="169" customFormat="1" ht="75.75" customHeight="1" x14ac:dyDescent="0.25">
      <c r="A63" s="174"/>
      <c r="B63" s="170" t="s">
        <v>274</v>
      </c>
      <c r="C63" s="174" t="s">
        <v>124</v>
      </c>
      <c r="D63" s="211" t="s">
        <v>275</v>
      </c>
      <c r="E63" s="236">
        <v>0.1067</v>
      </c>
      <c r="F63" s="237">
        <v>0.1067</v>
      </c>
      <c r="G63" s="236">
        <v>0.28439999999999999</v>
      </c>
      <c r="H63" s="237">
        <v>0.28439999999999999</v>
      </c>
      <c r="I63" s="236">
        <v>0.5333</v>
      </c>
      <c r="J63" s="209"/>
      <c r="K63" s="208">
        <v>0.8</v>
      </c>
      <c r="L63" s="209"/>
      <c r="M63" s="220">
        <f t="shared" si="0"/>
        <v>0.1067</v>
      </c>
      <c r="N63" s="203">
        <f t="shared" si="3"/>
        <v>0.37517580872011252</v>
      </c>
      <c r="O63" s="225" t="s">
        <v>377</v>
      </c>
    </row>
    <row r="64" spans="1:15" s="169" customFormat="1" ht="75.75" customHeight="1" x14ac:dyDescent="0.25">
      <c r="A64" s="175"/>
      <c r="B64" s="175"/>
      <c r="C64" s="175"/>
      <c r="D64" s="197" t="s">
        <v>363</v>
      </c>
      <c r="E64" s="208">
        <v>1</v>
      </c>
      <c r="F64" s="209">
        <v>1</v>
      </c>
      <c r="G64" s="208">
        <v>1</v>
      </c>
      <c r="H64" s="209">
        <v>1</v>
      </c>
      <c r="I64" s="208">
        <v>1</v>
      </c>
      <c r="J64" s="209"/>
      <c r="K64" s="208">
        <v>1</v>
      </c>
      <c r="L64" s="209"/>
      <c r="M64" s="220">
        <f t="shared" si="0"/>
        <v>1</v>
      </c>
      <c r="N64" s="203">
        <f t="shared" si="3"/>
        <v>1</v>
      </c>
      <c r="O64" s="178"/>
    </row>
    <row r="65" spans="1:15" s="26" customFormat="1" x14ac:dyDescent="0.3">
      <c r="B65" s="27"/>
      <c r="C65" s="27"/>
      <c r="D65" s="32"/>
      <c r="E65" s="27"/>
      <c r="F65" s="27"/>
      <c r="G65" s="27"/>
      <c r="H65" s="27"/>
      <c r="I65" s="27"/>
      <c r="J65" s="27"/>
      <c r="K65" s="27"/>
      <c r="L65" s="27"/>
      <c r="M65" s="27"/>
      <c r="N65" s="27"/>
    </row>
    <row r="66" spans="1:15" s="26" customFormat="1" x14ac:dyDescent="0.3">
      <c r="A66" s="244" t="s">
        <v>382</v>
      </c>
      <c r="B66" s="244"/>
      <c r="C66" s="244"/>
      <c r="D66" s="244"/>
      <c r="E66" s="244"/>
      <c r="F66" s="244"/>
      <c r="G66" s="244"/>
      <c r="H66" s="244"/>
      <c r="I66" s="244"/>
      <c r="J66" s="244"/>
      <c r="K66" s="244"/>
      <c r="L66" s="244"/>
      <c r="M66" s="244"/>
      <c r="N66" s="244"/>
      <c r="O66" s="244"/>
    </row>
    <row r="67" spans="1:15" s="26" customFormat="1" x14ac:dyDescent="0.3">
      <c r="B67" s="27"/>
      <c r="C67" s="27"/>
      <c r="D67" s="32"/>
      <c r="E67" s="27"/>
      <c r="F67" s="27"/>
      <c r="G67" s="27"/>
      <c r="H67" s="27"/>
      <c r="I67" s="27"/>
      <c r="J67" s="27"/>
      <c r="K67" s="27"/>
      <c r="L67" s="27"/>
      <c r="M67" s="27"/>
      <c r="N67" s="27"/>
    </row>
    <row r="68" spans="1:15" ht="15" customHeight="1" x14ac:dyDescent="0.3">
      <c r="A68" s="114" t="s">
        <v>8</v>
      </c>
      <c r="B68" s="114"/>
      <c r="C68" s="114"/>
      <c r="D68" s="114"/>
      <c r="E68" s="114"/>
      <c r="F68" s="114"/>
      <c r="G68" s="114"/>
      <c r="H68" s="114"/>
      <c r="I68" s="114"/>
      <c r="J68" s="114"/>
      <c r="K68" s="114"/>
      <c r="L68" s="114"/>
      <c r="M68" s="114"/>
      <c r="N68" s="114"/>
      <c r="O68" s="114"/>
    </row>
    <row r="69" spans="1:15" ht="15" customHeight="1" x14ac:dyDescent="0.3">
      <c r="A69" s="114" t="s">
        <v>9</v>
      </c>
      <c r="B69" s="114"/>
      <c r="C69" s="114"/>
      <c r="D69" s="114"/>
      <c r="E69" s="114"/>
      <c r="F69" s="114"/>
      <c r="G69" s="114"/>
      <c r="H69" s="114"/>
      <c r="I69" s="114"/>
      <c r="J69" s="114"/>
      <c r="K69" s="114"/>
      <c r="L69" s="114"/>
      <c r="M69" s="114"/>
      <c r="N69" s="114"/>
      <c r="O69" s="114"/>
    </row>
    <row r="70" spans="1:15" ht="17.25" customHeight="1" x14ac:dyDescent="0.3">
      <c r="A70" s="113" t="s">
        <v>37</v>
      </c>
      <c r="B70" s="113"/>
      <c r="C70" s="113"/>
      <c r="D70" s="113"/>
      <c r="E70" s="113"/>
      <c r="F70" s="113"/>
      <c r="G70" s="113"/>
      <c r="H70" s="113"/>
      <c r="I70" s="113"/>
      <c r="J70" s="113"/>
      <c r="K70" s="113"/>
      <c r="L70" s="113"/>
      <c r="M70" s="113"/>
      <c r="N70" s="113"/>
      <c r="O70" s="113"/>
    </row>
    <row r="71" spans="1:15" s="28" customFormat="1" ht="17.25" customHeight="1" x14ac:dyDescent="0.3">
      <c r="A71" s="108" t="s">
        <v>291</v>
      </c>
      <c r="B71" s="108"/>
      <c r="C71" s="108"/>
      <c r="D71" s="108"/>
      <c r="E71" s="108"/>
      <c r="F71" s="108"/>
      <c r="G71" s="108"/>
      <c r="H71" s="108"/>
      <c r="I71" s="108"/>
      <c r="J71" s="108"/>
      <c r="K71" s="108"/>
      <c r="L71" s="108"/>
      <c r="M71" s="108"/>
      <c r="N71" s="108"/>
      <c r="O71" s="108"/>
    </row>
  </sheetData>
  <mergeCells count="92">
    <mergeCell ref="B63:B64"/>
    <mergeCell ref="O63:O64"/>
    <mergeCell ref="A66:O66"/>
    <mergeCell ref="C18:C26"/>
    <mergeCell ref="C32:C39"/>
    <mergeCell ref="C63:C64"/>
    <mergeCell ref="C56:C62"/>
    <mergeCell ref="C49:C55"/>
    <mergeCell ref="O49:O51"/>
    <mergeCell ref="B54:B55"/>
    <mergeCell ref="O54:O55"/>
    <mergeCell ref="B56:B62"/>
    <mergeCell ref="O56:O62"/>
    <mergeCell ref="A38:A39"/>
    <mergeCell ref="B38:B39"/>
    <mergeCell ref="O38:O39"/>
    <mergeCell ref="A40:A64"/>
    <mergeCell ref="B40:B42"/>
    <mergeCell ref="C40:C42"/>
    <mergeCell ref="O40:O42"/>
    <mergeCell ref="B43:B45"/>
    <mergeCell ref="C43:C45"/>
    <mergeCell ref="O43:O45"/>
    <mergeCell ref="B46:B48"/>
    <mergeCell ref="C46:C48"/>
    <mergeCell ref="O46:O48"/>
    <mergeCell ref="B49:B51"/>
    <mergeCell ref="A27:A31"/>
    <mergeCell ref="C27:C31"/>
    <mergeCell ref="B29:B31"/>
    <mergeCell ref="O29:O31"/>
    <mergeCell ref="A32:A37"/>
    <mergeCell ref="B32:B34"/>
    <mergeCell ref="O32:O34"/>
    <mergeCell ref="B35:B36"/>
    <mergeCell ref="O35:O36"/>
    <mergeCell ref="A15:A17"/>
    <mergeCell ref="C15:C17"/>
    <mergeCell ref="B16:B17"/>
    <mergeCell ref="O16:O17"/>
    <mergeCell ref="A18:A26"/>
    <mergeCell ref="B18:B19"/>
    <mergeCell ref="O18:O19"/>
    <mergeCell ref="B20:B21"/>
    <mergeCell ref="O20:O21"/>
    <mergeCell ref="B25:B26"/>
    <mergeCell ref="M11:M12"/>
    <mergeCell ref="N11:N12"/>
    <mergeCell ref="C13:C14"/>
    <mergeCell ref="D13:D14"/>
    <mergeCell ref="E13:E14"/>
    <mergeCell ref="F13:F14"/>
    <mergeCell ref="G13:G14"/>
    <mergeCell ref="H13:H14"/>
    <mergeCell ref="I13:I14"/>
    <mergeCell ref="J13:J14"/>
    <mergeCell ref="K13:K14"/>
    <mergeCell ref="L13:L14"/>
    <mergeCell ref="M13:M14"/>
    <mergeCell ref="N13:N14"/>
    <mergeCell ref="H11:H12"/>
    <mergeCell ref="I11:I12"/>
    <mergeCell ref="J11:J12"/>
    <mergeCell ref="K11:K12"/>
    <mergeCell ref="L11:L12"/>
    <mergeCell ref="A11:A14"/>
    <mergeCell ref="D11:D12"/>
    <mergeCell ref="E11:E12"/>
    <mergeCell ref="F11:F12"/>
    <mergeCell ref="G11:G12"/>
    <mergeCell ref="A71:O71"/>
    <mergeCell ref="A68:O68"/>
    <mergeCell ref="A69:O69"/>
    <mergeCell ref="A70:O70"/>
    <mergeCell ref="A9:A10"/>
    <mergeCell ref="B9:B10"/>
    <mergeCell ref="C9:C10"/>
    <mergeCell ref="O11:O12"/>
    <mergeCell ref="O13:O14"/>
    <mergeCell ref="M9:M10"/>
    <mergeCell ref="N9:N10"/>
    <mergeCell ref="O9:O10"/>
    <mergeCell ref="B11:B12"/>
    <mergeCell ref="C11:C12"/>
    <mergeCell ref="B13:B14"/>
    <mergeCell ref="D9:D10"/>
    <mergeCell ref="E9:L9"/>
    <mergeCell ref="A1:B3"/>
    <mergeCell ref="C1:N3"/>
    <mergeCell ref="B4:O4"/>
    <mergeCell ref="A5:O5"/>
    <mergeCell ref="A7:W7"/>
  </mergeCells>
  <printOptions horizontalCentered="1"/>
  <pageMargins left="0.23622047244094491" right="0.23622047244094491" top="0.34" bottom="0.31" header="0.31496062992125984" footer="0.31496062992125984"/>
  <pageSetup scale="30" orientation="landscape"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Seguimiento PAI 1er trimestre</vt:lpstr>
      <vt:lpstr>Seguimiento PAI 2do trimestre </vt:lpstr>
      <vt:lpstr>Seguimiento PAI 3r trimestre</vt:lpstr>
      <vt:lpstr>Seguimiento PAI 1er trimestre 1</vt:lpstr>
      <vt:lpstr>Seguimiento PAI 2do trimest </vt:lpstr>
      <vt:lpstr>Seguimiento PAI 2do trimestre</vt:lpstr>
      <vt:lpstr>'Seguimiento PAI 1er trimestre'!Área_de_impresión</vt:lpstr>
      <vt:lpstr>'Seguimiento PAI 1er trimestre 1'!Área_de_impresión</vt:lpstr>
      <vt:lpstr>'Seguimiento PAI 2do trimest '!Área_de_impresión</vt:lpstr>
      <vt:lpstr>'Seguimiento PAI 2do trimestre'!Área_de_impresión</vt:lpstr>
      <vt:lpstr>'Seguimiento PAI 2do trimestre '!Área_de_impresión</vt:lpstr>
      <vt:lpstr>'Seguimiento PAI 3r trimestre'!Área_de_impresión</vt:lpstr>
      <vt:lpstr>'Seguimiento PAI 1er trimestre'!Títulos_a_imprimir</vt:lpstr>
      <vt:lpstr>'Seguimiento PAI 1er trimestre 1'!Títulos_a_imprimir</vt:lpstr>
      <vt:lpstr>'Seguimiento PAI 2do trimest '!Títulos_a_imprimir</vt:lpstr>
      <vt:lpstr>'Seguimiento PAI 2do trimestre'!Títulos_a_imprimir</vt:lpstr>
      <vt:lpstr>'Seguimiento PAI 2do trimestre '!Títulos_a_imprimir</vt:lpstr>
      <vt:lpstr>'Seguimiento PAI 3r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Laura Cristina Gomez Rodríguez</cp:lastModifiedBy>
  <cp:lastPrinted>2020-07-21T21:42:22Z</cp:lastPrinted>
  <dcterms:created xsi:type="dcterms:W3CDTF">2017-01-27T18:29:11Z</dcterms:created>
  <dcterms:modified xsi:type="dcterms:W3CDTF">2020-09-28T16:18:38Z</dcterms:modified>
</cp:coreProperties>
</file>