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mc:AlternateContent xmlns:mc="http://schemas.openxmlformats.org/markup-compatibility/2006">
    <mc:Choice Requires="x15">
      <x15ac:absPath xmlns:x15ac="http://schemas.microsoft.com/office/spreadsheetml/2010/11/ac" url="https://d.docs.live.net/a97172c5bd816dd8/Documentos/"/>
    </mc:Choice>
  </mc:AlternateContent>
  <xr:revisionPtr revIDLastSave="1253" documentId="13_ncr:1_{9206E6DC-8DB6-4402-A50F-7E513A6A4E02}" xr6:coauthVersionLast="47" xr6:coauthVersionMax="47" xr10:uidLastSave="{DD116576-21A3-466E-8D64-DE86DA843F47}"/>
  <bookViews>
    <workbookView xWindow="-108" yWindow="-108" windowWidth="23256" windowHeight="12456" xr2:uid="{00000000-000D-0000-FFFF-FFFF00000000}"/>
  </bookViews>
  <sheets>
    <sheet name="SEGUIMIENTO MECANISMOS" sheetId="1" r:id="rId1"/>
    <sheet name="Hoja1" sheetId="2" state="hidden" r:id="rId2"/>
  </sheets>
  <definedNames>
    <definedName name="_xlnm._FilterDatabase" localSheetId="0" hidden="1">'SEGUIMIENTO MECANISMOS'!$A$6:$U$54</definedName>
  </definedNames>
  <calcPr calcId="19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Q27" i="1" l="1"/>
  <c r="P28" i="1"/>
  <c r="P27" i="1"/>
  <c r="Q16" i="1"/>
  <c r="Q26" i="1"/>
  <c r="I25" i="1"/>
  <c r="I29" i="1"/>
  <c r="Q54" i="1"/>
  <c r="Q11" i="1"/>
  <c r="Q53" i="1"/>
  <c r="Q52" i="1"/>
  <c r="Q51" i="1"/>
  <c r="Q50" i="1"/>
  <c r="Q49" i="1"/>
  <c r="Q48" i="1"/>
  <c r="Q47" i="1"/>
  <c r="Q46" i="1"/>
  <c r="Q45" i="1"/>
  <c r="Q44" i="1"/>
  <c r="Q43" i="1"/>
  <c r="Q42" i="1"/>
  <c r="Q41" i="1"/>
  <c r="Q40" i="1"/>
  <c r="Q39" i="1"/>
  <c r="Q33" i="1"/>
  <c r="Q32" i="1"/>
  <c r="Q31" i="1"/>
  <c r="Q30" i="1"/>
  <c r="Q29" i="1"/>
  <c r="Q24" i="1"/>
  <c r="Q23" i="1"/>
  <c r="Q22" i="1"/>
  <c r="Q21" i="1"/>
  <c r="Q20" i="1"/>
  <c r="Q19" i="1"/>
  <c r="Q18" i="1"/>
  <c r="Q15" i="1"/>
  <c r="Q14" i="1"/>
  <c r="Q13" i="1"/>
  <c r="Q12" i="1"/>
  <c r="Q10" i="1"/>
  <c r="Q8" i="1"/>
  <c r="I8" i="1"/>
  <c r="I54" i="1"/>
  <c r="I51" i="1"/>
  <c r="I50" i="1"/>
  <c r="I49" i="1"/>
  <c r="I48" i="1"/>
  <c r="I45" i="1"/>
  <c r="I44" i="1"/>
  <c r="I43" i="1"/>
  <c r="I42" i="1"/>
  <c r="I41" i="1"/>
  <c r="I39" i="1"/>
  <c r="I32" i="1"/>
  <c r="I31" i="1"/>
  <c r="I28" i="1"/>
  <c r="I27" i="1"/>
  <c r="I26" i="1"/>
  <c r="I24" i="1"/>
  <c r="I23" i="1"/>
  <c r="I22" i="1"/>
  <c r="I21" i="1"/>
  <c r="I20" i="1"/>
  <c r="I19" i="1"/>
  <c r="I17" i="1"/>
  <c r="I15" i="1"/>
  <c r="I14" i="1"/>
  <c r="I13" i="1"/>
  <c r="I12" i="1"/>
  <c r="I11" i="1"/>
  <c r="I10" i="1"/>
  <c r="I9" i="1"/>
  <c r="E13"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N40" authorId="0" shapeId="0" xr:uid="{22A880EF-BC37-4CEC-B816-B567B272882D}">
      <text>
        <r>
          <rPr>
            <sz val="11"/>
            <color theme="1"/>
            <rFont val="Calibri"/>
            <family val="2"/>
          </rPr>
          <t>======
ID#AAAAVijQV-w
Diego Alexander Tibocha Guzman    (2022-02-12 19:07:43)
Cv 1 (fila 37 archivo original): 
convenio 745-2021: 
$13.473.350.421
Cv 2 (fila 39 archivo original):
Convenios 257-2013,730-2016,785-2019,883-2019
$13.274.415.984
Cv 3 (fila 1 archivo original):
Convenio 751-2021
$4.500.000.000</t>
        </r>
      </text>
    </comment>
  </commentList>
</comments>
</file>

<file path=xl/sharedStrings.xml><?xml version="1.0" encoding="utf-8"?>
<sst xmlns="http://schemas.openxmlformats.org/spreadsheetml/2006/main" count="518" uniqueCount="227">
  <si>
    <t>No</t>
  </si>
  <si>
    <t>INDICADOR</t>
  </si>
  <si>
    <t>META</t>
  </si>
  <si>
    <t>AVANCE DE META</t>
  </si>
  <si>
    <t>% CUMPLIMIENTO DE LA META</t>
  </si>
  <si>
    <t>FECHA DE APERTURA REAL</t>
  </si>
  <si>
    <t>TOTAL RECURSOS FINANCIEROS</t>
  </si>
  <si>
    <t>RECURSOS FINANCIEROS ASIGNADOS</t>
  </si>
  <si>
    <t>% 
ASIGNACIÓN 
DE RECURSOS</t>
  </si>
  <si>
    <t>No de adendas</t>
  </si>
  <si>
    <t>ÁREA RESPONSABLE</t>
  </si>
  <si>
    <t>OTRAS FUENTES</t>
  </si>
  <si>
    <t>TOTAL</t>
  </si>
  <si>
    <t>Dependencia responsable</t>
  </si>
  <si>
    <t>FECHA DE APERTURA PLANEADA</t>
  </si>
  <si>
    <t>INSTRUMENTO</t>
  </si>
  <si>
    <r>
      <rPr>
        <b/>
        <sz val="11"/>
        <color theme="1"/>
        <rFont val="Arial Narrow"/>
        <family val="2"/>
      </rPr>
      <t xml:space="preserve">CÓDIGO: </t>
    </r>
    <r>
      <rPr>
        <sz val="11"/>
        <color theme="1"/>
        <rFont val="Arial Narrow"/>
        <family val="2"/>
      </rPr>
      <t>D101PR01F15</t>
    </r>
  </si>
  <si>
    <t>MINCIENCIAS</t>
  </si>
  <si>
    <t>EJE TEMÁTICO</t>
  </si>
  <si>
    <t>Formulación y Aprobación</t>
  </si>
  <si>
    <t>Abierta</t>
  </si>
  <si>
    <t>Evaluación</t>
  </si>
  <si>
    <t xml:space="preserve">Publicación </t>
  </si>
  <si>
    <t>Contratación</t>
  </si>
  <si>
    <r>
      <rPr>
        <b/>
        <sz val="11"/>
        <color theme="1"/>
        <rFont val="Arial Narrow"/>
        <family val="2"/>
      </rPr>
      <t>VERSIÓN:</t>
    </r>
    <r>
      <rPr>
        <sz val="11"/>
        <color theme="1"/>
        <rFont val="Arial Narrow"/>
        <family val="2"/>
      </rPr>
      <t xml:space="preserve"> 0</t>
    </r>
    <r>
      <rPr>
        <sz val="11"/>
        <color theme="8" tint="-0.249977111117893"/>
        <rFont val="Arial Narrow"/>
        <family val="2"/>
      </rPr>
      <t>1</t>
    </r>
  </si>
  <si>
    <r>
      <t xml:space="preserve">ESTADO </t>
    </r>
    <r>
      <rPr>
        <b/>
        <sz val="10"/>
        <color rgb="FFFF0000"/>
        <rFont val="Arial Narrow"/>
        <family val="2"/>
      </rPr>
      <t xml:space="preserve">DE LA OFERTA O </t>
    </r>
    <r>
      <rPr>
        <b/>
        <sz val="10"/>
        <color rgb="FF0070C0"/>
        <rFont val="Arial Narrow"/>
        <family val="2"/>
      </rPr>
      <t>DEL</t>
    </r>
    <r>
      <rPr>
        <b/>
        <sz val="10"/>
        <rFont val="Arial Narrow"/>
        <family val="2"/>
      </rPr>
      <t xml:space="preserve"> MECANISMO AL X DE X DE 20XX</t>
    </r>
  </si>
  <si>
    <r>
      <t xml:space="preserve">MINISTERIO DE CIENCIA, TECNOLOGÍA E INNOVACIÓN
</t>
    </r>
    <r>
      <rPr>
        <b/>
        <sz val="14"/>
        <color theme="1"/>
        <rFont val="Arial Narrow"/>
        <family val="2"/>
      </rPr>
      <t xml:space="preserve">MATRIZ DE SEGUIMIENTO </t>
    </r>
    <r>
      <rPr>
        <b/>
        <sz val="14"/>
        <rFont val="Arial Narrow"/>
        <family val="2"/>
      </rPr>
      <t>AL PLAN ANUAL DE MECANISMOS</t>
    </r>
  </si>
  <si>
    <t>TIPO DE MECANISMO</t>
  </si>
  <si>
    <t>NOMBRE MECANISMO</t>
  </si>
  <si>
    <t>RESUMEN DE LA GESTIÓN REPORTADA EQUIPO DIR</t>
  </si>
  <si>
    <t>PLAN ANUAL DE MECANISMOS 2022</t>
  </si>
  <si>
    <t>Convocatoria</t>
  </si>
  <si>
    <t xml:space="preserve">Invitación </t>
  </si>
  <si>
    <t>Invitación</t>
  </si>
  <si>
    <t>Movilidad Académica con Europa 2022</t>
  </si>
  <si>
    <t>Programa AMSUD 2022</t>
  </si>
  <si>
    <t>Innovación Social: A Ciencia Cierta, Circular Saberes Teje Oportunidades</t>
  </si>
  <si>
    <t>Programa Para Mujeres en la Ciencia</t>
  </si>
  <si>
    <t>Fortalecimiento de Centros de Ciencias Reconocidos - PGN Invitación</t>
  </si>
  <si>
    <t>Unidades de Apropiación Social del Conocimiento en IES</t>
  </si>
  <si>
    <t>Posadas Científicas</t>
  </si>
  <si>
    <t>Convocatoria Jóvenes Innovadores en el marco de la reactivación económica</t>
  </si>
  <si>
    <t>Estancias con propósito empresarial</t>
  </si>
  <si>
    <t>Convocatoria Aliados Fulbright</t>
  </si>
  <si>
    <t>Programa Crédito Beca Colfuturo</t>
  </si>
  <si>
    <t>Convocatoria para la Formación de Capital Humano de Alto Nivel para las Regiones – Docentes de establecimientos educativos oficiales de Cundinamarca</t>
  </si>
  <si>
    <t>Estancias con propósito</t>
  </si>
  <si>
    <t>Convocatoria para la formación de capital humano de alto nivel para las regiones – servidores públicos del departamento del Atlántico</t>
  </si>
  <si>
    <t>Convocatoria para la formación de capital humano de alto nivel para las regiones – especialidades médico-quirúrgicas para el departamento del Cauca</t>
  </si>
  <si>
    <t>Convocatoria de estancias post-doctorales de diplomacia científica en el exterior para doctores colombianos 2022</t>
  </si>
  <si>
    <t>Convocatoria 100K Strong in The Americas -  Nexo Global</t>
  </si>
  <si>
    <t>Convocatoria para el apoyo a proyectos de I+D+i que contribuyan a resolver los desafíos establecidos en la misión “Colombia hacia un nuevo modelo productivo, sostenible y competitivo” – área estratégica energía</t>
  </si>
  <si>
    <t>Convocatoria Tercerizada con TECNOVA: Convocatoria nacional tercerizada para fomentar la protección por patente de resultados de I+D+i que promuevan la potenciación económica del sector empresarial</t>
  </si>
  <si>
    <t>Convocatoria nacional tercerizada para fomentar la protección por patente de resultados de I+D+i que promuevan la potenciación económica del sector empresarial 2022</t>
  </si>
  <si>
    <t>Convocatoria nacional tercerizada para promover la explotación, comercialización y/o transferencia de las invenciones protegidas o en proceso de protección por patente – Sácale jugo a tu patente 4.0</t>
  </si>
  <si>
    <t xml:space="preserve">Convocatoria Senainnova para el fomento a la innovación y desarrollo tecnológico "por la reactivación del país" 2022 - Área Estratégica Bioeconomía </t>
  </si>
  <si>
    <t>Convocatoria Tercerizada con CREAME: Convocatoria para apoyar la creación y fortalecimiento de Empresas de Base Tecnolgicas, incluidas las Spin Off</t>
  </si>
  <si>
    <t>Invitación a presentar propuesta para la conformación de un listado de proyectos elegibles para la transferencia de dos tecnologías con fines de fabricación e implementación en los departamentos priorizados (Meta y Santander)</t>
  </si>
  <si>
    <t>Pactos por la innovación  -  Selección de empresas beneficiarias de Pactos por la Innovación, beneficio colinnova</t>
  </si>
  <si>
    <t>Convocatoria para el registro de propuestas que accederán a beneficios tributarios por inversiones en ciencia, tecnología e innovación para el año 2022</t>
  </si>
  <si>
    <t>Convocatoria para el registro de solicitudes por vinculación de doctores a la industria (Ventanilla Abierta)</t>
  </si>
  <si>
    <t>Convocatoria para el registro de solicitudes que accederán a los beneficios tributarios de Ingresos no constitutivos de renta 2021</t>
  </si>
  <si>
    <t>Convocatoria para el registro de solicitudes que accederán a los beneficios tributarios de Ingresos no constitutivos de renta 2022</t>
  </si>
  <si>
    <t>Convocatoria para el registro de propuestas que accederán a la exención del IVA (ventanilla abierta)</t>
  </si>
  <si>
    <t>Invitación para generación de insumos técnicos a partir de información del sector agropecuario.</t>
  </si>
  <si>
    <t>Fortalecimiento actores industria hidrocarburos</t>
  </si>
  <si>
    <t>Evaluación de materiales forrajeros disponibles para la adaptación de la ganadería bovina frente al cambio climático y el cálculo de factores de emisión de oxido nitroso (N2O) en pasturas para ganadería bovina.</t>
  </si>
  <si>
    <t>Convocatoria para el apoyo de proyectos en: medición de captura y secuestro de carbono y procesos de generación de hidrógeno de bajas emisiones</t>
  </si>
  <si>
    <t>Invitación para apoyo a proyectos de I+D en Recobro Mejorado de Hidrocarburos</t>
  </si>
  <si>
    <t>Invitación a presentar propuestas para la ejecución de proyectos de I+D+i orientados al fortalecimiento del portafolio I+D+i de la ARC según prioridades y necesidades de la ARC-2022.</t>
  </si>
  <si>
    <t>Convocatoria fortalecimiento de capacidades regionales de investigación en salud pública</t>
  </si>
  <si>
    <t xml:space="preserve">Convocatoria para el financiamiento de ecosistemas científicos orientados por misiones en alianza que fortalezcan las capacidades nacionales para la atención y manejo de la salud mental y convivencia social en Colombia. </t>
  </si>
  <si>
    <t xml:space="preserve">Convocatoria para el financiamiento de ecosistemas científicos orientados por misiones en alianzas que fortalezcan las capacidades nacionales en modelos de atención integral para la prevención, detección temprana, tratamiento y rehabilitación integral del control del cáncer en Colombia </t>
  </si>
  <si>
    <t>Convocatoria de Indexación de revistas especializadas - Publindex 2022</t>
  </si>
  <si>
    <t>Convocatoria Conjunta India - Aeroespacial</t>
  </si>
  <si>
    <t>Convocatoria para financiar la publicación de artículos en revistas científicas incluidas en los índices bibliográficos citacionales WoS o Scopus al año 2022</t>
  </si>
  <si>
    <t>Invitación a presentar propuestas que promuevan e integren las capacidades nacionales de CTel para la generación de evidencia sobre la respuesta frente a la pandemia por covid-19 y la identificación de lecciones aprendidas</t>
  </si>
  <si>
    <t>Convocatoria para el apoyo a programas de I+D+i que contribuyan a resolver los desafios establecidos en la misión "Colombia hacia un nuevo modelo productivo, sostenible y competitivo" - Área estratégica ciencia de la vida y de la salud</t>
  </si>
  <si>
    <t>Convocatoria fortalecimiento de capacidades para la producción en Colombia de reactivos, insumos y metodologías, para la prevención, diagnóstico y tratamiento de enfermedades de importancia en salud pública</t>
  </si>
  <si>
    <t xml:space="preserve">Convocatoria para el fortalecimiento de revistas científicas editadas por instituciones editoras colombianas en Publindex al año 2022 </t>
  </si>
  <si>
    <t>Movilidad Internacional</t>
  </si>
  <si>
    <t>Apropiación Social del Conocimiento</t>
  </si>
  <si>
    <t>Vocaciones Científicas de CTeI</t>
  </si>
  <si>
    <t>Formación y vinculación de Capital Humano de Alto Nivel</t>
  </si>
  <si>
    <t>Innovación y Productividad</t>
  </si>
  <si>
    <t>Programas y Proyectos de CTeI</t>
  </si>
  <si>
    <t>FortaIecimiento de Capacidades</t>
  </si>
  <si>
    <t>Movilidad de investigadores</t>
  </si>
  <si>
    <t>Apropiación social del conocimiento</t>
  </si>
  <si>
    <t>Programa para mujeres en la ciencia</t>
  </si>
  <si>
    <t>Vocaciones y Formación en CTeI</t>
  </si>
  <si>
    <t>Formación e inserción de capital humano de alto nivel</t>
  </si>
  <si>
    <t>Apoyo a Programas y Proyectos I+D+i que promuevan beneficios Sociales y Económicos</t>
  </si>
  <si>
    <t>Estrategia Nacional de Propiedad Intelectual.</t>
  </si>
  <si>
    <t>Impulsar la innovación y el desarrollo tecnológico para la transformación social y productiva</t>
  </si>
  <si>
    <t>Acuerdos de transferencia de tecnología yo conocimiento</t>
  </si>
  <si>
    <t>Fortalecimiento de capacidades para la innovación Empresarial</t>
  </si>
  <si>
    <t>Beneficios Tributarios</t>
  </si>
  <si>
    <t>Apoyo a  programas y proyectos I+D+i que promuevan beneficios sociales y económicos</t>
  </si>
  <si>
    <t xml:space="preserve">Programas y Proyectos de I+D apoyados por Minciencias y Aliados </t>
  </si>
  <si>
    <t>Reconocimiento y cierre de brechas de capacidades en CTeI</t>
  </si>
  <si>
    <t>Apoyo a programas y proyectos I+D+i que promuevan beneficios sociales y económicos</t>
  </si>
  <si>
    <t xml:space="preserve">Acuerdos para  Convocatoria de movilidad  </t>
  </si>
  <si>
    <t>Comunidades  y/o grupos de interés que se fortalecen a través de procesos de Apropiación Social de Conocimiento y cultura científica</t>
  </si>
  <si>
    <t>Museos y centros de ciencia fortalecidos</t>
  </si>
  <si>
    <t>Unidades de Apropiación Social del Conocimiento creados</t>
  </si>
  <si>
    <t>Posadas Cientificas fortalecidas</t>
  </si>
  <si>
    <t>Jóvenes investigadores e innovadores apoyados por Minciencias y aliados</t>
  </si>
  <si>
    <t>Estancias Posdoctorales 
Jóvenes investigadores e innovadores apoyados por Minciencias y aliados</t>
  </si>
  <si>
    <t>Becas, créditos beca para la formación de Doctores apoyadas por Minciencias y aliados</t>
  </si>
  <si>
    <t>Becas, créditos beca para la formación de Doctores apoyadas por Minciencias y aliados
Becas, créditos beca para la formación de Maestrías apoyadas por Minciencias y aliados</t>
  </si>
  <si>
    <t>Becas, créditos beca para la formación de Maestrías para docentes apoyadas por Minciencias y aliados</t>
  </si>
  <si>
    <t>Estancias postdoctorales en Colombia</t>
  </si>
  <si>
    <t>Becas, créditos beca para la formación de Maestría apoyadas por Minciencias y aliados</t>
  </si>
  <si>
    <t xml:space="preserve">Estancias postdoctorales </t>
  </si>
  <si>
    <t>Jóvenes estudiantes de pregrado apoyados por Minciencias y aliados</t>
  </si>
  <si>
    <t>Programas y proyectos de CTeI financiados - Misión Colombia productiva</t>
  </si>
  <si>
    <t>Solicitudes de patentes presentadas por residentes en Oficina Nacional</t>
  </si>
  <si>
    <t xml:space="preserve"> Invenciones gestionadas hacia el alistamiento tecnológico y gestión comercial.</t>
  </si>
  <si>
    <t>(70) Empresas con capacidades en gestión de innovación
(400) Organizaciones articuladas en los Pactos por la innovación
(15) Proyectos de I+D+i financiados por Minciencias y aliados para la generación de Bioproductos</t>
  </si>
  <si>
    <t>Acuerdos de transferencia de tecnología y/o conocimiento</t>
  </si>
  <si>
    <t>Organizaciones articuladas en pactos por la Innovación
Empresas con capacidades en gestión de la innovación</t>
  </si>
  <si>
    <t>$billones asignados.</t>
  </si>
  <si>
    <t>Programas y proyectos de CTeI financiados</t>
  </si>
  <si>
    <t>-Proyectos de I+D apoyados por Minciencias y Aliados
-Jóvenes investigadores e innovadores apoyados por Minciencias y aliados</t>
  </si>
  <si>
    <t>Proyectos de I+D apoyados por Minciencias y Aliados</t>
  </si>
  <si>
    <t>Revistas indexadas</t>
  </si>
  <si>
    <t>Nuevos artículos científicos publicados por investigadores colombianos en revistas científicas especializadas</t>
  </si>
  <si>
    <t>Programas y Proyectos de I+D apoyados por Minciencias y Aliados</t>
  </si>
  <si>
    <t>Revistas colombianas fortalecidas</t>
  </si>
  <si>
    <t>120
120</t>
  </si>
  <si>
    <t>150
850</t>
  </si>
  <si>
    <t>70
400
15</t>
  </si>
  <si>
    <t>300 Organizaciones
135 Empresas</t>
  </si>
  <si>
    <t xml:space="preserve">
$2.1 billones asignados.</t>
  </si>
  <si>
    <t>NA</t>
  </si>
  <si>
    <t>10 proyectos
110 jóvenes investigadores</t>
  </si>
  <si>
    <t>4 (proyectos mínimo, 1 programa)</t>
  </si>
  <si>
    <t>3 proyectos (1 programa)</t>
  </si>
  <si>
    <t>5 proyectos</t>
  </si>
  <si>
    <t>0
0</t>
  </si>
  <si>
    <t>193
1316</t>
  </si>
  <si>
    <t>0
0</t>
  </si>
  <si>
    <t>0%
0%</t>
  </si>
  <si>
    <t>100%
100%</t>
  </si>
  <si>
    <t>0%
0%</t>
  </si>
  <si>
    <t>Segundo trimestre 2022</t>
  </si>
  <si>
    <t>Primer trimestre 2022</t>
  </si>
  <si>
    <t>Tercer trimestre 2022</t>
  </si>
  <si>
    <t>Primer  trimestre 2022</t>
  </si>
  <si>
    <t>Segundo  trimestre 2022</t>
  </si>
  <si>
    <t>cuarto trimestre 2021</t>
  </si>
  <si>
    <t>Pendiente</t>
  </si>
  <si>
    <t>No hay fecha</t>
  </si>
  <si>
    <t>Abierta (Ventanilla abierta)</t>
  </si>
  <si>
    <t>Ver nota en la "Descripción de otras fuentes"</t>
  </si>
  <si>
    <t>Dirección de Capacidades y Divulgación de la CTeI</t>
  </si>
  <si>
    <t>Dirección de Vocaciones y Formación de la CTeI</t>
  </si>
  <si>
    <t xml:space="preserve">Dirección de Vocaciones y Formación de CTeI/ Dirección de Inteligencia de Recusrsos </t>
  </si>
  <si>
    <t xml:space="preserve">Dirección de Transferencia y Uso de Conocimiento </t>
  </si>
  <si>
    <t>Dirección de Transferencia y Uso de Conocimiento (DTUC) / Direccion de Inteligencia de Recursos (DIR)</t>
  </si>
  <si>
    <t>Dirección Generación de Conocimiento</t>
  </si>
  <si>
    <t>Dirección de Generación de Conocimiento</t>
  </si>
  <si>
    <t>Dirección de Generación de Conociento y Dirección de Capacidades y Divulgación de la CTeI</t>
  </si>
  <si>
    <t>Las convocatorias de beneficios tributarios no contemplan financiamiento directo y desembolsos.</t>
  </si>
  <si>
    <t>Cerrada</t>
  </si>
  <si>
    <t>Apertura: 10 de enero de 2022. 
Cierre: 28 de febrero de 2022. 
Resultados: 11 de mayo de 2022
Propuestas recibidas: 1.323 maestrías y 193 doctorados
Propuestas que pasaron a requisitos: 1.323 maestrías y 193 doctorados
Propuestas que no cumplieron requisitos: 0
Propuestas en evaluación: 1.323 maestrías y 193 doctorados
Banco Definitivo: 1.316 y 193 doctorados
Legalización de los beneficiarios que está a cargo de Colfuturo (desembolso)</t>
  </si>
  <si>
    <t>Cerrada-Evaluación</t>
  </si>
  <si>
    <t>Apertura: 27 de agosto de 2021. 
Cierre: 15 de marzo de 2022. 
Banco Definitivo: 1 de agosto de 2022
Propuestas recibidas: 501
Propuestas que cumplieron requisitos: 496
Propuestas que no cumplieron requisitos: 5
Propuestas en evaluación: 496
Banco Definitivo: 454
Las convocatorias de beneficios tributarios no contemplan financiamiento directo y desembolsos</t>
  </si>
  <si>
    <t>En negociación con ISRO – India, a la espera de respuesta por parte de la India para continuidad de procesos</t>
  </si>
  <si>
    <t>$17.518.488.798
Recursos vigencia 2023</t>
  </si>
  <si>
    <t>Apertura: 22 de febrero de 2022. 
Cierre: 9 de mayo de 2022. 
Resultados: 9 de agosto de 2022
Propuestas recibidas: 112 beneficiarios encaminados a becas créditos beca para la formación de doctores
Propuestas que pasaron a requisitos: 65 beneficiarios
Propuestas que no cumplieron requisitos: 47 beneficiarios
Propuestas en evaluación: 65 beneficiarios
Banco Definitivo: 40  beneficiarios seleccionados
Se financiarán con recursos vigencia 2023 y programación de vigencias futuras</t>
  </si>
  <si>
    <t>110
262
62</t>
  </si>
  <si>
    <t>100%
66%
100%</t>
  </si>
  <si>
    <t>Apertura: 24 de junio de 2022. 
Cierre: 19 de agosto de 2022. 
Banco Preliminar: 14 de octubre de 2022. 
Banco Definitivo: 11 de noviembre de 2022
M1: Proyectos de I+D+i que conduzcan a la generación de nuevo conocimiento geocientífico en cuencas colombianas
M2: Proyectos de I+D+i que propenden por el aprovechamiento sostenible del recursos hidrocarburífero con la vinculación de jóvenes investigadores e innovadores
M3: Iniciativas de investigación para fortalecer las vocaciones científicas en el área de geociencias con la vinculación de jóvenes investigadores e innovadores
Propuestas recibidas: M1-35 proy., M2-22 proy., M3-7 jóvenes innovadores
En proceso de revisión de requisitos</t>
  </si>
  <si>
    <r>
      <rPr>
        <b/>
        <sz val="11"/>
        <color theme="1"/>
        <rFont val="Arial Narrow"/>
        <family val="2"/>
      </rPr>
      <t>FECHA:</t>
    </r>
    <r>
      <rPr>
        <sz val="11"/>
        <color theme="1"/>
        <rFont val="Arial Narrow"/>
        <family val="2"/>
      </rPr>
      <t xml:space="preserve"> </t>
    </r>
    <r>
      <rPr>
        <sz val="11"/>
        <rFont val="Arial Narrow"/>
        <family val="2"/>
      </rPr>
      <t>2022-07-14</t>
    </r>
  </si>
  <si>
    <t>Segundo Corte Convocatoria para la Formación de Capital Humano de Alto Nivel para las Regiones – Docentes de establecimientos educativos oficiales de Cundinamarca</t>
  </si>
  <si>
    <t>Los recursos de esta convocatoria provienen de los recursos del primer corte (fila 19), donde quedan disponbiles $1.814.784.000</t>
  </si>
  <si>
    <t>35
35</t>
  </si>
  <si>
    <t>29%
29%</t>
  </si>
  <si>
    <t>Apertura: 15 de marzo de 2022. Cierre: 17 de mayo de 2022. Resultados: Diciembre 2022
Propuestas recibidas: 10 proyectos de movilidad
Propuestas que pasaron a requisitos: 8 proyectos de movilidad
Propuestas que no cumplieron requisitos: 2 proyectos de movilidad
Propuestas en evaluación: 8 proyectos de movilidad
El Programa AMSUD envío los resultados de evaluación de las 8 propuestas de proyectos de movilidad todos quedaron  elegibles, ahora se encuentran en revisión por los gestores de Ciencias básicas, TIC y Ambiente del Ministerio para presentar en el comité científico
Se financiará con recursos vigencia 2023</t>
  </si>
  <si>
    <t>Se solicitó la modificación de la fecha de apertura en el Plan Anual de Mecanismos, dado que aún se encuentra en revisión por la Dirección de Capacidades los ajustes solicitados por el Comite Viceministerial a los términos de referencia</t>
  </si>
  <si>
    <t>Apertura: 12 de mayo de 2022. 
Cierre: 28 de agosto de 2022. 
Resultados: 31 de octubre de 2022
Propuestas recibidas: 37 Jóvenes estudiantes de pregrados 
Propuestas que pasaron a requisitos: Pendiente
Propuestas que no cumplieron requisitos: Pendiente
Propuestas en evaluación: Pendiente
Banco Definitivo: Pendiente
Esta convocatoria es operada por el aliado Partners of The Americas con recursos vigencia 2021.
De acuerdo con el cronograma de la convocatoria los resultados se darán a conocer el 31 de octubre de 2022. En proceso de revisión y evaluación por parte del aliado</t>
  </si>
  <si>
    <t>Esta convocatoria abrió el 4 de marzo de 2022 y cerró el 24 de abril de 2022. Se dieron a conocer los resultados el 30 de junio de 2022.
Detalles:
-Propuestas recibidas: 31 propuestas encaminadas hacia acuerdos de transferencia y/o conocimiento
Propuestas duplicadas: 6 propuestas encaminadas hacia acuerdos de transferencia y/o conocimiento
Propuestas que pasaron a requisitos: 22 propuestas encaminadas hacia acuerdos de transferencia y/o conocimiento
Propuestas que no cumplieron requisitos: 9 propuestas encaminadas hacia acuerdos de transferencia y/o conocimiento
Propuestas evaluadas: 22 propuestas encaminadas hacia acuerdos de transferencia y/o conocimiento
Banco Definitivo: 18 propuestas elegibles propuestas encaminadas hacia acuerdos de transferencia y/o conocimiento
Acompañmiento a 18 beneficiarios en el proceso de acompañamiento por etapa: 
Etapa 1: Modelo de negocio (100% de avance)
Etapa 2: Validación comercial (84% de avance)
Etapara 3: Mejora del Prototipo: (83% de avance)
Plan de inversión para comité: (33% de avance)
Acompañamiento legal: (25% de avance)</t>
  </si>
  <si>
    <t xml:space="preserve">Apertura: Abril de 2022. Cierre: Abril y mayo de 2022.
Empresas inscritas: 266 y 88 desistieron.  A la fecha se encuentran 266 organizaciones articuladas en Pactos por la Innovación y 178 empresas con capacidades en gestion de la innovación.
El 15 de septiembre de 2022 se cerró la etapa de postulación para selección de proyectos en innovación colaborativa, se espera dar inicio a los paneles de evaluación el 04 de octubre de 2022. </t>
  </si>
  <si>
    <t>Las convocatorias de beneficios tributarios no contemplan financiamiento directo y desembolsos.
Su apertura está proyectada para el primer trismestre del año 2023</t>
  </si>
  <si>
    <t>Se espera su apertura en el cuarto trimestre 2022.</t>
  </si>
  <si>
    <r>
      <t xml:space="preserve">ESTADO </t>
    </r>
    <r>
      <rPr>
        <b/>
        <sz val="10"/>
        <color theme="1"/>
        <rFont val="Arial Narrow"/>
        <family val="2"/>
      </rPr>
      <t>DEL</t>
    </r>
    <r>
      <rPr>
        <b/>
        <sz val="10"/>
        <rFont val="Arial Narrow"/>
        <family val="2"/>
      </rPr>
      <t xml:space="preserve"> MECANISMO AL 30 DE SEPTIEMBRE DE 2022</t>
    </r>
  </si>
  <si>
    <t>Acuerdos para el programa para mujeres en la ciencia</t>
  </si>
  <si>
    <r>
      <t xml:space="preserve">Esta convocatoria abrió el 24 de mayo de 2022 con la vigencia 2022 para la alcanzar la meta (292). Tiene tres cohortes de cierre: Primer cohorte de cierre el 24 de junio de 2022, segundo cohorte de cierre el 22 de julio de 2022 y tercer cohorte el 5 de agosto de 2022.
Así mismo, tiene tres cohortes de publicación banco de elegibles: Primer cohorte de banco elegibles el 7 de julio de 2022, segundo cohorte el 5 de agosto de 2022 y tercer cohorte el 12 de agosto de 2022
Los recursos de esta convocatoria por valor $3.556.532.945 será financiado con recursos no ejecutados del convenio 417-2021 y la </t>
    </r>
    <r>
      <rPr>
        <b/>
        <i/>
        <sz val="10"/>
        <color theme="1"/>
        <rFont val="Arial Narrow"/>
        <family val="2"/>
      </rPr>
      <t xml:space="preserve">convocatoria Tercerizada con TECNNOVA: Convocatoria nacional tercerizada para fomentar la protección por patente de resultados de I+D+i que promuevan la potenciación económica del sector empresarial.
</t>
    </r>
    <r>
      <rPr>
        <sz val="10"/>
        <color theme="1"/>
        <rFont val="Arial Narrow"/>
        <family val="2"/>
      </rPr>
      <t>Detalles:
-Propuestas recibidas: 445 postulaciones
-Propuestas que pasaron a requisitos: 143 postulaciones
-Propuestas que no cumplieron requisitos: 40 postulaciones
-Propuestas en evaluación: 0
-Banco Elegibles: 295 postulaciones elegibles
-Banco No Elegibles: 103 postulaciones no elegibles
-294 invenciones radicadas ante la SIC
En radicación de las solicitudes de patentes de la convocatoria. Se espera que el convenio finalice el 15 de octubre de 2022.</t>
    </r>
  </si>
  <si>
    <t>Abril y Mayo (según el departamento de la Cámara de Comercio)</t>
  </si>
  <si>
    <t>Apertura 15 de agosto de 2022. 
Cierre 30 de septiembre de 2022. 
Publicación 2 de diciembre de 2022
Propuestas recibidas: 271 mujeres en la ciencia
En recepción de propuestas. En espera del certificado de parafiscales para continuar el trámite del convenio con L'Óreal
Se aprobaron los Términos de Referencia de esta convocatoria el 26 de juio de 2022 con el Acta N° 43 del Comité de Gestión de Recursos</t>
  </si>
  <si>
    <t>Apertura: 12 de abril de 2022. 
Cierre: 19 de mayo de 2022. 
Banco Preliminar: 21 de junio de 2022. 
Banco Definitivo: 21 de julio de 2022
Propuestas recibidas: 249 postulaciones encaminadas a becas
Propuestas que pasaron a requisitos: 186 postulaciones
Propuestas que no cumplieron requisitos: 63 postulaciones
Propuestas en evaluación: 186 postulaciones
Banco Preliminar: 186 postulaciones
Banco Definitivo: 22 postulaciones
Se aprobó el Banco Definitivo de esta convocatoria el 19 julio de 2022 con el Acta N° 42 del Comité de Gestión de Recursos para publicación de los resultados elegibles el 21 de julio de 2022</t>
  </si>
  <si>
    <t>Apertura: 22 de abril de 2022. 
Cierre: 3 de junio de 2022. 
Resultados: 15 de julio de 2022
Modalidad 1: Desde TRL 3 hasta mínimo TRL 7 (Validación en entorno real)
Modalidad 2: Desde TRL 3 hasta TRL superior al inicial (Validación en laboratorio)
Propuestas recibidas: 3 registradas. Modalidad I: 2 proyectos de I+D. Modalidad II: 1 proyecto de I+D
Propuestas que cumplieron requisitos: 3 proyectos de I+D
Propuestas en evaluación: 3 proyectos de I+D
Banco elegibles: 1 proyecto elegible modalidad I por valor de $7.931.300.000 - 1 proyecto elegible modalidad II por valor de $2.558.542.270
En elaboración de memorandos solicitud de contratación
Se aprobaron los resultados de esta invitación el 15 de julio de 2022 con el Acta N° 40 del Comité de Gestión de Recursos</t>
  </si>
  <si>
    <t>Apertura: 31 de marzo de 2022. 
Cierre: 4 de mayo de 2022. 
Banco Preliminar: 28 de junio de 2022. 
Banco Definitivo: 14 de julio de 2022
Propuestas recibidas: 194 programas y proyectos de I+D
Propuestas que pasaron a requisitos: 185 programas y proyectos de I+D
Propuestas que no cumplieron requisitos: 9 programas y proyectos de I+D
Propuestas en evaluación: 185 programas y proyectos de I+D
Banco Preliminar: 99 proyectos de CTeI
Banco Definitivo: 20 proyectos de CTeI elegibles
En proceso de contratación de 20 proyectos de CTeI por $17.666.555.682
20 memorandos de contratación de proyectos de CTeI en jurídica para legalización
Se aprobó el Banco Definitivo de esta convocatoria entre el 12 y 13 de julio de 2022 con el Acta N° 39 del Comité de Gestión de Recursos para publicación de los resultados elegibles el 14 de julio de 2022</t>
  </si>
  <si>
    <t>Apertura: 31 de marzo de 2022. 
Cierre: 12 de mayo de 2022. 
Banco Preliminar: 28 de junio de 2022. 
Banco Definitivo: 14 de julio de 2022
Propuestas recibidas: 5 programas de CTeI
Propuestas que pasaron a requisitos: 3 programas de CTeI
Propuestas que no cumplieron requisitos: 2 programas de CTeI
Propuestas en evaluación: 3 programas de CTeI
Banco Preliminar: 2 programas de CTeI
Banco Definitivo: 1 programa de CTeI (4 proyectos de CTeI) por $ 11.238.044.040
En proceso de contratación de 1 programa de CTeI (4 proyectos de CTeI) por $ 11.238.044.040
1 memorando de contratación de Programa de CTeI en jurídica
Se aprobó el Banco Definitivo de esta convocatoria entre el 12 y 13 de julio de 2022 con el Acta N° 39 del Comité de Gestión de Recursos para publicación de los resultados elegibles el 14 de julio de 2022</t>
  </si>
  <si>
    <t>Apertura: 31 de marzo de 2022. 
Cierre: 12 de mayo de 2022. 
Banco Preliminar: 28 de junio de 2022. 
Banco Definitivo: 14 de julio de 2022
Propuestas recibidas: 17 programas de CTeI
Propuestas que pasaron a requisitos: 13 programas de CTeI
Propuestas que no cumplieron requisitos: 4 programas de CTeI
Propuestas en evaluación: 13 programas de CTeI
Banco Preliminar: 6 programas de CTeI (4 en la línea uno, 2 en la línea 2)
Banco Definitivo:2 programas de CTeI (4 proyectos de CTeI) por $9.573.808.689
En proceso de contratación de 2 programas de CTeI (4 proyectos de CTeI) por $9.573.808.689
2 memorandos de contratación de Programas de CTeI en jurídica
Se aprobó el Banco Definitivo de esta convocatoria entre el 12 y 13 de julio de 2022 con el Acta N° 39 del Comité de Gestión de Recursos para publicación de los resultados elegibles el 14 de julio de 2022</t>
  </si>
  <si>
    <t>Apertura: 22 de junio de 2022. 
Cierre: 15 de julio de 2022. 
Resultados: 5 de agosto de 2022
Propuestas recibidas: 1 proyecto de CTeI
Propuestas que pasaron a requisitos: 1 propuesta de CTeI
Propuestas que no cumplieron requisitos: 0 propuesta de CTeI
Propuestas en evaluación: 1 propuesta de CTeI
Banco Definitivo: 1 proyecto de CTeI
1 proyecto de CTeI evaluado y elegible con 89 puntos por $2.499.426.050. Publicación de resultados aprobada en Comité de Gestión de Recursos del 2-08-2022. Publicación 5 de agosto de 2022. 
Pendiente presenar los resultados y condicines en Comité Viceministerial (actualmente en revisión del MSPS)
Se aprobaron los resultados de esta invitación para publicación (05/08/2022) el 2 de agosto de 2022 con el Acta N° 45 del Comité de Gestión de Recursos</t>
  </si>
  <si>
    <t>Apertura: 2 de agosto de 2022. 
Cierre: 18 de agosto de 2022. 
Resultados: 2 de septiembre de 2022
Propuestas recibidas: 25 posadas científicas fortalecidas
Propuestas que pasaron a requisitos: 25 posadas científicas fortalecidas
Propuestas que no cumplieron requisitos: 0
Propuestas en evaluación: 25 posadas científicas fortalecidas
Banco Definitivo: 19 posadas científicas fortalecidas
Se realizó observaciones a los Planes Operativos y a la documentación remitida por los 19 beneficiarios de las posadas cientificas, se espera que envíen pronto lo solictado. Se continuó con la OEI el modelo a implementar para hacer el convenio.
Se aprobó la invitación directa a presentar propuesta de este mecanismo para el fortalecimiento de capacidades regionales en CTeI el 26 de julio de 2022 con el Acta N° 43 del Comité de Gestión de Recursos</t>
  </si>
  <si>
    <t>Apertura: 18 de mayo de 2022. 
Cierre: 15 de julio de 2022. 
Resultados: 5 de agosto de 2022
Propuestas recibidas: 2 proyectos para la transferencia de tecnologías
Propuestas que pasaron a requisitos: 2
Propuestas que no cumplieron requisitos: 0
Propuestas en evaluación: 2
Banco Definitivo: 2
Licenciamiento por parte de Ecopetrol
Se aprobaron los resultados de esta invitación el 2 de agosto de 2022 con el Acta N° 45 del Comité de Gestión de Recursos</t>
  </si>
  <si>
    <t>Apertura: 12 de mayo de 2022. 
Cierre: 15 de junio de 2022. 
Banco Preliminar: 29 de julio de 2022. 
Banco Definitivo: 18 de agosto de 2022
Propuestas recibidas: 26 proyectos de CTeI
Propuestas que pasaron a requisitos: 19 proyectos de CTeI
Propuestas que no cumplieron requisitos: 7 proyectos de CTeI
Propuestas en evaluación: 19 proyectos de CTeI
Banco Preliminar: 8 proyectos de la CTeI
Banco Definitivo: 8 proyectos de la CTeI pero se financiaran 5 proyectos de CTeI por las condiciones y monto de la convocatoria
En elaboración de memorandos de solicitud de contratación.
Se aprobó el Banco Definitivo de esta convocatoria entre el 17 y 18 de agosto de 2022 con el Acta N° 46 del Comité de Gestión de Recursos para publicación de los resultados elegibles el 18 de julio de 2022</t>
  </si>
  <si>
    <t>Apertura: 5 de mayo de 2022. 
Cierre: 16 de junio de 2022. 
Banco Preliminar: 5 de agosto de 2022. 
Banco Definitivo: 25 de agosto de 2022
Propuestas recibidas: 3 programas de CTeI
Propuestas que pasaron a requisitos: 2 programas de CTeI
Propuestas que no cumplieron requisitos: 1 programa de CTeI 
Propuestas en evaluación: 2 programas de CTeI
Banco Preliminar: 2 programas de CTeI
Banco Definitivo: 1 programa de CTeI
En elaboración de memorando de solicitud de contratación.
Se aprobó el Banco Definitivo de esta convocatoria el 25 de agosto de 2022 con el Acta N° 47 del Comité de Gestión de Recursos para publicación de los resultados elegibles</t>
  </si>
  <si>
    <t>Apertura: 5 de agosto de 2022 
Cierre: 12 de octubre de 2022
Banco Preliminar: 8 de noviembre de 2022
Banco Definitivo: 5 de diciembre (segundo corte)
Propuestas recibidas: Pendiente
Propuestas que pasaron a requisitos: Pendiente
Propuestas que no cumplieron requisitos: Pendiente
Propuestas en evaluación: Pendiente
Banco Preliminar: Pendiente
Banco Definitivo: Pendiente
Se aprobó la apertura de esta convocatoria como segundo corte el 26 de julio de 2022 con el Acta N° 43 del Comité de Gestión de Recursos. Así mismo, se incorporó en el Plan Anual de Mecanismos 2022 el cual fue aprobado el 1 de septiembre de 2022 con el Acta N° 49</t>
  </si>
  <si>
    <t>Apertura: 25 de enero de 2022. 
Cierre: 21 de febrero de 2022. 
Resultados: 1 de marzo de 2022
Tiene dos adendas una por modificación del cronograma y la segunda por ajuste en la guía de presentación
Propuestas recibidas: 18 unidades de instituciones
Propuestas que pasaron a requisitos: 18 unidades de instituciones
Propuestas que no cumplieron requisitos: 0
Propuestas en evaluación: 18 unidades de instituciones
Banco Definitivo: 18 unidades de instituciones
En trámite de contratación 3 unidades: Universidad de Ibagué, Universidad Autónoma de Bucaramanga, Universidad ICESI. En trámite de desembolso 1 unidad: Uniminuto. En ejecución 14 unidades
No se visualiza este mecanismo en la página web de Minciencias en el componente de "Oferta Insititucional" en la categoría de Apropiación Social y Conocimiento.</t>
  </si>
  <si>
    <t>Apertura: 22 de marzo de 2022. 
Cierre: 27 de mayo de 2022. 
Banco Preliminar: 8 de julio de 2022. 
Banco Definitivo: 29 de julio de 2022
Propuestas recibidas: 67 instituciones inscritas y 312 JI
Propuestas que pasaron a requisitos: 278 JI
Propuestas que no cumplieron requisitos: 34 JI
Propuestas en evaluación: 278 JI
Banco Preliminar: 268 JI
Banco Definitivo: 270 JI elegibles y financiarán 166 JI por $996.000.000
En elaboración de insumos para contratación (memorando y solicitud de CDR´s)
Se aprobó una segunda adenda el 3 de mayo de 2022 con el Acta N° 23 y se publicó el 6 de mayo de 2022, en donde se modificó que la fecha de cierre es el 27 de mayo de 2022 y no el 20 de mayo de 2022.
Se aprobó el Banco Definitivo de esta convocatoria el 26 de julio de 2022 con el Acta N° 43 del Comité de Gestión de Recursos para publicación de los resultados elegibles el 29 de julio de 2022</t>
  </si>
  <si>
    <t>Apertura: 31 de marzo de 2022. 
Cierre: 13 de mayo de 2022. 
Banco Preliminar: 8 de julio de 2022. 
Banco Definitivo: 29 de julio de 2022
Propuestas recibidas: 89 estancias doctores y 89 JI en 42 entidades postulantes
Propuestas que pasaron a requisitos: 41 propuestas en vinculación de doctores y jóvenes
Propuestas que no cumplieron requisitos: 48 propuestas en vinculación de doctores y jóvenes
Propuestas en evaluación: Se evaluaron 41 propuestas por criterios de asignación y pares evaluadores
Banco Preliminar: 30 propuestas 
Banco Definitivo: 35 propuestas se recomiendan elegibles y financiables por $1.800.000.000
Se presentó una renuncia de la entidad Fundación Universtiaria Tecnológico COMFENALCO, por lo tanto, quedarían 35 propuestas elegibles y financiables por $1.750.000.000
En elaboración de insumos para contratación (memorando y solicitud de CDR´s)
Se aprobó una segunda adenda el 3 de mayo de 2022 con el Acta N° 23 y se publicó el 6 de mayo de 2022, donde se modificó las orientaciones generales, duración y financiación, criterios de evaluación y cronograma.
Se aprobó el Banco Definitivo de esta convocatoria el 26 de julio de 2022 con el Acta N° 43 del Comité de Gestión de Recursos para publicación de los resultados elegibles el 29 de julio de 2022</t>
  </si>
  <si>
    <t>Apertura: 6 de mayo de 2022. 
Cierre: 31 de mayo de 2022. 
Banco Preliminar: 20 de junio de 2022. 
Banco Definitivo: 30 de junio de 2022
Propuestas recibidas: 31 postulaciones encaminadas a Estancias postdoctorales
Propuestas que pasaron a requisitos: 24 postulaciones
Propuestas que no cumplieron requisitos: 7 postulaciones
Propuestas en evaluación: 24 postulaciones
Banco Preliminar: 13 postulaciones
Banco Definitivo: 13 propuestas
Se aprobó una adenda el 24 de mayo de 2022 con el Acta N° 29 y se publicó el 26 de mayo de 2022 donde se modificó la presentación, paises destinos, requisitos, condiciones inhabilitantes, duración y financiación, contenido del plan de trabajo y procedimiento de inscripción.
En revisión de memorando de solicitud de elaboración de contrato por parte de los equipos de la Dirección Técnica. (Internacionalización - Dirección de Vocaciones y Formación). Se solicitaron CDRs derivados para continuar con el proceso de solicitud de mesa técnica y jurídica.
Internacionalización y la DVF están verificando con Cancillería para revisar problemas con los permisos de VISA para la ejecución de las estancias.</t>
  </si>
  <si>
    <r>
      <t xml:space="preserve">Esta convocatoria estaba abierta desde octubre de 2021 donde este año 2022 se tuvo que abrir varias etapas con sus respectivos cohortes de apertura y cierre para alcanzar la meta.
Sin embargo, no se recibió el número de propuestas y se desea lograr la meta programada en el convenio 417 de 2021 (550). Por tal motivo, se abrió una nueva convocatoria con vigencia 2022 </t>
    </r>
    <r>
      <rPr>
        <b/>
        <i/>
        <sz val="10"/>
        <color theme="1"/>
        <rFont val="Arial Narrow"/>
        <family val="2"/>
      </rPr>
      <t>Convocatoria nacional tercerizada para fomentar la protección por patente de resultados de I+D+i que promuevan la potenciación económica del sector empresarial 2022</t>
    </r>
    <r>
      <rPr>
        <sz val="10"/>
        <color theme="1"/>
        <rFont val="Arial Narrow"/>
        <family val="2"/>
      </rPr>
      <t xml:space="preserve"> para la alcanzar la meta (292).
Se publicó una adenda el 20 de abril de 2022, donde se modificó ciertas condiciones de solicitud en el cronograma.
Detalles:
-Propuestas recibidas: 544 postulaciones
-Propuestas repetidas: 12 postulaciones
-Propuestas que cumplieron requisitos: 464 postulaciones
-Propuestas que no cumplieron requisitos: 80 postulaciones
-Propuestas elegibles: 311 postulaciones elegibles
-Propuestas no susceptibles de pantentabilidad: 68 invenciones
-10 beneficiarios desistieron del proceso
-701 radicadas ante la SIC
Actualmente está en acompañamiento para la presentación nacional e internacional ante la SIC a los beneficiarios.</t>
    </r>
  </si>
  <si>
    <t>Apertura: 6 de mayo de 2022. 
Cierre: 22 de julio de 2022. 
Banco Preliminar: 5 de septiembre de 2022. 
Banco Definitivo: 27 de septiembre de 2022
T1: Captura, secuestro y almacenamiento de carbono en ecosistemas naturales estratégicos
T2: Hidrógeno de bajas emisiones
Propuestas recibidas: T1-13 proy, T2-13 proy. (radicados)
Propuestas que cumplieron requisitos: T1- 9 proy, T2 - 11 proy
Propuestas que no cumplieron requisitos: T1 - 4 proy, T2 - 2 proy
Propuestas en evaluación: T1-9 proy, T2-11 proy
Banco Preliminar: T1-4 proy, T2-3 proy
Banco Definitivo: T1- 1 proy, T2-1 proy
En elaboración de memorandos de solicitud de contrato. CDRs solicitados
Se aprobó una adenda el 22 de junio de 2022 con el Acta N° 36 y se publicó  el 30 de junio de 2022 donde se modificó los temas específicos, líneas temáticas y ciertas condiciones de solicitud en el cronograrma.
Se aprobó el Banco Definitivo de esta convocatoria el 22 de septiembre de 2022 con el Acta N° 52 del Comité de Gestión de Recursos para publicación de los resultados elegibles el 27 de septiembre de 2022.</t>
  </si>
  <si>
    <t>Apertura: 8 de abril de 2022. 
Cierre: 9 de mayo de 2022. 
Banco Preliminar: 10 de junio de 2022. 
Banco Definitivo: 24 de junio de 2022
Propuestas recibidas: 33 artículos
Propuestas que cumplieron requisitos: 26 artículos
Propuestas que no cumplieron requisitos: 7 artículos
Propuestas en evaluación: 26 artículos
Banco Preliminar: 4 propuestas elegibles
Banco Definitivo: 5 propuestas elegibles y financiables por un valor de $136.800.000
Se encuentra en elaboración la minuta que va a ser utilizada para la contratación de las propuestas elegibles y financiables (5). Dado que no se trata de proyectos o programas de investigación
Se aprobó una adenda el 27 de mayo de 2022 con el Acta N° 30 y publicó  el 31 de mayo de 2022, donde se modificó ciertas condiciones de solicitud en el cronograma.
Con los recursos no ejecutados se abrirá una nueva convocatoria, ya se encuentra en proceso de construcción y revisión  de los nuevos TDR</t>
  </si>
  <si>
    <t>Apertura: 8 de abril de 2022. 
Cierre: 9 de mayo de 2022. 
Banco Preliminar: 10 de junio de 2022. 
Banco Definitivo: 24 de junio de 2022
Propuestas recibidas: 15 revistas colombianas fortalecidas
Propuestas en evaluación: 15 revistas (cumplieron con los requisitos)
Banco Preliminar: 11 propuestas elegibles
Banco Definitivo: 11 propuestas elegibles y financiables por un valor de $624.299.640
Se encuentra en elaboración la minuta que va a ser utilizada para la contratación de las propuestas elegibles y financiables (11) Dado que no se trata de proyectos o programas de investigación
Se aprobó una adenda el 27 de mayo de 2022 con el Acta N° 30 y publicó  el 31 de mayo de 2022, donde se modificó ciertas condiciones de solicitud en el cronograma.
Con los recursos no ejecutados se abrirá una nueva convocatoria, ya se encuentra en proceso de construcción y revisión de los nuevos TDR</t>
  </si>
  <si>
    <t>Apertura: 23 de diciembre de 2021. 
Cierre: 31 de enero de 2022. 
Resultados: 23 de febrero de 2022
Propuestas recibidas: 11 programas y proyectos de CTeI
Propuestas que cumplieron requisitos: 11 programas y proyectos de CTeI
Propuestas en evaluación: 11 programas y proyectos de CTeI
Propuestas elegibles: 3 elegibles y financiables (Monto a financiar $1.140.000.000)
En contratación.
Se espera abrir un nuevo proceso para dar el cubrimiento a la línea temática que no se pudo financiar.</t>
  </si>
  <si>
    <t>Términos de referencia en estructuración, se incluirá una línea asociada a Mujer Rural la cual se está definiendo por parte del aliado (MADR)
Se prevé publicar la invitación en octubre de 2022
Se espera que esta invitación se dará el cubrimiento a la línea temática de la Invitación Invitación para generación de insumos técnicos a partir de información del sector agropecuario, que no se pudo financiar.</t>
  </si>
  <si>
    <t>Apertura: 20 de mayo de 2022. Cierre: 8 de junio de 2022. Banco de Proyectos: 21 de julio de 2022. Banco de elegibles: semana del 25-29 de julio
Propuestas recibidas: 28 estancias postdoctorales
Propuestas que pasaron a requisitos: 26 estancias postdoctorales
Propuestas que no cumplieron requisitos: 2 estancias postdoctorales
Propuestas en evaluación: 26 estancias postdoctorales
Banco de proyectos (pre-seleccionados): 26 estancias postdoctorales
Banco Elegibles: 20 propuestas Estancias con Propósito Posdoctoral seleccionadas pero se financiarán 18 propuestas
Se publicó la quinta adenda el 8 de abril de 2022, donde se modificó el cronograma de la invitación. https://oei.int/oficinas/colombia/contrataciones/invitacion-001-de-2022
En espera de confirmación por parte de la DVF de los recursos asignados de acuerdo al resultado de la publicación por parte de la OEI
Los recursos se encuentran en el convenio 203 – 2021</t>
  </si>
  <si>
    <t xml:space="preserve">Acuerdos para  Convocatoria de movilidad </t>
  </si>
  <si>
    <t>Apertura: 8 de abril de 2022 (cap. 1 y 2), 1 de julio de 2022 (Cap. 3). 
Cierre: 27 de mayo de 2022 (Cap. 1 y 2), 2 de septiembre de 2022 (Cap. 3). 
Banco Preliminar: 24 de abril de 2022 (Cap. 1y 2), 30 de septiembre de 2022 (Cap. 3). 
Banco Definitivo: 25 de noviembre de 2022 (Cap. 1), 4 de noviembre de 2022 (Cap. 2), 25 de noviembre (Cap. 3). ECOS – NORD (Francia), DAAD – PROCOL (Alemania), BMBF (Alemania)
Propuestas recibidas: 30 proyectos (cap. 1), 7 proyectos (cap. 2), 12 proyectos (cap. 3)
Propuestas que pasaron a requisitos: 20 proyectos (cap. 1) y 3 proyectos (cap. 2), 11 proyectos (cap. 3)
Propuestas que no cumplieron requisitos: 10 proyectos (cap. 1) y 4 proyectos (cap. 2), 1 proyecto (cap. 3)
Propuestas en evaluación: 20 proyectos (cap. 1) y 3 proyectos (cap. 2), 11 proyectos (cap. 3)
Banco Preliminar: 21 proyectos (cap. 1), 3 proyectos (cap. 2), 11 proyectos (cap. 3)
Banco Definitivo: Pendiente
Se terminó la  evaluación de las propuestas recibidas en los capítulos 1 y 2 y se esta organizando los comités binacionales para establecer los financiables con los aliados Ecosnord y DAAD
Se publicó una adenda el 6 de julio de 2022 la cual fue aprobada por el Comité de Gestión de Recursos con el Acta N° 37 el 29 de junio de 2022, cuyo objetivo ampliar la información de los rubros financiación que beneficia a los investigadores alemanes.</t>
  </si>
  <si>
    <t>Apertura: 29 de marzo de 2022 (primer corte) 
Cierre: 12 de mayo de 2022 (primer corte) 
Banco Preliminar: 17 de junio de 2022 (primer corte)
Banco Definitivo: 11 de julio de 2022 (primer corte)
Propuestas recibidas: 47 postulaciones encaminadas a becas
Propuestas que pasaron a requisitos: 33 postulaciones
Propuestas que no cumplieron requisitos: 14 postulaciones
Propuestas en evaluación: 33 postulaciones
Banco Preliminar: 33 postulaciones
Banco Definitivo: 33 postulaciones
En proceso de consolidación de insumos para solicitar convenios con las universidades cooperantes encargadas de legalizar a los estudiantes
Se aprobó el Banco Defintivio de esta convocatoria el 5 de julio de 2022 con el Acta N° 38 del Comité de Gestión de Recursos para publicación de los resultados elegibles el 11 de julio de 2022
Se aprobó el Banco Definitivo de esta convocatoria el 26 de julio de 2022 con el Acta N° 43 del Comité de Gestión de Recursos para publicación de los resultados elegibles el 29 de julio de 2022
Nota: Se aprobó la apertura de un segundo corte el 26 de julio de 2022 con el Acta N° 43 del Comité de Gestión de Recursos. Así mismo, se incorporó en el Plan Anual de Mecanismos 2022 el cual fue aprobado el 1 de septiembre de 2022 con el Acta N° 49</t>
  </si>
  <si>
    <t>Revisión con aliados (U. Cauca y U. del Valle). Se estarán enviando oficios para solicitar ampliar las especialidades ofertadas
En espera de definición del proceso a seguir, toda vez que se deben socializar ajustes al proyecto con el departamento del Cauca
Posiblemente se va a reprogramar la apertura de esta convocatoria para el año 2023 hasta que se definan los términos de referencia con los aliados</t>
  </si>
  <si>
    <t xml:space="preserve">Apertura: 4 de marzo de 2022 (primer corte), 19 de abril de 2022 (segundo corte). 
Cierre: 18 de abril de 2022 (primer corte), 15 de julio de 2022 (segundo corte). 
Banco Definitivo: 3 de junio de 2022 (primer corte), 5 de diciembre de 2022 (segundo corte)
Propuestas recibidas: 101 (primer corte), 529 (segundo corte)
Propuestas que cumplieron requisitos: 99 (primer corte), 526 (segundo corte)
Propuestas que no cumplieron requisitos: 2 (primer corte), 3 (segundo corte)
Propuestas en evaluación: 99 (primer corte), 526 (segundo corte)
Banco Definitivo: 99 (primer corte), pendiente del segundo corte
En proceso de evaluación de las 526 propuestas
Las convocatorias de beneficios tributarios no contemplan financiamiento directo y desembolsos </t>
  </si>
  <si>
    <t>Términos presentados en Comité Viceministerial. En ajustes de acuerdo a observaciones de los miembros del Comité
Se prevé abrir en el cuarto trimestre del año 2022.</t>
  </si>
  <si>
    <t>4 Proyectos equivalentes a un programa</t>
  </si>
  <si>
    <t>2 programas equivalentes a 4 proyectos</t>
  </si>
  <si>
    <t>3 proyectos equivalentes a un programa</t>
  </si>
  <si>
    <t>Apertura: 25 de abril de 2022. Cierre: 28 de junio de 2022. Banco Preliminar: 29 de julio de 2022. Banco definitivo: 31 de agosto de 2022
Propuestas recibidas: 38 experiencias postuladas al concurso
Propuestas que pasaron a requisitos: 35 experiencias
Propuestas que no cumplieron requisitos: 3 experiencias
Propuestas en evaluación: 35 experiencias
Banco Preliminar: 19 experiencias
Banco Definitivo: 17 experiencias
Se realizarán los encuentros locales previo a la contratación
Se aprobó una adenda el 22 de junio de 2022 con el Acta N° 36 y se publicó  el 24 de junio de 2022, donde se modificó las fechas de cierre y de la publicación de resultados.</t>
  </si>
  <si>
    <t>Apertura: 14 de marzo de 2022. 
Cierre: 2 de mayo de 2022. 
Banco Preliminar: 23 de junio de 2022. 
Banco Definitivo: 15 de julio de 2022
Propuestas recibidas: 55 proyectos de I+D+i
Propuestas que pasaron a requisitos: 35 proyectos de I+D+i
Propuestas que no cumplieron requisitos: 20 proyectos de I+D+i
Propuestas en evaluación: 35 proyectos de I+D+i
Banco Preliminar: 24 proyectos de I+D+i
Banco Definitivo: 8 proyectos de I+D+i por $17.981.485.271
Parte del seguimiento se destinó finalmente a proyectos (CDR derivado 17793-2022 $149.485.271)
Memorando de solicitud de contratación radicados en MGI y remitidos al equipo jurídico
Se aprobó el Banco Definitivo de esta convocatoria el 15 de julio de 2022 con el Acta N° 40 del Comité de Gestión de Recursos. Sin embargo, se aprobó un banco adicional para un total de 8 elegibles y financibales de esta convocatoria el 25 de agosto de 2022 con el Acta N° 47 del Comité de Gestión de Recursos</t>
  </si>
  <si>
    <t>Esta convocatoria abrió el 25 de mayo de 2022 y cerró el 30 de junio de 2022. Se espera conocer los resultados el 28 de julio de 2022.
Detalles:
-Propuestas recibidas: 171 postulaciones (invenciones gestionadas hacia el aislamiento tecnológico y gestión comercial)
-Propuestas repetidas: 6 postulaciones
-Propuestas que cumplieron requisitos: 161 postulaciones
-Propuestas que no cumplieron requisitos: 4 postulaciones
-Propuestas en evaluación: 161 postulaciones
-Banco Elegibles: 75 postulaciones
Finalizó capacitación teórica/practica. Actualmente se encuentran en la caracterización de las 75 tecnologias, las cuales se requieren para la evaluación de selección de las 30 tecnologías que continúan en etapa de alistamiento y gestión comercial. Esta actividad se realizó hasta el 9 de septiembre de 2022. Se publicaron los resultados el 12 de septiembre de las tecnologías seleccionadas para la etapa final: alistamiento y gestión comercial
Al corte 30 de septiembre se han ejecutado $224.340.054</t>
  </si>
  <si>
    <t>Apertura: 5 de mayo de 2022. 
Cierre: 11 de julio de 2022. 
Banco Preliminar: 16 de agosto de 2022. 
Banco Definitivo: 26 de agosto de 2022
Propuestas recibidas: 262 propuestas para el fomento a la innovación y desarrollo tecnológico
Propuestas que pasaron a requisitos: 213 propuestas para el fomento a la innovación y desarrollo tecnológico
Propuestas que no cumplieron requisitos: 49 propuestas para el fomento a la innovación y desarrollo tecnológico
Propuestas en evaluación: 213 propuestas para el fomento a la innovación y desarrollo tecnológico
Banco Preliminar: 122 propuestas para el fomento a la innovación y desarrollo tecnológico
Banco Definitivo: 110 propuestas para el fomento a la innovación y desarrollo tecnológico
Se aprobó una adenda el 3 de junio de 2022 con el Acta N° 32 y se publicó el 6 de junio de 2022 donde se modificó ciertas condiciones de solicitud en el cronograma
Tramites previos contratación 110 proyectos. Están revisando con el Equipo de Registro un derecho de petición (PQRSD) el cual modficiaría el banco definitivo
Se aprobó el Banco Definitivo de esta convocatoria el 26 de agosto de 2022 con el Acta N° 48 del Comité de Gestión de Recursos
https://minciencias.gov.co/sites/default/files/upload/convocatoria/terminos_de_referencia_firmados_35.pdf
9. CONDICIONES INHABILITANTES.
Una misma persona jurídica (En calidad de ejecutor o beneficiaria) u organización del sector productivo podrá
radicar en el SIGP únicamente un solo proyecto a la presente convocatoria, en caso de que éstas radiquen más de
un proyecto, inhabilitarán la totalidad de los proyectos en los cuales se presenten
8. REQUISITOS
La entidad que se presente en calidad de ejecutora del proyecto deberá realizar el autodiagnóstico de innovación en
http://pactosporlainnovacion.minciencias.gov.co por al menos una persona de la entidad. Se deberá adjuntar en el SIGP el certificado arrojado por la plataforma. Este requisito será validado mediante el Certificado de firma del
autodiagnóstico de la organización cuyos pasos se encuentran en pie de página 20
Del indicador asociado a las Organizaciones articuladas en los Pactos por la innovación se cubre con las estrategias de Colinnova - Pactos por a innovación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</si>
</sst>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2" formatCode="_-&quot;$&quot;\ * #,##0_-;\-&quot;$&quot;\ * #,##0_-;_-&quot;$&quot;\ * &quot;-&quot;_-;_-@_-"/>
    <numFmt numFmtId="44" formatCode="_-&quot;$&quot;\ * #,##0.00_-;\-&quot;$&quot;\ * #,##0.00_-;_-&quot;$&quot;\ * &quot;-&quot;??_-;_-@_-"/>
    <numFmt numFmtId="164" formatCode="_-[$$-240A]\ * #,##0.000_-;\-[$$-240A]\ * #,##0.000_-;_-[$$-240A]\ * &quot;-&quot;??_-;_-@"/>
    <numFmt numFmtId="165" formatCode="_-[$$-240A]\ * #,##0.00_-;\-[$$-240A]\ * #,##0.00_-;_-[$$-240A]\ * &quot;-&quot;??_-;_-@"/>
    <numFmt numFmtId="166" formatCode="_-[$$-240A]\ * #,##0_-;\-[$$-240A]\ * #,##0_-;_-[$$-240A]\ * &quot;-&quot;??_-;_-@"/>
    <numFmt numFmtId="167" formatCode="_-&quot;$&quot;* #,##0.00_-;\-&quot;$&quot;* #,##0.00_-;_-&quot;$&quot;* &quot;-&quot;_-;_-@"/>
    <numFmt numFmtId="168" formatCode="[$$-240A]\ #,##0.0"/>
    <numFmt numFmtId="169" formatCode="_-&quot;$&quot;* #,##0_-;\-&quot;$&quot;* #,##0_-;_-&quot;$&quot;* &quot;-&quot;_-;_-@"/>
  </numFmts>
  <fonts count="22" x14ac:knownFonts="1">
    <font>
      <sz val="11"/>
      <color theme="1"/>
      <name val="Calibri"/>
      <family val="2"/>
      <scheme val="minor"/>
    </font>
    <font>
      <sz val="12"/>
      <color theme="1"/>
      <name val="Arial Narrow"/>
      <family val="2"/>
    </font>
    <font>
      <b/>
      <sz val="14"/>
      <color theme="1"/>
      <name val="Arial Narrow"/>
      <family val="2"/>
    </font>
    <font>
      <sz val="11"/>
      <color theme="1"/>
      <name val="Arial Narrow"/>
      <family val="2"/>
    </font>
    <font>
      <b/>
      <sz val="11"/>
      <color theme="1"/>
      <name val="Arial Narrow"/>
      <family val="2"/>
    </font>
    <font>
      <b/>
      <sz val="12"/>
      <color theme="0"/>
      <name val="Arial Narrow"/>
      <family val="2"/>
    </font>
    <font>
      <sz val="12"/>
      <name val="Arial Narrow"/>
      <family val="2"/>
    </font>
    <font>
      <b/>
      <sz val="10"/>
      <color theme="0"/>
      <name val="Arial Narrow"/>
      <family val="2"/>
    </font>
    <font>
      <b/>
      <sz val="10"/>
      <name val="Arial Narrow"/>
      <family val="2"/>
    </font>
    <font>
      <b/>
      <sz val="16"/>
      <color theme="1"/>
      <name val="Arial Narrow"/>
      <family val="2"/>
    </font>
    <font>
      <sz val="11"/>
      <color theme="8" tint="-0.249977111117893"/>
      <name val="Arial Narrow"/>
      <family val="2"/>
    </font>
    <font>
      <b/>
      <sz val="10"/>
      <color theme="8" tint="-0.249977111117893"/>
      <name val="Arial Narrow"/>
      <family val="2"/>
    </font>
    <font>
      <b/>
      <sz val="10"/>
      <color rgb="FFFF0000"/>
      <name val="Arial Narrow"/>
      <family val="2"/>
    </font>
    <font>
      <b/>
      <sz val="10"/>
      <color rgb="FF0070C0"/>
      <name val="Arial Narrow"/>
      <family val="2"/>
    </font>
    <font>
      <b/>
      <sz val="14"/>
      <name val="Arial Narrow"/>
      <family val="2"/>
    </font>
    <font>
      <b/>
      <sz val="10"/>
      <color theme="1"/>
      <name val="Arial Narrow"/>
      <family val="2"/>
    </font>
    <font>
      <sz val="11"/>
      <color theme="1"/>
      <name val="Calibri"/>
      <family val="2"/>
      <scheme val="minor"/>
    </font>
    <font>
      <sz val="10"/>
      <color theme="1"/>
      <name val="Arial Narrow"/>
      <family val="2"/>
    </font>
    <font>
      <sz val="11"/>
      <color theme="1"/>
      <name val="Calibri"/>
      <family val="2"/>
    </font>
    <font>
      <sz val="10"/>
      <name val="Arial Narrow"/>
      <family val="2"/>
    </font>
    <font>
      <b/>
      <i/>
      <sz val="10"/>
      <color theme="1"/>
      <name val="Arial Narrow"/>
      <family val="2"/>
    </font>
    <font>
      <sz val="11"/>
      <name val="Arial Narrow"/>
      <family val="2"/>
    </font>
  </fonts>
  <fills count="5">
    <fill>
      <patternFill patternType="none"/>
    </fill>
    <fill>
      <patternFill patternType="gray125"/>
    </fill>
    <fill>
      <patternFill patternType="solid">
        <fgColor theme="0"/>
        <bgColor indexed="64"/>
      </patternFill>
    </fill>
    <fill>
      <patternFill patternType="solid">
        <fgColor rgb="FF3366CC"/>
        <bgColor indexed="64"/>
      </patternFill>
    </fill>
    <fill>
      <patternFill patternType="solid">
        <fgColor rgb="FFE6EFFD"/>
        <bgColor rgb="FF000000"/>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4">
    <xf numFmtId="0" fontId="0" fillId="0" borderId="0"/>
    <xf numFmtId="44" fontId="16" fillId="0" borderId="0" applyFont="0" applyFill="0" applyBorder="0" applyAlignment="0" applyProtection="0"/>
    <xf numFmtId="42" fontId="16" fillId="0" borderId="0" applyFont="0" applyFill="0" applyBorder="0" applyAlignment="0" applyProtection="0"/>
    <xf numFmtId="9" fontId="16" fillId="0" borderId="0" applyFont="0" applyFill="0" applyBorder="0" applyAlignment="0" applyProtection="0"/>
  </cellStyleXfs>
  <cellXfs count="43">
    <xf numFmtId="0" fontId="0" fillId="0" borderId="0" xfId="0"/>
    <xf numFmtId="0" fontId="1" fillId="2" borderId="0" xfId="0" applyFont="1" applyFill="1"/>
    <xf numFmtId="0" fontId="6" fillId="2" borderId="0" xfId="0" applyFont="1" applyFill="1"/>
    <xf numFmtId="0" fontId="7" fillId="3" borderId="1" xfId="0" applyFont="1" applyFill="1" applyBorder="1" applyAlignment="1">
      <alignment horizontal="center" vertical="center"/>
    </xf>
    <xf numFmtId="0" fontId="1" fillId="2" borderId="1" xfId="0" applyFont="1" applyFill="1" applyBorder="1"/>
    <xf numFmtId="0" fontId="17" fillId="0" borderId="1" xfId="0" applyFont="1" applyBorder="1" applyAlignment="1">
      <alignment horizontal="center" vertical="center" wrapText="1"/>
    </xf>
    <xf numFmtId="9" fontId="17" fillId="0" borderId="1" xfId="3" applyFont="1" applyFill="1" applyBorder="1" applyAlignment="1">
      <alignment horizontal="center" vertical="center" wrapText="1"/>
    </xf>
    <xf numFmtId="14" fontId="17" fillId="0" borderId="1" xfId="0" applyNumberFormat="1" applyFont="1" applyBorder="1" applyAlignment="1">
      <alignment horizontal="center" vertical="center" wrapText="1"/>
    </xf>
    <xf numFmtId="44" fontId="19" fillId="0" borderId="1" xfId="1" applyFont="1" applyFill="1" applyBorder="1" applyAlignment="1">
      <alignment horizontal="center" vertical="center" wrapText="1"/>
    </xf>
    <xf numFmtId="164" fontId="19" fillId="0" borderId="1" xfId="0" applyNumberFormat="1" applyFont="1" applyBorder="1" applyAlignment="1">
      <alignment horizontal="center" vertical="center" wrapText="1"/>
    </xf>
    <xf numFmtId="165" fontId="19" fillId="0" borderId="1" xfId="0" applyNumberFormat="1" applyFont="1" applyBorder="1" applyAlignment="1">
      <alignment horizontal="center" vertical="center" wrapText="1"/>
    </xf>
    <xf numFmtId="166" fontId="19" fillId="0" borderId="1" xfId="0" applyNumberFormat="1" applyFont="1" applyBorder="1" applyAlignment="1">
      <alignment horizontal="center" vertical="center" wrapText="1"/>
    </xf>
    <xf numFmtId="42" fontId="19" fillId="0" borderId="1" xfId="2" applyFont="1" applyFill="1" applyBorder="1" applyAlignment="1">
      <alignment horizontal="center" vertical="center" wrapText="1"/>
    </xf>
    <xf numFmtId="0" fontId="19" fillId="0" borderId="1" xfId="0" applyFont="1" applyBorder="1" applyAlignment="1">
      <alignment horizontal="center" vertical="center" wrapText="1"/>
    </xf>
    <xf numFmtId="167" fontId="19" fillId="0" borderId="1" xfId="0" applyNumberFormat="1" applyFont="1" applyBorder="1" applyAlignment="1">
      <alignment horizontal="center" vertical="center" wrapText="1"/>
    </xf>
    <xf numFmtId="168" fontId="19" fillId="0" borderId="1" xfId="0" applyNumberFormat="1" applyFont="1" applyBorder="1" applyAlignment="1">
      <alignment vertical="center" wrapText="1"/>
    </xf>
    <xf numFmtId="165" fontId="19" fillId="0" borderId="1" xfId="0" applyNumberFormat="1" applyFont="1" applyBorder="1" applyAlignment="1">
      <alignment horizontal="right" vertical="center" wrapText="1"/>
    </xf>
    <xf numFmtId="169" fontId="19" fillId="0" borderId="1" xfId="0" applyNumberFormat="1" applyFont="1" applyBorder="1" applyAlignment="1">
      <alignment horizontal="center" vertical="center" wrapText="1"/>
    </xf>
    <xf numFmtId="44" fontId="17" fillId="0" borderId="1" xfId="1" applyFont="1" applyFill="1" applyBorder="1" applyAlignment="1">
      <alignment horizontal="center" vertical="center" wrapText="1"/>
    </xf>
    <xf numFmtId="0" fontId="17" fillId="2" borderId="1" xfId="0" applyFont="1" applyFill="1" applyBorder="1" applyAlignment="1">
      <alignment horizontal="center" vertical="center"/>
    </xf>
    <xf numFmtId="0" fontId="17" fillId="0" borderId="1" xfId="0" applyFont="1" applyFill="1" applyBorder="1" applyAlignment="1">
      <alignment horizontal="center" vertical="center" wrapText="1"/>
    </xf>
    <xf numFmtId="9" fontId="17" fillId="0" borderId="0" xfId="3" applyFont="1" applyFill="1" applyBorder="1" applyAlignment="1">
      <alignment horizontal="center" vertical="center" wrapText="1"/>
    </xf>
    <xf numFmtId="0" fontId="12" fillId="0" borderId="1" xfId="0" applyFont="1" applyBorder="1" applyAlignment="1">
      <alignment horizontal="center" vertical="center" wrapText="1"/>
    </xf>
    <xf numFmtId="0" fontId="17" fillId="2" borderId="2" xfId="0" applyFont="1" applyFill="1" applyBorder="1" applyAlignment="1">
      <alignment horizontal="left" vertical="center" wrapText="1"/>
    </xf>
    <xf numFmtId="0" fontId="17" fillId="2" borderId="4" xfId="0" applyFont="1" applyFill="1" applyBorder="1" applyAlignment="1">
      <alignment horizontal="left" vertical="center" wrapText="1"/>
    </xf>
    <xf numFmtId="0" fontId="17" fillId="0" borderId="2" xfId="0" applyFont="1" applyFill="1" applyBorder="1" applyAlignment="1">
      <alignment horizontal="left" vertical="center" wrapText="1"/>
    </xf>
    <xf numFmtId="0" fontId="17" fillId="0" borderId="4" xfId="0" applyFont="1" applyFill="1" applyBorder="1" applyAlignment="1">
      <alignment horizontal="left" vertical="center" wrapText="1"/>
    </xf>
    <xf numFmtId="0" fontId="17" fillId="0" borderId="4" xfId="0" applyFont="1" applyFill="1" applyBorder="1" applyAlignment="1">
      <alignment horizontal="left" vertical="center"/>
    </xf>
    <xf numFmtId="0" fontId="17" fillId="2" borderId="4" xfId="0" applyFont="1" applyFill="1" applyBorder="1" applyAlignment="1">
      <alignment horizontal="left" vertical="center"/>
    </xf>
    <xf numFmtId="0" fontId="7" fillId="3" borderId="1"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7" fillId="3" borderId="2"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7" fillId="3" borderId="4" xfId="0" applyFont="1" applyFill="1" applyBorder="1" applyAlignment="1">
      <alignment horizontal="center" vertical="center" wrapText="1"/>
    </xf>
    <xf numFmtId="0" fontId="15" fillId="4" borderId="7" xfId="0" applyFont="1" applyFill="1" applyBorder="1" applyAlignment="1">
      <alignment horizontal="center" vertical="center" wrapText="1"/>
    </xf>
    <xf numFmtId="0" fontId="11" fillId="4" borderId="8" xfId="0" applyFont="1" applyFill="1" applyBorder="1" applyAlignment="1">
      <alignment horizontal="center" vertical="center" wrapText="1"/>
    </xf>
    <xf numFmtId="0" fontId="11" fillId="4" borderId="9" xfId="0" applyFont="1" applyFill="1" applyBorder="1" applyAlignment="1">
      <alignment horizontal="center" vertical="center" wrapText="1"/>
    </xf>
    <xf numFmtId="0" fontId="11" fillId="4" borderId="10"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0" xfId="0" applyFont="1" applyFill="1" applyBorder="1" applyAlignment="1">
      <alignment horizontal="center" vertical="center" wrapText="1"/>
    </xf>
    <xf numFmtId="0" fontId="9" fillId="2" borderId="6" xfId="0" applyFont="1" applyFill="1" applyBorder="1" applyAlignment="1">
      <alignment horizontal="center" vertical="center" wrapText="1"/>
    </xf>
    <xf numFmtId="0" fontId="5" fillId="3" borderId="0" xfId="0" applyFont="1" applyFill="1" applyAlignment="1">
      <alignment horizontal="center" vertical="center" wrapText="1"/>
    </xf>
  </cellXfs>
  <cellStyles count="4">
    <cellStyle name="Moneda" xfId="1" builtinId="4"/>
    <cellStyle name="Moneda [0]" xfId="2" builtinId="7"/>
    <cellStyle name="Normal" xfId="0" builtinId="0"/>
    <cellStyle name="Porcentaje" xfId="3" builtinId="5"/>
  </cellStyles>
  <dxfs count="0"/>
  <tableStyles count="0" defaultTableStyle="TableStyleMedium2" defaultPivotStyle="PivotStyleLight16"/>
  <colors>
    <mruColors>
      <color rgb="FFE6EFFD"/>
      <color rgb="FF33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34290</xdr:colOff>
      <xdr:row>0</xdr:row>
      <xdr:rowOff>97155</xdr:rowOff>
    </xdr:from>
    <xdr:to>
      <xdr:col>3</xdr:col>
      <xdr:colOff>428863</xdr:colOff>
      <xdr:row>2</xdr:row>
      <xdr:rowOff>104834</xdr:rowOff>
    </xdr:to>
    <xdr:pic>
      <xdr:nvPicPr>
        <xdr:cNvPr id="2" name="Imagen 1">
          <a:extLst>
            <a:ext uri="{FF2B5EF4-FFF2-40B4-BE49-F238E27FC236}">
              <a16:creationId xmlns:a16="http://schemas.microsoft.com/office/drawing/2014/main" id="{970282DD-B91B-4CCD-A95F-425A0BDCDDD9}"/>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4290" y="97155"/>
          <a:ext cx="3320653" cy="556319"/>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F0"/>
  </sheetPr>
  <dimension ref="A1:U55"/>
  <sheetViews>
    <sheetView tabSelected="1" zoomScale="110" zoomScaleNormal="110" workbookViewId="0">
      <selection sqref="A1:S3"/>
    </sheetView>
  </sheetViews>
  <sheetFormatPr baseColWidth="10" defaultColWidth="21" defaultRowHeight="15.6" x14ac:dyDescent="0.3"/>
  <cols>
    <col min="1" max="1" width="4.5546875" style="1" customWidth="1"/>
    <col min="2" max="2" width="18.5546875" style="1" customWidth="1"/>
    <col min="3" max="3" width="19.5546875" style="1" customWidth="1"/>
    <col min="4" max="4" width="16.109375" style="1" customWidth="1"/>
    <col min="5" max="6" width="22" style="1" customWidth="1"/>
    <col min="7" max="7" width="13.33203125" style="1" customWidth="1"/>
    <col min="8" max="8" width="17.5546875" style="1" customWidth="1"/>
    <col min="9" max="9" width="18" style="1" customWidth="1"/>
    <col min="10" max="10" width="21" style="1"/>
    <col min="11" max="11" width="18.33203125" style="1" customWidth="1"/>
    <col min="12" max="12" width="31.33203125" style="1" customWidth="1"/>
    <col min="13" max="14" width="21.109375" style="1" bestFit="1" customWidth="1"/>
    <col min="15" max="15" width="20" style="1" bestFit="1" customWidth="1"/>
    <col min="16" max="16" width="21.109375" style="1" bestFit="1" customWidth="1"/>
    <col min="17" max="17" width="18.109375" style="1" customWidth="1"/>
    <col min="18" max="18" width="10.88671875" style="1" customWidth="1"/>
    <col min="19" max="20" width="21" style="1"/>
    <col min="21" max="21" width="61.21875" style="1" customWidth="1"/>
    <col min="22" max="16384" width="21" style="1"/>
  </cols>
  <sheetData>
    <row r="1" spans="1:21" ht="21.75" customHeight="1" x14ac:dyDescent="0.3">
      <c r="A1" s="39" t="s">
        <v>26</v>
      </c>
      <c r="B1" s="40"/>
      <c r="C1" s="40"/>
      <c r="D1" s="40"/>
      <c r="E1" s="40"/>
      <c r="F1" s="40"/>
      <c r="G1" s="40"/>
      <c r="H1" s="40"/>
      <c r="I1" s="40"/>
      <c r="J1" s="40"/>
      <c r="K1" s="40"/>
      <c r="L1" s="40"/>
      <c r="M1" s="40"/>
      <c r="N1" s="40"/>
      <c r="O1" s="40"/>
      <c r="P1" s="40"/>
      <c r="Q1" s="40"/>
      <c r="R1" s="40"/>
      <c r="S1" s="41"/>
      <c r="T1" s="38" t="s">
        <v>16</v>
      </c>
      <c r="U1" s="38"/>
    </row>
    <row r="2" spans="1:21" ht="21.75" customHeight="1" x14ac:dyDescent="0.3">
      <c r="A2" s="39"/>
      <c r="B2" s="40"/>
      <c r="C2" s="40"/>
      <c r="D2" s="40"/>
      <c r="E2" s="40"/>
      <c r="F2" s="40"/>
      <c r="G2" s="40"/>
      <c r="H2" s="40"/>
      <c r="I2" s="40"/>
      <c r="J2" s="40"/>
      <c r="K2" s="40"/>
      <c r="L2" s="40"/>
      <c r="M2" s="40"/>
      <c r="N2" s="40"/>
      <c r="O2" s="40"/>
      <c r="P2" s="40"/>
      <c r="Q2" s="40"/>
      <c r="R2" s="40"/>
      <c r="S2" s="41"/>
      <c r="T2" s="38" t="s">
        <v>24</v>
      </c>
      <c r="U2" s="38"/>
    </row>
    <row r="3" spans="1:21" ht="21.75" customHeight="1" x14ac:dyDescent="0.3">
      <c r="A3" s="39"/>
      <c r="B3" s="40"/>
      <c r="C3" s="40"/>
      <c r="D3" s="40"/>
      <c r="E3" s="40"/>
      <c r="F3" s="40"/>
      <c r="G3" s="40"/>
      <c r="H3" s="40"/>
      <c r="I3" s="40"/>
      <c r="J3" s="40"/>
      <c r="K3" s="40"/>
      <c r="L3" s="40"/>
      <c r="M3" s="40"/>
      <c r="N3" s="40"/>
      <c r="O3" s="40"/>
      <c r="P3" s="40"/>
      <c r="Q3" s="40"/>
      <c r="R3" s="40"/>
      <c r="S3" s="41"/>
      <c r="T3" s="38" t="s">
        <v>175</v>
      </c>
      <c r="U3" s="38"/>
    </row>
    <row r="4" spans="1:21" ht="22.2" customHeight="1" x14ac:dyDescent="0.3">
      <c r="A4" s="42" t="s">
        <v>30</v>
      </c>
      <c r="B4" s="42"/>
      <c r="C4" s="42"/>
      <c r="D4" s="42"/>
      <c r="E4" s="42"/>
      <c r="F4" s="42"/>
      <c r="G4" s="42"/>
      <c r="H4" s="42"/>
      <c r="I4" s="42"/>
      <c r="J4" s="42"/>
      <c r="K4" s="42"/>
      <c r="L4" s="42"/>
      <c r="M4" s="42"/>
      <c r="N4" s="42"/>
      <c r="O4" s="42"/>
      <c r="P4" s="42"/>
      <c r="Q4" s="42"/>
      <c r="R4" s="42"/>
      <c r="S4" s="42"/>
      <c r="T4" s="42"/>
      <c r="U4" s="42"/>
    </row>
    <row r="5" spans="1:21" x14ac:dyDescent="0.3">
      <c r="A5" s="2"/>
      <c r="B5" s="2"/>
      <c r="C5" s="2"/>
      <c r="D5" s="2"/>
      <c r="E5" s="2"/>
      <c r="F5" s="2"/>
      <c r="G5" s="2"/>
      <c r="H5" s="2"/>
      <c r="I5" s="2"/>
      <c r="J5" s="2"/>
      <c r="K5" s="2"/>
      <c r="L5" s="2"/>
      <c r="M5" s="2"/>
      <c r="N5" s="2"/>
      <c r="O5" s="2"/>
      <c r="P5" s="2"/>
    </row>
    <row r="6" spans="1:21" ht="28.95" customHeight="1" x14ac:dyDescent="0.3">
      <c r="A6" s="29" t="s">
        <v>0</v>
      </c>
      <c r="B6" s="29" t="s">
        <v>27</v>
      </c>
      <c r="C6" s="29" t="s">
        <v>28</v>
      </c>
      <c r="D6" s="29" t="s">
        <v>18</v>
      </c>
      <c r="E6" s="29" t="s">
        <v>15</v>
      </c>
      <c r="F6" s="29" t="s">
        <v>1</v>
      </c>
      <c r="G6" s="29" t="s">
        <v>2</v>
      </c>
      <c r="H6" s="30" t="s">
        <v>3</v>
      </c>
      <c r="I6" s="30" t="s">
        <v>4</v>
      </c>
      <c r="J6" s="29" t="s">
        <v>14</v>
      </c>
      <c r="K6" s="30" t="s">
        <v>5</v>
      </c>
      <c r="L6" s="30" t="s">
        <v>187</v>
      </c>
      <c r="M6" s="31" t="s">
        <v>6</v>
      </c>
      <c r="N6" s="32"/>
      <c r="O6" s="33"/>
      <c r="P6" s="30" t="s">
        <v>7</v>
      </c>
      <c r="Q6" s="30" t="s">
        <v>8</v>
      </c>
      <c r="R6" s="30" t="s">
        <v>9</v>
      </c>
      <c r="S6" s="29" t="s">
        <v>10</v>
      </c>
      <c r="T6" s="34" t="s">
        <v>29</v>
      </c>
      <c r="U6" s="35"/>
    </row>
    <row r="7" spans="1:21" ht="23.4" customHeight="1" x14ac:dyDescent="0.3">
      <c r="A7" s="29"/>
      <c r="B7" s="29"/>
      <c r="C7" s="29"/>
      <c r="D7" s="29"/>
      <c r="E7" s="29"/>
      <c r="F7" s="29"/>
      <c r="G7" s="29"/>
      <c r="H7" s="30"/>
      <c r="I7" s="30"/>
      <c r="J7" s="29"/>
      <c r="K7" s="30"/>
      <c r="L7" s="30"/>
      <c r="M7" s="3" t="s">
        <v>17</v>
      </c>
      <c r="N7" s="3" t="s">
        <v>11</v>
      </c>
      <c r="O7" s="3" t="s">
        <v>12</v>
      </c>
      <c r="P7" s="30"/>
      <c r="Q7" s="30"/>
      <c r="R7" s="30"/>
      <c r="S7" s="29" t="s">
        <v>13</v>
      </c>
      <c r="T7" s="36"/>
      <c r="U7" s="37"/>
    </row>
    <row r="8" spans="1:21" ht="262.2" customHeight="1" x14ac:dyDescent="0.3">
      <c r="A8" s="20">
        <v>923</v>
      </c>
      <c r="B8" s="5" t="s">
        <v>31</v>
      </c>
      <c r="C8" s="5" t="s">
        <v>34</v>
      </c>
      <c r="D8" s="5" t="s">
        <v>80</v>
      </c>
      <c r="E8" s="5" t="s">
        <v>87</v>
      </c>
      <c r="F8" s="5" t="s">
        <v>214</v>
      </c>
      <c r="G8" s="5">
        <v>3</v>
      </c>
      <c r="H8" s="5">
        <v>3</v>
      </c>
      <c r="I8" s="6">
        <f>IF(H8/G8&gt;1,100%,H8/G8)</f>
        <v>1</v>
      </c>
      <c r="J8" s="5" t="s">
        <v>146</v>
      </c>
      <c r="K8" s="7">
        <v>44659</v>
      </c>
      <c r="L8" s="19" t="s">
        <v>21</v>
      </c>
      <c r="M8" s="8">
        <v>1000000000</v>
      </c>
      <c r="N8" s="8">
        <v>0</v>
      </c>
      <c r="O8" s="18">
        <v>1000000000</v>
      </c>
      <c r="P8" s="8">
        <v>0</v>
      </c>
      <c r="Q8" s="6">
        <f>P8/O8</f>
        <v>0</v>
      </c>
      <c r="R8" s="22">
        <v>1</v>
      </c>
      <c r="S8" s="5" t="s">
        <v>156</v>
      </c>
      <c r="T8" s="23" t="s">
        <v>215</v>
      </c>
      <c r="U8" s="28"/>
    </row>
    <row r="9" spans="1:21" ht="187.8" customHeight="1" x14ac:dyDescent="0.3">
      <c r="A9" s="20" t="s">
        <v>135</v>
      </c>
      <c r="B9" s="5" t="s">
        <v>31</v>
      </c>
      <c r="C9" s="5" t="s">
        <v>35</v>
      </c>
      <c r="D9" s="5" t="s">
        <v>80</v>
      </c>
      <c r="E9" s="5" t="s">
        <v>87</v>
      </c>
      <c r="F9" s="5" t="s">
        <v>102</v>
      </c>
      <c r="G9" s="5">
        <v>1</v>
      </c>
      <c r="H9" s="5">
        <v>1</v>
      </c>
      <c r="I9" s="6">
        <f t="shared" ref="I9:I54" si="0">IF(H9/G9&gt;1,100%,H9/G9)</f>
        <v>1</v>
      </c>
      <c r="J9" s="5" t="s">
        <v>147</v>
      </c>
      <c r="K9" s="7">
        <v>44635</v>
      </c>
      <c r="L9" s="19" t="s">
        <v>21</v>
      </c>
      <c r="M9" s="8">
        <v>0</v>
      </c>
      <c r="N9" s="8">
        <v>0</v>
      </c>
      <c r="O9" s="18">
        <v>0</v>
      </c>
      <c r="P9" s="8">
        <v>0</v>
      </c>
      <c r="Q9" s="6">
        <v>0</v>
      </c>
      <c r="R9" s="5">
        <v>0</v>
      </c>
      <c r="S9" s="5" t="s">
        <v>156</v>
      </c>
      <c r="T9" s="23" t="s">
        <v>180</v>
      </c>
      <c r="U9" s="28"/>
    </row>
    <row r="10" spans="1:21" ht="207" customHeight="1" x14ac:dyDescent="0.3">
      <c r="A10" s="20">
        <v>925</v>
      </c>
      <c r="B10" s="5" t="s">
        <v>31</v>
      </c>
      <c r="C10" s="5" t="s">
        <v>36</v>
      </c>
      <c r="D10" s="5" t="s">
        <v>81</v>
      </c>
      <c r="E10" s="5" t="s">
        <v>88</v>
      </c>
      <c r="F10" s="5" t="s">
        <v>103</v>
      </c>
      <c r="G10" s="5">
        <v>17</v>
      </c>
      <c r="H10" s="5">
        <v>17</v>
      </c>
      <c r="I10" s="6">
        <f>IF(H10/G10&gt;1,100%,H10/G10)</f>
        <v>1</v>
      </c>
      <c r="J10" s="5" t="s">
        <v>146</v>
      </c>
      <c r="K10" s="7">
        <v>44676</v>
      </c>
      <c r="L10" s="19" t="s">
        <v>23</v>
      </c>
      <c r="M10" s="8">
        <v>2600000000</v>
      </c>
      <c r="N10" s="8">
        <v>0</v>
      </c>
      <c r="O10" s="18">
        <v>2600000000</v>
      </c>
      <c r="P10" s="8">
        <v>2600000000</v>
      </c>
      <c r="Q10" s="6">
        <f>P10/O10</f>
        <v>1</v>
      </c>
      <c r="R10" s="22">
        <v>1</v>
      </c>
      <c r="S10" s="5" t="s">
        <v>156</v>
      </c>
      <c r="T10" s="25" t="s">
        <v>223</v>
      </c>
      <c r="U10" s="27"/>
    </row>
    <row r="11" spans="1:21" ht="170.4" customHeight="1" x14ac:dyDescent="0.3">
      <c r="A11" s="20" t="s">
        <v>135</v>
      </c>
      <c r="B11" s="5" t="s">
        <v>31</v>
      </c>
      <c r="C11" s="5" t="s">
        <v>37</v>
      </c>
      <c r="D11" s="5" t="s">
        <v>80</v>
      </c>
      <c r="E11" s="5" t="s">
        <v>89</v>
      </c>
      <c r="F11" s="5" t="s">
        <v>188</v>
      </c>
      <c r="G11" s="5">
        <v>1</v>
      </c>
      <c r="H11" s="5">
        <v>1</v>
      </c>
      <c r="I11" s="6">
        <f t="shared" si="0"/>
        <v>1</v>
      </c>
      <c r="J11" s="5" t="s">
        <v>148</v>
      </c>
      <c r="K11" s="7">
        <v>44788</v>
      </c>
      <c r="L11" s="19" t="s">
        <v>21</v>
      </c>
      <c r="M11" s="8">
        <v>100000000</v>
      </c>
      <c r="N11" s="13"/>
      <c r="O11" s="18">
        <v>100000000</v>
      </c>
      <c r="P11" s="8">
        <v>0</v>
      </c>
      <c r="Q11" s="6">
        <f>P11/O11</f>
        <v>0</v>
      </c>
      <c r="R11" s="5">
        <v>0</v>
      </c>
      <c r="S11" s="5" t="s">
        <v>156</v>
      </c>
      <c r="T11" s="23" t="s">
        <v>191</v>
      </c>
      <c r="U11" s="28"/>
    </row>
    <row r="12" spans="1:21" ht="87.6" customHeight="1" x14ac:dyDescent="0.3">
      <c r="A12" s="20" t="s">
        <v>135</v>
      </c>
      <c r="B12" s="5" t="s">
        <v>32</v>
      </c>
      <c r="C12" s="5" t="s">
        <v>38</v>
      </c>
      <c r="D12" s="5" t="s">
        <v>81</v>
      </c>
      <c r="E12" s="5" t="s">
        <v>88</v>
      </c>
      <c r="F12" s="5" t="s">
        <v>104</v>
      </c>
      <c r="G12" s="5">
        <v>10</v>
      </c>
      <c r="H12" s="5">
        <v>0</v>
      </c>
      <c r="I12" s="6">
        <f t="shared" si="0"/>
        <v>0</v>
      </c>
      <c r="J12" s="5" t="s">
        <v>148</v>
      </c>
      <c r="K12" s="5" t="s">
        <v>153</v>
      </c>
      <c r="L12" s="19" t="s">
        <v>19</v>
      </c>
      <c r="M12" s="8">
        <v>0</v>
      </c>
      <c r="N12" s="8">
        <v>1000000000</v>
      </c>
      <c r="O12" s="18">
        <v>1000000000</v>
      </c>
      <c r="P12" s="8">
        <v>0</v>
      </c>
      <c r="Q12" s="6">
        <f t="shared" ref="Q12:Q53" si="1">P12/O12</f>
        <v>0</v>
      </c>
      <c r="R12" s="5">
        <v>0</v>
      </c>
      <c r="S12" s="5" t="s">
        <v>156</v>
      </c>
      <c r="T12" s="23" t="s">
        <v>181</v>
      </c>
      <c r="U12" s="28"/>
    </row>
    <row r="13" spans="1:21" ht="259.2" customHeight="1" x14ac:dyDescent="0.3">
      <c r="A13" s="20" t="s">
        <v>135</v>
      </c>
      <c r="B13" s="5" t="s">
        <v>32</v>
      </c>
      <c r="C13" s="5" t="s">
        <v>39</v>
      </c>
      <c r="D13" s="5" t="s">
        <v>81</v>
      </c>
      <c r="E13" s="5" t="str">
        <f t="shared" ref="E13" si="2">E12</f>
        <v>Apropiación social del conocimiento</v>
      </c>
      <c r="F13" s="5" t="s">
        <v>105</v>
      </c>
      <c r="G13" s="5">
        <v>15</v>
      </c>
      <c r="H13" s="5">
        <v>18</v>
      </c>
      <c r="I13" s="6">
        <f t="shared" si="0"/>
        <v>1</v>
      </c>
      <c r="J13" s="5" t="s">
        <v>149</v>
      </c>
      <c r="K13" s="7">
        <v>44586</v>
      </c>
      <c r="L13" s="19" t="s">
        <v>23</v>
      </c>
      <c r="M13" s="8">
        <v>400000000</v>
      </c>
      <c r="N13" s="8">
        <v>1350000000</v>
      </c>
      <c r="O13" s="18">
        <v>1750000000</v>
      </c>
      <c r="P13" s="8">
        <v>1750000000</v>
      </c>
      <c r="Q13" s="6">
        <f t="shared" si="1"/>
        <v>1</v>
      </c>
      <c r="R13" s="22">
        <v>2</v>
      </c>
      <c r="S13" s="5" t="s">
        <v>156</v>
      </c>
      <c r="T13" s="25" t="s">
        <v>203</v>
      </c>
      <c r="U13" s="27"/>
    </row>
    <row r="14" spans="1:21" ht="238.2" customHeight="1" x14ac:dyDescent="0.3">
      <c r="A14" s="20" t="s">
        <v>135</v>
      </c>
      <c r="B14" s="5" t="s">
        <v>32</v>
      </c>
      <c r="C14" s="5" t="s">
        <v>40</v>
      </c>
      <c r="D14" s="5" t="s">
        <v>81</v>
      </c>
      <c r="E14" s="5" t="s">
        <v>88</v>
      </c>
      <c r="F14" s="5" t="s">
        <v>106</v>
      </c>
      <c r="G14" s="5">
        <v>20</v>
      </c>
      <c r="H14" s="5">
        <v>19</v>
      </c>
      <c r="I14" s="6">
        <f t="shared" si="0"/>
        <v>0.95</v>
      </c>
      <c r="J14" s="5" t="s">
        <v>148</v>
      </c>
      <c r="K14" s="7">
        <v>44775</v>
      </c>
      <c r="L14" s="19" t="s">
        <v>23</v>
      </c>
      <c r="M14" s="8">
        <v>703097888</v>
      </c>
      <c r="N14" s="8"/>
      <c r="O14" s="18">
        <v>703097888</v>
      </c>
      <c r="P14" s="8">
        <v>703097888</v>
      </c>
      <c r="Q14" s="6">
        <f t="shared" si="1"/>
        <v>1</v>
      </c>
      <c r="R14" s="5">
        <v>0</v>
      </c>
      <c r="S14" s="5" t="s">
        <v>156</v>
      </c>
      <c r="T14" s="25" t="s">
        <v>198</v>
      </c>
      <c r="U14" s="26"/>
    </row>
    <row r="15" spans="1:21" ht="277.8" customHeight="1" x14ac:dyDescent="0.3">
      <c r="A15" s="20">
        <v>915</v>
      </c>
      <c r="B15" s="5" t="s">
        <v>31</v>
      </c>
      <c r="C15" s="5" t="s">
        <v>41</v>
      </c>
      <c r="D15" s="5" t="s">
        <v>82</v>
      </c>
      <c r="E15" s="5" t="s">
        <v>90</v>
      </c>
      <c r="F15" s="5" t="s">
        <v>107</v>
      </c>
      <c r="G15" s="5">
        <v>166</v>
      </c>
      <c r="H15" s="5">
        <v>166</v>
      </c>
      <c r="I15" s="6">
        <f t="shared" si="0"/>
        <v>1</v>
      </c>
      <c r="J15" s="5" t="s">
        <v>147</v>
      </c>
      <c r="K15" s="7">
        <v>44642</v>
      </c>
      <c r="L15" s="19" t="s">
        <v>23</v>
      </c>
      <c r="M15" s="9">
        <v>0</v>
      </c>
      <c r="N15" s="10">
        <v>998232660</v>
      </c>
      <c r="O15" s="18">
        <v>998232660</v>
      </c>
      <c r="P15" s="10">
        <v>966000000</v>
      </c>
      <c r="Q15" s="6">
        <f t="shared" si="1"/>
        <v>0.96771027307401458</v>
      </c>
      <c r="R15" s="22">
        <v>1</v>
      </c>
      <c r="S15" s="5" t="s">
        <v>157</v>
      </c>
      <c r="T15" s="23" t="s">
        <v>204</v>
      </c>
      <c r="U15" s="28"/>
    </row>
    <row r="16" spans="1:21" ht="325.2" customHeight="1" x14ac:dyDescent="0.3">
      <c r="A16" s="20">
        <v>917</v>
      </c>
      <c r="B16" s="5" t="s">
        <v>31</v>
      </c>
      <c r="C16" s="5" t="s">
        <v>42</v>
      </c>
      <c r="D16" s="5" t="s">
        <v>82</v>
      </c>
      <c r="E16" s="5" t="s">
        <v>90</v>
      </c>
      <c r="F16" s="5" t="s">
        <v>108</v>
      </c>
      <c r="G16" s="5" t="s">
        <v>130</v>
      </c>
      <c r="H16" s="5" t="s">
        <v>178</v>
      </c>
      <c r="I16" s="5" t="s">
        <v>179</v>
      </c>
      <c r="J16" s="5" t="s">
        <v>147</v>
      </c>
      <c r="K16" s="7">
        <v>44651</v>
      </c>
      <c r="L16" s="19" t="s">
        <v>23</v>
      </c>
      <c r="M16" s="9">
        <v>6333400000</v>
      </c>
      <c r="N16" s="10">
        <v>0</v>
      </c>
      <c r="O16" s="18">
        <v>6333400000</v>
      </c>
      <c r="P16" s="10">
        <v>1750000000</v>
      </c>
      <c r="Q16" s="6">
        <f>P16/O16</f>
        <v>0.27631288091704298</v>
      </c>
      <c r="R16" s="22">
        <v>1</v>
      </c>
      <c r="S16" s="5" t="s">
        <v>157</v>
      </c>
      <c r="T16" s="25" t="s">
        <v>205</v>
      </c>
      <c r="U16" s="27"/>
    </row>
    <row r="17" spans="1:21" ht="168" customHeight="1" x14ac:dyDescent="0.3">
      <c r="A17" s="20" t="s">
        <v>135</v>
      </c>
      <c r="B17" s="5" t="s">
        <v>31</v>
      </c>
      <c r="C17" s="5" t="s">
        <v>43</v>
      </c>
      <c r="D17" s="5" t="s">
        <v>83</v>
      </c>
      <c r="E17" s="5" t="s">
        <v>91</v>
      </c>
      <c r="F17" s="5" t="s">
        <v>109</v>
      </c>
      <c r="G17" s="5">
        <v>40</v>
      </c>
      <c r="H17" s="5">
        <v>40</v>
      </c>
      <c r="I17" s="6">
        <f t="shared" si="0"/>
        <v>1</v>
      </c>
      <c r="J17" s="5" t="s">
        <v>147</v>
      </c>
      <c r="K17" s="7">
        <v>44614</v>
      </c>
      <c r="L17" s="19" t="s">
        <v>22</v>
      </c>
      <c r="M17" s="9" t="s">
        <v>170</v>
      </c>
      <c r="N17" s="10">
        <v>0</v>
      </c>
      <c r="O17" s="9" t="s">
        <v>170</v>
      </c>
      <c r="P17" s="10">
        <v>17518488798</v>
      </c>
      <c r="Q17" s="6">
        <v>1</v>
      </c>
      <c r="R17" s="5">
        <v>0</v>
      </c>
      <c r="S17" s="5" t="s">
        <v>157</v>
      </c>
      <c r="T17" s="23" t="s">
        <v>171</v>
      </c>
      <c r="U17" s="24"/>
    </row>
    <row r="18" spans="1:21" ht="178.2" customHeight="1" x14ac:dyDescent="0.3">
      <c r="A18" s="20" t="s">
        <v>135</v>
      </c>
      <c r="B18" s="5" t="s">
        <v>31</v>
      </c>
      <c r="C18" s="5" t="s">
        <v>44</v>
      </c>
      <c r="D18" s="5" t="s">
        <v>83</v>
      </c>
      <c r="E18" s="5" t="s">
        <v>91</v>
      </c>
      <c r="F18" s="5" t="s">
        <v>110</v>
      </c>
      <c r="G18" s="5" t="s">
        <v>131</v>
      </c>
      <c r="H18" s="5" t="s">
        <v>141</v>
      </c>
      <c r="I18" s="5" t="s">
        <v>144</v>
      </c>
      <c r="J18" s="5" t="s">
        <v>147</v>
      </c>
      <c r="K18" s="7">
        <v>44571</v>
      </c>
      <c r="L18" s="19" t="s">
        <v>23</v>
      </c>
      <c r="M18" s="9">
        <v>61410613000</v>
      </c>
      <c r="N18" s="10">
        <v>0</v>
      </c>
      <c r="O18" s="18">
        <v>61410613000</v>
      </c>
      <c r="P18" s="10">
        <v>61410613000</v>
      </c>
      <c r="Q18" s="6">
        <f t="shared" si="1"/>
        <v>1</v>
      </c>
      <c r="R18" s="5">
        <v>0</v>
      </c>
      <c r="S18" s="5" t="s">
        <v>157</v>
      </c>
      <c r="T18" s="23" t="s">
        <v>166</v>
      </c>
      <c r="U18" s="24"/>
    </row>
    <row r="19" spans="1:21" ht="264" customHeight="1" x14ac:dyDescent="0.3">
      <c r="A19" s="20">
        <v>916</v>
      </c>
      <c r="B19" s="5" t="s">
        <v>31</v>
      </c>
      <c r="C19" s="5" t="s">
        <v>45</v>
      </c>
      <c r="D19" s="5" t="s">
        <v>83</v>
      </c>
      <c r="E19" s="5" t="s">
        <v>91</v>
      </c>
      <c r="F19" s="5" t="s">
        <v>111</v>
      </c>
      <c r="G19" s="5">
        <v>100</v>
      </c>
      <c r="H19" s="5">
        <v>33</v>
      </c>
      <c r="I19" s="6">
        <f t="shared" si="0"/>
        <v>0.33</v>
      </c>
      <c r="J19" s="5" t="s">
        <v>147</v>
      </c>
      <c r="K19" s="7">
        <v>44649</v>
      </c>
      <c r="L19" s="19" t="s">
        <v>23</v>
      </c>
      <c r="M19" s="9">
        <v>0</v>
      </c>
      <c r="N19" s="9">
        <v>2816800000</v>
      </c>
      <c r="O19" s="18">
        <v>2816800000</v>
      </c>
      <c r="P19" s="10">
        <v>975016000</v>
      </c>
      <c r="Q19" s="6">
        <f t="shared" si="1"/>
        <v>0.34614314115308153</v>
      </c>
      <c r="R19" s="5">
        <v>0</v>
      </c>
      <c r="S19" s="5" t="s">
        <v>158</v>
      </c>
      <c r="T19" s="23" t="s">
        <v>216</v>
      </c>
      <c r="U19" s="24"/>
    </row>
    <row r="20" spans="1:21" ht="262.8" customHeight="1" x14ac:dyDescent="0.3">
      <c r="A20" s="20" t="s">
        <v>135</v>
      </c>
      <c r="B20" s="5" t="s">
        <v>31</v>
      </c>
      <c r="C20" s="5" t="s">
        <v>46</v>
      </c>
      <c r="D20" s="5" t="s">
        <v>83</v>
      </c>
      <c r="E20" s="5" t="s">
        <v>91</v>
      </c>
      <c r="F20" s="5" t="s">
        <v>112</v>
      </c>
      <c r="G20" s="5">
        <v>20</v>
      </c>
      <c r="H20" s="5">
        <v>18</v>
      </c>
      <c r="I20" s="6">
        <f t="shared" si="0"/>
        <v>0.9</v>
      </c>
      <c r="J20" s="5" t="s">
        <v>147</v>
      </c>
      <c r="K20" s="7">
        <v>44581</v>
      </c>
      <c r="L20" s="19" t="s">
        <v>23</v>
      </c>
      <c r="M20" s="9">
        <v>0</v>
      </c>
      <c r="N20" s="14">
        <v>6394300000</v>
      </c>
      <c r="O20" s="18">
        <v>6394300000</v>
      </c>
      <c r="P20" s="10">
        <v>0</v>
      </c>
      <c r="Q20" s="6">
        <f t="shared" si="1"/>
        <v>0</v>
      </c>
      <c r="R20" s="22">
        <v>5</v>
      </c>
      <c r="S20" s="5" t="s">
        <v>157</v>
      </c>
      <c r="T20" s="23" t="s">
        <v>213</v>
      </c>
      <c r="U20" s="24"/>
    </row>
    <row r="21" spans="1:21" ht="205.8" customHeight="1" x14ac:dyDescent="0.3">
      <c r="A21" s="20">
        <v>924</v>
      </c>
      <c r="B21" s="5" t="s">
        <v>31</v>
      </c>
      <c r="C21" s="5" t="s">
        <v>47</v>
      </c>
      <c r="D21" s="5" t="s">
        <v>83</v>
      </c>
      <c r="E21" s="5" t="s">
        <v>91</v>
      </c>
      <c r="F21" s="5" t="s">
        <v>113</v>
      </c>
      <c r="G21" s="5">
        <v>22</v>
      </c>
      <c r="H21" s="5">
        <v>22</v>
      </c>
      <c r="I21" s="6">
        <f t="shared" si="0"/>
        <v>1</v>
      </c>
      <c r="J21" s="5" t="s">
        <v>150</v>
      </c>
      <c r="K21" s="7">
        <v>44663</v>
      </c>
      <c r="L21" s="19" t="s">
        <v>23</v>
      </c>
      <c r="M21" s="9">
        <v>0</v>
      </c>
      <c r="N21" s="14">
        <v>975700000</v>
      </c>
      <c r="O21" s="18">
        <v>975700000</v>
      </c>
      <c r="P21" s="10">
        <v>975700000</v>
      </c>
      <c r="Q21" s="6">
        <f t="shared" si="1"/>
        <v>1</v>
      </c>
      <c r="R21" s="5">
        <v>0</v>
      </c>
      <c r="S21" s="5" t="s">
        <v>157</v>
      </c>
      <c r="T21" s="23" t="s">
        <v>192</v>
      </c>
      <c r="U21" s="24"/>
    </row>
    <row r="22" spans="1:21" ht="135" customHeight="1" x14ac:dyDescent="0.3">
      <c r="A22" s="20"/>
      <c r="B22" s="5" t="s">
        <v>31</v>
      </c>
      <c r="C22" s="5" t="s">
        <v>48</v>
      </c>
      <c r="D22" s="5" t="s">
        <v>83</v>
      </c>
      <c r="E22" s="5" t="s">
        <v>91</v>
      </c>
      <c r="F22" s="5" t="s">
        <v>113</v>
      </c>
      <c r="G22" s="5">
        <v>24</v>
      </c>
      <c r="H22" s="5">
        <v>0</v>
      </c>
      <c r="I22" s="6">
        <f t="shared" si="0"/>
        <v>0</v>
      </c>
      <c r="J22" s="5" t="s">
        <v>148</v>
      </c>
      <c r="K22" s="5" t="s">
        <v>153</v>
      </c>
      <c r="L22" s="19" t="s">
        <v>19</v>
      </c>
      <c r="M22" s="9">
        <v>0</v>
      </c>
      <c r="N22" s="14">
        <v>1339876800</v>
      </c>
      <c r="O22" s="18">
        <v>1339876800</v>
      </c>
      <c r="P22" s="10">
        <v>0</v>
      </c>
      <c r="Q22" s="6">
        <f t="shared" si="1"/>
        <v>0</v>
      </c>
      <c r="R22" s="5">
        <v>0</v>
      </c>
      <c r="S22" s="5" t="s">
        <v>157</v>
      </c>
      <c r="T22" s="23" t="s">
        <v>217</v>
      </c>
      <c r="U22" s="24"/>
    </row>
    <row r="23" spans="1:21" ht="260.39999999999998" customHeight="1" x14ac:dyDescent="0.3">
      <c r="A23" s="20">
        <v>928</v>
      </c>
      <c r="B23" s="5" t="s">
        <v>31</v>
      </c>
      <c r="C23" s="5" t="s">
        <v>49</v>
      </c>
      <c r="D23" s="5" t="s">
        <v>83</v>
      </c>
      <c r="E23" s="5" t="s">
        <v>91</v>
      </c>
      <c r="F23" s="5" t="s">
        <v>114</v>
      </c>
      <c r="G23" s="5">
        <v>16</v>
      </c>
      <c r="H23" s="5">
        <v>13</v>
      </c>
      <c r="I23" s="6">
        <f t="shared" si="0"/>
        <v>0.8125</v>
      </c>
      <c r="J23" s="5" t="s">
        <v>150</v>
      </c>
      <c r="K23" s="7">
        <v>44687</v>
      </c>
      <c r="L23" s="19" t="s">
        <v>23</v>
      </c>
      <c r="M23" s="9">
        <v>0</v>
      </c>
      <c r="N23" s="9">
        <v>2892000000</v>
      </c>
      <c r="O23" s="18">
        <v>2892000000</v>
      </c>
      <c r="P23" s="10">
        <v>2340000000</v>
      </c>
      <c r="Q23" s="6">
        <f t="shared" si="1"/>
        <v>0.8091286307053942</v>
      </c>
      <c r="R23" s="22">
        <v>1</v>
      </c>
      <c r="S23" s="5" t="s">
        <v>157</v>
      </c>
      <c r="T23" s="23" t="s">
        <v>206</v>
      </c>
      <c r="U23" s="24"/>
    </row>
    <row r="24" spans="1:21" ht="217.8" customHeight="1" x14ac:dyDescent="0.3">
      <c r="A24" s="20" t="s">
        <v>135</v>
      </c>
      <c r="B24" s="5" t="s">
        <v>31</v>
      </c>
      <c r="C24" s="5" t="s">
        <v>50</v>
      </c>
      <c r="D24" s="5" t="s">
        <v>80</v>
      </c>
      <c r="E24" s="5" t="s">
        <v>87</v>
      </c>
      <c r="F24" s="5" t="s">
        <v>115</v>
      </c>
      <c r="G24" s="5">
        <v>36</v>
      </c>
      <c r="H24" s="5">
        <v>0</v>
      </c>
      <c r="I24" s="6">
        <f>IF(H24/G24&gt;1,100%,H24/G24)</f>
        <v>0</v>
      </c>
      <c r="J24" s="5" t="s">
        <v>146</v>
      </c>
      <c r="K24" s="7">
        <v>44693</v>
      </c>
      <c r="L24" s="19" t="s">
        <v>21</v>
      </c>
      <c r="M24" s="10">
        <v>1299700000</v>
      </c>
      <c r="N24" s="14">
        <v>188624500</v>
      </c>
      <c r="O24" s="18">
        <v>188624500</v>
      </c>
      <c r="P24" s="10">
        <v>0</v>
      </c>
      <c r="Q24" s="6">
        <f>P24/O24</f>
        <v>0</v>
      </c>
      <c r="R24" s="5">
        <v>0</v>
      </c>
      <c r="S24" s="5" t="s">
        <v>157</v>
      </c>
      <c r="T24" s="23" t="s">
        <v>182</v>
      </c>
      <c r="U24" s="24"/>
    </row>
    <row r="25" spans="1:21" ht="225" customHeight="1" x14ac:dyDescent="0.3">
      <c r="A25" s="20">
        <v>916</v>
      </c>
      <c r="B25" s="5" t="s">
        <v>31</v>
      </c>
      <c r="C25" s="5" t="s">
        <v>176</v>
      </c>
      <c r="D25" s="5" t="s">
        <v>83</v>
      </c>
      <c r="E25" s="5" t="s">
        <v>91</v>
      </c>
      <c r="F25" s="5" t="s">
        <v>111</v>
      </c>
      <c r="G25" s="5">
        <v>67</v>
      </c>
      <c r="H25" s="5">
        <v>0</v>
      </c>
      <c r="I25" s="6">
        <f>IF(H25/G25&gt;1,100%,H25/G25)</f>
        <v>0</v>
      </c>
      <c r="J25" s="5" t="s">
        <v>148</v>
      </c>
      <c r="K25" s="7">
        <v>44778</v>
      </c>
      <c r="L25" s="19" t="s">
        <v>20</v>
      </c>
      <c r="M25" s="10" t="s">
        <v>177</v>
      </c>
      <c r="N25" s="14">
        <v>0</v>
      </c>
      <c r="O25" s="18" t="s">
        <v>177</v>
      </c>
      <c r="P25" s="10">
        <v>0</v>
      </c>
      <c r="Q25" s="6">
        <v>0</v>
      </c>
      <c r="R25" s="5">
        <v>0</v>
      </c>
      <c r="S25" s="5" t="s">
        <v>158</v>
      </c>
      <c r="T25" s="23" t="s">
        <v>202</v>
      </c>
      <c r="U25" s="24"/>
    </row>
    <row r="26" spans="1:21" ht="280.8" customHeight="1" x14ac:dyDescent="0.3">
      <c r="A26" s="20">
        <v>914</v>
      </c>
      <c r="B26" s="5" t="s">
        <v>31</v>
      </c>
      <c r="C26" s="5" t="s">
        <v>51</v>
      </c>
      <c r="D26" s="5" t="s">
        <v>84</v>
      </c>
      <c r="E26" s="5" t="s">
        <v>92</v>
      </c>
      <c r="F26" s="5" t="s">
        <v>116</v>
      </c>
      <c r="G26" s="5">
        <v>6</v>
      </c>
      <c r="H26" s="5">
        <v>8</v>
      </c>
      <c r="I26" s="6">
        <f t="shared" si="0"/>
        <v>1</v>
      </c>
      <c r="J26" s="5" t="s">
        <v>147</v>
      </c>
      <c r="K26" s="7">
        <v>44634</v>
      </c>
      <c r="L26" s="19" t="s">
        <v>23</v>
      </c>
      <c r="M26" s="9">
        <v>17832000000</v>
      </c>
      <c r="N26" s="9">
        <v>0</v>
      </c>
      <c r="O26" s="9">
        <v>17832000000</v>
      </c>
      <c r="P26" s="10">
        <v>17981485271</v>
      </c>
      <c r="Q26" s="6">
        <f>P26/O26</f>
        <v>1.0083829784096008</v>
      </c>
      <c r="R26" s="5">
        <v>0</v>
      </c>
      <c r="S26" s="5" t="s">
        <v>159</v>
      </c>
      <c r="T26" s="25" t="s">
        <v>224</v>
      </c>
      <c r="U26" s="26"/>
    </row>
    <row r="27" spans="1:21" ht="301.2" customHeight="1" x14ac:dyDescent="0.3">
      <c r="A27" s="20" t="s">
        <v>135</v>
      </c>
      <c r="B27" s="5" t="s">
        <v>31</v>
      </c>
      <c r="C27" s="5" t="s">
        <v>52</v>
      </c>
      <c r="D27" s="5" t="s">
        <v>84</v>
      </c>
      <c r="E27" s="5" t="s">
        <v>93</v>
      </c>
      <c r="F27" s="5" t="s">
        <v>117</v>
      </c>
      <c r="G27" s="5">
        <v>550</v>
      </c>
      <c r="H27" s="5">
        <v>358</v>
      </c>
      <c r="I27" s="6">
        <f t="shared" si="0"/>
        <v>0.65090909090909088</v>
      </c>
      <c r="J27" s="5" t="s">
        <v>147</v>
      </c>
      <c r="K27" s="7">
        <v>44628</v>
      </c>
      <c r="L27" s="19" t="s">
        <v>23</v>
      </c>
      <c r="M27" s="9">
        <v>8000000000</v>
      </c>
      <c r="N27" s="10">
        <v>47125000</v>
      </c>
      <c r="O27" s="18">
        <v>8047125000</v>
      </c>
      <c r="P27" s="10">
        <f>10000000*H27</f>
        <v>3580000000</v>
      </c>
      <c r="Q27" s="6">
        <f>P27/O27</f>
        <v>0.44487938238811997</v>
      </c>
      <c r="R27" s="22">
        <v>1</v>
      </c>
      <c r="S27" s="5" t="s">
        <v>160</v>
      </c>
      <c r="T27" s="23" t="s">
        <v>207</v>
      </c>
      <c r="U27" s="24"/>
    </row>
    <row r="28" spans="1:21" ht="344.4" customHeight="1" x14ac:dyDescent="0.3">
      <c r="A28" s="20" t="s">
        <v>135</v>
      </c>
      <c r="B28" s="5" t="s">
        <v>31</v>
      </c>
      <c r="C28" s="5" t="s">
        <v>53</v>
      </c>
      <c r="D28" s="5" t="s">
        <v>84</v>
      </c>
      <c r="E28" s="5" t="s">
        <v>93</v>
      </c>
      <c r="F28" s="5" t="s">
        <v>117</v>
      </c>
      <c r="G28" s="5">
        <v>292</v>
      </c>
      <c r="H28" s="5">
        <v>294</v>
      </c>
      <c r="I28" s="6">
        <f t="shared" si="0"/>
        <v>1</v>
      </c>
      <c r="J28" s="5" t="s">
        <v>150</v>
      </c>
      <c r="K28" s="7">
        <v>44705</v>
      </c>
      <c r="L28" s="19" t="s">
        <v>23</v>
      </c>
      <c r="M28" s="20" t="s">
        <v>155</v>
      </c>
      <c r="N28" s="10">
        <v>0</v>
      </c>
      <c r="O28" s="9">
        <v>0</v>
      </c>
      <c r="P28" s="10">
        <f>10000000*H28</f>
        <v>2940000000</v>
      </c>
      <c r="Q28" s="6">
        <v>0.66</v>
      </c>
      <c r="R28" s="5">
        <v>0</v>
      </c>
      <c r="S28" s="5" t="s">
        <v>160</v>
      </c>
      <c r="T28" s="23" t="s">
        <v>189</v>
      </c>
      <c r="U28" s="24"/>
    </row>
    <row r="29" spans="1:21" ht="274.8" customHeight="1" x14ac:dyDescent="0.3">
      <c r="A29" s="20" t="s">
        <v>135</v>
      </c>
      <c r="B29" s="5" t="s">
        <v>31</v>
      </c>
      <c r="C29" s="5" t="s">
        <v>54</v>
      </c>
      <c r="D29" s="5" t="s">
        <v>84</v>
      </c>
      <c r="E29" s="5" t="s">
        <v>93</v>
      </c>
      <c r="F29" s="5" t="s">
        <v>118</v>
      </c>
      <c r="G29" s="5">
        <v>70</v>
      </c>
      <c r="H29" s="5">
        <v>75</v>
      </c>
      <c r="I29" s="6">
        <f>IF(H29/G29&gt;1,100%,H29/G29)</f>
        <v>1</v>
      </c>
      <c r="J29" s="5" t="s">
        <v>150</v>
      </c>
      <c r="K29" s="7">
        <v>44706</v>
      </c>
      <c r="L29" s="19" t="s">
        <v>23</v>
      </c>
      <c r="M29" s="9">
        <v>2000000000</v>
      </c>
      <c r="N29" s="15">
        <v>569872868</v>
      </c>
      <c r="O29" s="18">
        <v>2569872868</v>
      </c>
      <c r="P29" s="10">
        <v>0</v>
      </c>
      <c r="Q29" s="6">
        <f t="shared" si="1"/>
        <v>0</v>
      </c>
      <c r="R29" s="5">
        <v>0</v>
      </c>
      <c r="S29" s="5" t="s">
        <v>159</v>
      </c>
      <c r="T29" s="23" t="s">
        <v>225</v>
      </c>
      <c r="U29" s="24"/>
    </row>
    <row r="30" spans="1:21" ht="408.6" customHeight="1" x14ac:dyDescent="0.3">
      <c r="A30" s="20">
        <v>926</v>
      </c>
      <c r="B30" s="5" t="s">
        <v>31</v>
      </c>
      <c r="C30" s="5" t="s">
        <v>55</v>
      </c>
      <c r="D30" s="5" t="s">
        <v>84</v>
      </c>
      <c r="E30" s="5" t="s">
        <v>94</v>
      </c>
      <c r="F30" s="20" t="s">
        <v>119</v>
      </c>
      <c r="G30" s="5" t="s">
        <v>132</v>
      </c>
      <c r="H30" s="5" t="s">
        <v>172</v>
      </c>
      <c r="I30" s="5" t="s">
        <v>173</v>
      </c>
      <c r="J30" s="5" t="s">
        <v>150</v>
      </c>
      <c r="K30" s="7">
        <v>44686</v>
      </c>
      <c r="L30" s="19" t="s">
        <v>23</v>
      </c>
      <c r="M30" s="9">
        <v>4000000000</v>
      </c>
      <c r="N30" s="9">
        <v>26946000000</v>
      </c>
      <c r="O30" s="18">
        <v>30946000000</v>
      </c>
      <c r="P30" s="10">
        <v>30418341304</v>
      </c>
      <c r="Q30" s="6">
        <f t="shared" si="1"/>
        <v>0.98294905008724875</v>
      </c>
      <c r="R30" s="22">
        <v>1</v>
      </c>
      <c r="S30" s="5" t="s">
        <v>159</v>
      </c>
      <c r="T30" s="23" t="s">
        <v>226</v>
      </c>
      <c r="U30" s="24"/>
    </row>
    <row r="31" spans="1:21" ht="304.2" customHeight="1" x14ac:dyDescent="0.3">
      <c r="A31" s="20" t="s">
        <v>135</v>
      </c>
      <c r="B31" s="5" t="s">
        <v>31</v>
      </c>
      <c r="C31" s="5" t="s">
        <v>56</v>
      </c>
      <c r="D31" s="5" t="s">
        <v>84</v>
      </c>
      <c r="E31" s="5" t="s">
        <v>95</v>
      </c>
      <c r="F31" s="5" t="s">
        <v>120</v>
      </c>
      <c r="G31" s="5">
        <v>18</v>
      </c>
      <c r="H31" s="5">
        <v>18</v>
      </c>
      <c r="I31" s="6">
        <f t="shared" si="0"/>
        <v>1</v>
      </c>
      <c r="J31" s="5" t="s">
        <v>147</v>
      </c>
      <c r="K31" s="7">
        <v>44624</v>
      </c>
      <c r="L31" s="19" t="s">
        <v>23</v>
      </c>
      <c r="M31" s="9">
        <v>3289843715</v>
      </c>
      <c r="N31" s="9">
        <v>296466000</v>
      </c>
      <c r="O31" s="18">
        <v>3586309715</v>
      </c>
      <c r="P31" s="18">
        <v>3586309715</v>
      </c>
      <c r="Q31" s="6">
        <f t="shared" si="1"/>
        <v>1</v>
      </c>
      <c r="R31" s="5">
        <v>0</v>
      </c>
      <c r="S31" s="5" t="s">
        <v>159</v>
      </c>
      <c r="T31" s="23" t="s">
        <v>183</v>
      </c>
      <c r="U31" s="24"/>
    </row>
    <row r="32" spans="1:21" ht="196.2" customHeight="1" x14ac:dyDescent="0.3">
      <c r="A32" s="20" t="s">
        <v>135</v>
      </c>
      <c r="B32" s="5" t="s">
        <v>32</v>
      </c>
      <c r="C32" s="5" t="s">
        <v>57</v>
      </c>
      <c r="D32" s="5" t="s">
        <v>84</v>
      </c>
      <c r="E32" s="5" t="s">
        <v>95</v>
      </c>
      <c r="F32" s="5" t="s">
        <v>120</v>
      </c>
      <c r="G32" s="5">
        <v>3</v>
      </c>
      <c r="H32" s="5">
        <v>2</v>
      </c>
      <c r="I32" s="6">
        <f t="shared" si="0"/>
        <v>0.66666666666666663</v>
      </c>
      <c r="J32" s="5" t="s">
        <v>146</v>
      </c>
      <c r="K32" s="7">
        <v>44699</v>
      </c>
      <c r="L32" s="19" t="s">
        <v>23</v>
      </c>
      <c r="M32" s="9">
        <v>0</v>
      </c>
      <c r="N32" s="9">
        <v>4000000000</v>
      </c>
      <c r="O32" s="9">
        <v>4000000000</v>
      </c>
      <c r="P32" s="10">
        <v>4000000000</v>
      </c>
      <c r="Q32" s="6">
        <f t="shared" si="1"/>
        <v>1</v>
      </c>
      <c r="R32" s="13">
        <v>0</v>
      </c>
      <c r="S32" s="5" t="s">
        <v>159</v>
      </c>
      <c r="T32" s="23" t="s">
        <v>199</v>
      </c>
      <c r="U32" s="24"/>
    </row>
    <row r="33" spans="1:21" ht="134.4" customHeight="1" x14ac:dyDescent="0.3">
      <c r="A33" s="20" t="s">
        <v>135</v>
      </c>
      <c r="B33" s="5" t="s">
        <v>31</v>
      </c>
      <c r="C33" s="5" t="s">
        <v>58</v>
      </c>
      <c r="D33" s="5" t="s">
        <v>84</v>
      </c>
      <c r="E33" s="5" t="s">
        <v>96</v>
      </c>
      <c r="F33" s="5" t="s">
        <v>121</v>
      </c>
      <c r="G33" s="5" t="s">
        <v>133</v>
      </c>
      <c r="H33" s="5" t="s">
        <v>140</v>
      </c>
      <c r="I33" s="5" t="s">
        <v>143</v>
      </c>
      <c r="J33" s="5" t="s">
        <v>146</v>
      </c>
      <c r="K33" s="5" t="s">
        <v>190</v>
      </c>
      <c r="L33" s="19" t="s">
        <v>21</v>
      </c>
      <c r="M33" s="9">
        <v>3000000000</v>
      </c>
      <c r="N33" s="9">
        <v>0</v>
      </c>
      <c r="O33" s="18">
        <v>3000000000</v>
      </c>
      <c r="P33" s="10">
        <v>0</v>
      </c>
      <c r="Q33" s="6">
        <f t="shared" si="1"/>
        <v>0</v>
      </c>
      <c r="R33" s="5">
        <v>0</v>
      </c>
      <c r="S33" s="5" t="s">
        <v>159</v>
      </c>
      <c r="T33" s="23" t="s">
        <v>184</v>
      </c>
      <c r="U33" s="24"/>
    </row>
    <row r="34" spans="1:21" ht="199.2" customHeight="1" x14ac:dyDescent="0.3">
      <c r="A34" s="20">
        <v>913</v>
      </c>
      <c r="B34" s="5" t="s">
        <v>31</v>
      </c>
      <c r="C34" s="5" t="s">
        <v>59</v>
      </c>
      <c r="D34" s="5" t="s">
        <v>84</v>
      </c>
      <c r="E34" s="5" t="s">
        <v>97</v>
      </c>
      <c r="F34" s="5" t="s">
        <v>122</v>
      </c>
      <c r="G34" s="5" t="s">
        <v>134</v>
      </c>
      <c r="H34" s="5">
        <v>0</v>
      </c>
      <c r="I34" s="6">
        <v>0</v>
      </c>
      <c r="J34" s="5" t="s">
        <v>147</v>
      </c>
      <c r="K34" s="7">
        <v>44670</v>
      </c>
      <c r="L34" s="19" t="s">
        <v>167</v>
      </c>
      <c r="M34" s="9">
        <v>0</v>
      </c>
      <c r="N34" s="9">
        <v>0</v>
      </c>
      <c r="O34" s="18">
        <v>0</v>
      </c>
      <c r="P34" s="10">
        <v>0</v>
      </c>
      <c r="Q34" s="6">
        <v>0</v>
      </c>
      <c r="R34" s="5">
        <v>0</v>
      </c>
      <c r="S34" s="5" t="s">
        <v>159</v>
      </c>
      <c r="T34" s="23" t="s">
        <v>218</v>
      </c>
      <c r="U34" s="24"/>
    </row>
    <row r="35" spans="1:21" ht="84" customHeight="1" x14ac:dyDescent="0.3">
      <c r="A35" s="20" t="s">
        <v>135</v>
      </c>
      <c r="B35" s="5" t="s">
        <v>31</v>
      </c>
      <c r="C35" s="5" t="s">
        <v>60</v>
      </c>
      <c r="D35" s="5" t="s">
        <v>84</v>
      </c>
      <c r="E35" s="5" t="s">
        <v>97</v>
      </c>
      <c r="F35" s="5" t="s">
        <v>122</v>
      </c>
      <c r="G35" s="5" t="s">
        <v>135</v>
      </c>
      <c r="H35" s="5">
        <v>0</v>
      </c>
      <c r="I35" s="6">
        <v>0</v>
      </c>
      <c r="J35" s="5" t="s">
        <v>135</v>
      </c>
      <c r="K35" s="7">
        <v>44309</v>
      </c>
      <c r="L35" s="19" t="s">
        <v>154</v>
      </c>
      <c r="M35" s="9">
        <v>0</v>
      </c>
      <c r="N35" s="9">
        <v>0</v>
      </c>
      <c r="O35" s="18">
        <v>0</v>
      </c>
      <c r="P35" s="10">
        <v>0</v>
      </c>
      <c r="Q35" s="6">
        <v>0</v>
      </c>
      <c r="R35" s="5">
        <v>0</v>
      </c>
      <c r="S35" s="5" t="s">
        <v>159</v>
      </c>
      <c r="T35" s="23" t="s">
        <v>164</v>
      </c>
      <c r="U35" s="24"/>
    </row>
    <row r="36" spans="1:21" ht="169.2" customHeight="1" x14ac:dyDescent="0.3">
      <c r="A36" s="20">
        <v>911</v>
      </c>
      <c r="B36" s="5" t="s">
        <v>31</v>
      </c>
      <c r="C36" s="5" t="s">
        <v>61</v>
      </c>
      <c r="D36" s="5" t="s">
        <v>84</v>
      </c>
      <c r="E36" s="5" t="s">
        <v>97</v>
      </c>
      <c r="F36" s="5" t="s">
        <v>122</v>
      </c>
      <c r="G36" s="5" t="s">
        <v>135</v>
      </c>
      <c r="H36" s="5">
        <v>0</v>
      </c>
      <c r="I36" s="6">
        <v>0</v>
      </c>
      <c r="J36" s="5" t="s">
        <v>147</v>
      </c>
      <c r="K36" s="7">
        <v>44435</v>
      </c>
      <c r="L36" s="19" t="s">
        <v>165</v>
      </c>
      <c r="M36" s="9">
        <v>0</v>
      </c>
      <c r="N36" s="9">
        <v>0</v>
      </c>
      <c r="O36" s="18">
        <v>0</v>
      </c>
      <c r="P36" s="10">
        <v>0</v>
      </c>
      <c r="Q36" s="6">
        <v>0</v>
      </c>
      <c r="R36" s="5">
        <v>0</v>
      </c>
      <c r="S36" s="5" t="s">
        <v>159</v>
      </c>
      <c r="T36" s="23" t="s">
        <v>168</v>
      </c>
      <c r="U36" s="24"/>
    </row>
    <row r="37" spans="1:21" ht="93" customHeight="1" x14ac:dyDescent="0.3">
      <c r="A37" s="20" t="s">
        <v>135</v>
      </c>
      <c r="B37" s="5" t="s">
        <v>31</v>
      </c>
      <c r="C37" s="5" t="s">
        <v>62</v>
      </c>
      <c r="D37" s="5" t="s">
        <v>84</v>
      </c>
      <c r="E37" s="5" t="s">
        <v>97</v>
      </c>
      <c r="F37" s="5" t="s">
        <v>122</v>
      </c>
      <c r="G37" s="5" t="s">
        <v>135</v>
      </c>
      <c r="H37" s="5">
        <v>0</v>
      </c>
      <c r="I37" s="6">
        <v>0</v>
      </c>
      <c r="J37" s="5" t="s">
        <v>147</v>
      </c>
      <c r="K37" s="5" t="s">
        <v>153</v>
      </c>
      <c r="L37" s="19" t="s">
        <v>19</v>
      </c>
      <c r="M37" s="9">
        <v>0</v>
      </c>
      <c r="N37" s="9">
        <v>0</v>
      </c>
      <c r="O37" s="18">
        <v>0</v>
      </c>
      <c r="P37" s="10">
        <v>0</v>
      </c>
      <c r="Q37" s="6">
        <v>0</v>
      </c>
      <c r="R37" s="5">
        <v>0</v>
      </c>
      <c r="S37" s="5" t="s">
        <v>159</v>
      </c>
      <c r="T37" s="23" t="s">
        <v>185</v>
      </c>
      <c r="U37" s="24"/>
    </row>
    <row r="38" spans="1:21" ht="85.8" customHeight="1" x14ac:dyDescent="0.3">
      <c r="A38" s="20" t="s">
        <v>135</v>
      </c>
      <c r="B38" s="5" t="s">
        <v>31</v>
      </c>
      <c r="C38" s="5" t="s">
        <v>63</v>
      </c>
      <c r="D38" s="5" t="s">
        <v>84</v>
      </c>
      <c r="E38" s="5" t="s">
        <v>97</v>
      </c>
      <c r="F38" s="5" t="s">
        <v>122</v>
      </c>
      <c r="G38" s="5" t="s">
        <v>135</v>
      </c>
      <c r="H38" s="5">
        <v>0</v>
      </c>
      <c r="I38" s="6">
        <v>0</v>
      </c>
      <c r="J38" s="5" t="s">
        <v>135</v>
      </c>
      <c r="K38" s="7">
        <v>43648</v>
      </c>
      <c r="L38" s="19" t="s">
        <v>154</v>
      </c>
      <c r="M38" s="9">
        <v>0</v>
      </c>
      <c r="N38" s="9">
        <v>0</v>
      </c>
      <c r="O38" s="18">
        <v>0</v>
      </c>
      <c r="P38" s="10">
        <v>0</v>
      </c>
      <c r="Q38" s="6">
        <v>0</v>
      </c>
      <c r="R38" s="5">
        <v>0</v>
      </c>
      <c r="S38" s="5" t="s">
        <v>159</v>
      </c>
      <c r="T38" s="23" t="s">
        <v>164</v>
      </c>
      <c r="U38" s="24"/>
    </row>
    <row r="39" spans="1:21" ht="200.4" customHeight="1" x14ac:dyDescent="0.3">
      <c r="A39" s="20" t="s">
        <v>135</v>
      </c>
      <c r="B39" s="5" t="s">
        <v>32</v>
      </c>
      <c r="C39" s="5" t="s">
        <v>64</v>
      </c>
      <c r="D39" s="5" t="s">
        <v>85</v>
      </c>
      <c r="E39" s="5" t="s">
        <v>98</v>
      </c>
      <c r="F39" s="5" t="s">
        <v>123</v>
      </c>
      <c r="G39" s="5">
        <v>4</v>
      </c>
      <c r="H39" s="5">
        <v>3</v>
      </c>
      <c r="I39" s="6">
        <f t="shared" si="0"/>
        <v>0.75</v>
      </c>
      <c r="J39" s="5" t="s">
        <v>151</v>
      </c>
      <c r="K39" s="7">
        <v>44553</v>
      </c>
      <c r="L39" s="19" t="s">
        <v>23</v>
      </c>
      <c r="M39" s="9">
        <v>0</v>
      </c>
      <c r="N39" s="16">
        <v>1545574608</v>
      </c>
      <c r="O39" s="18">
        <v>1545574608</v>
      </c>
      <c r="P39" s="10">
        <v>1140000000</v>
      </c>
      <c r="Q39" s="6">
        <f t="shared" si="1"/>
        <v>0.7375897572975656</v>
      </c>
      <c r="R39" s="5">
        <v>0</v>
      </c>
      <c r="S39" s="5" t="s">
        <v>161</v>
      </c>
      <c r="T39" s="23" t="s">
        <v>211</v>
      </c>
      <c r="U39" s="24"/>
    </row>
    <row r="40" spans="1:21" ht="209.4" customHeight="1" x14ac:dyDescent="0.3">
      <c r="A40" s="20">
        <v>931</v>
      </c>
      <c r="B40" s="5" t="s">
        <v>31</v>
      </c>
      <c r="C40" s="5" t="s">
        <v>65</v>
      </c>
      <c r="D40" s="5" t="s">
        <v>85</v>
      </c>
      <c r="E40" s="5" t="s">
        <v>98</v>
      </c>
      <c r="F40" s="5" t="s">
        <v>124</v>
      </c>
      <c r="G40" s="5" t="s">
        <v>136</v>
      </c>
      <c r="H40" s="5" t="s">
        <v>142</v>
      </c>
      <c r="I40" s="5" t="s">
        <v>145</v>
      </c>
      <c r="J40" s="5" t="s">
        <v>146</v>
      </c>
      <c r="K40" s="7">
        <v>44736</v>
      </c>
      <c r="L40" s="19" t="s">
        <v>21</v>
      </c>
      <c r="M40" s="9">
        <v>0</v>
      </c>
      <c r="N40" s="14">
        <v>25235714061</v>
      </c>
      <c r="O40" s="18">
        <v>25235714061</v>
      </c>
      <c r="P40" s="10">
        <v>0</v>
      </c>
      <c r="Q40" s="6">
        <f t="shared" si="1"/>
        <v>0</v>
      </c>
      <c r="R40" s="5">
        <v>0</v>
      </c>
      <c r="S40" s="5" t="s">
        <v>162</v>
      </c>
      <c r="T40" s="23" t="s">
        <v>174</v>
      </c>
      <c r="U40" s="24"/>
    </row>
    <row r="41" spans="1:21" ht="133.19999999999999" customHeight="1" x14ac:dyDescent="0.3">
      <c r="A41" s="20" t="s">
        <v>135</v>
      </c>
      <c r="B41" s="5" t="s">
        <v>32</v>
      </c>
      <c r="C41" s="5" t="s">
        <v>66</v>
      </c>
      <c r="D41" s="5" t="s">
        <v>85</v>
      </c>
      <c r="E41" s="5" t="s">
        <v>98</v>
      </c>
      <c r="F41" s="5" t="s">
        <v>123</v>
      </c>
      <c r="G41" s="5">
        <v>1</v>
      </c>
      <c r="H41" s="5">
        <v>0</v>
      </c>
      <c r="I41" s="6">
        <f t="shared" si="0"/>
        <v>0</v>
      </c>
      <c r="J41" s="5" t="s">
        <v>148</v>
      </c>
      <c r="K41" s="5" t="s">
        <v>153</v>
      </c>
      <c r="L41" s="19" t="s">
        <v>19</v>
      </c>
      <c r="M41" s="9">
        <v>0</v>
      </c>
      <c r="N41" s="16">
        <v>1450994829</v>
      </c>
      <c r="O41" s="18">
        <v>1450994829</v>
      </c>
      <c r="P41" s="10">
        <v>0</v>
      </c>
      <c r="Q41" s="6">
        <f t="shared" si="1"/>
        <v>0</v>
      </c>
      <c r="R41" s="5">
        <v>0</v>
      </c>
      <c r="S41" s="5" t="s">
        <v>161</v>
      </c>
      <c r="T41" s="23" t="s">
        <v>212</v>
      </c>
      <c r="U41" s="24"/>
    </row>
    <row r="42" spans="1:21" ht="322.2" customHeight="1" x14ac:dyDescent="0.3">
      <c r="A42" s="20">
        <v>929</v>
      </c>
      <c r="B42" s="5" t="s">
        <v>31</v>
      </c>
      <c r="C42" s="5" t="s">
        <v>67</v>
      </c>
      <c r="D42" s="5" t="s">
        <v>85</v>
      </c>
      <c r="E42" s="5" t="s">
        <v>98</v>
      </c>
      <c r="F42" s="5" t="s">
        <v>125</v>
      </c>
      <c r="G42" s="5">
        <v>2</v>
      </c>
      <c r="H42" s="5">
        <v>2</v>
      </c>
      <c r="I42" s="6">
        <f t="shared" si="0"/>
        <v>1</v>
      </c>
      <c r="J42" s="5" t="s">
        <v>146</v>
      </c>
      <c r="K42" s="7">
        <v>44687</v>
      </c>
      <c r="L42" s="19" t="s">
        <v>23</v>
      </c>
      <c r="M42" s="9">
        <v>0</v>
      </c>
      <c r="N42" s="14">
        <v>3477600000</v>
      </c>
      <c r="O42" s="14">
        <v>3477600000</v>
      </c>
      <c r="P42" s="10">
        <v>3458794000</v>
      </c>
      <c r="Q42" s="6">
        <f t="shared" si="1"/>
        <v>0.99459224752703013</v>
      </c>
      <c r="R42" s="22">
        <v>1</v>
      </c>
      <c r="S42" s="5" t="s">
        <v>162</v>
      </c>
      <c r="T42" s="23" t="s">
        <v>208</v>
      </c>
      <c r="U42" s="24"/>
    </row>
    <row r="43" spans="1:21" ht="233.4" customHeight="1" x14ac:dyDescent="0.3">
      <c r="A43" s="20" t="s">
        <v>135</v>
      </c>
      <c r="B43" s="5" t="s">
        <v>33</v>
      </c>
      <c r="C43" s="5" t="s">
        <v>68</v>
      </c>
      <c r="D43" s="5" t="s">
        <v>85</v>
      </c>
      <c r="E43" s="5" t="s">
        <v>98</v>
      </c>
      <c r="F43" s="5" t="s">
        <v>125</v>
      </c>
      <c r="G43" s="5">
        <v>2</v>
      </c>
      <c r="H43" s="5">
        <v>2</v>
      </c>
      <c r="I43" s="6">
        <f t="shared" si="0"/>
        <v>1</v>
      </c>
      <c r="J43" s="5" t="s">
        <v>146</v>
      </c>
      <c r="K43" s="7">
        <v>44673</v>
      </c>
      <c r="L43" s="19" t="s">
        <v>23</v>
      </c>
      <c r="M43" s="9">
        <v>0</v>
      </c>
      <c r="N43" s="14">
        <v>10558618921</v>
      </c>
      <c r="O43" s="18">
        <v>10558618921</v>
      </c>
      <c r="P43" s="10">
        <v>10489842270</v>
      </c>
      <c r="Q43" s="6">
        <f t="shared" si="1"/>
        <v>0.99348620766460183</v>
      </c>
      <c r="R43" s="5">
        <v>0</v>
      </c>
      <c r="S43" s="5" t="s">
        <v>162</v>
      </c>
      <c r="T43" s="23" t="s">
        <v>193</v>
      </c>
      <c r="U43" s="24"/>
    </row>
    <row r="44" spans="1:21" ht="140.4" customHeight="1" x14ac:dyDescent="0.3">
      <c r="A44" s="20" t="s">
        <v>135</v>
      </c>
      <c r="B44" s="5" t="s">
        <v>33</v>
      </c>
      <c r="C44" s="5" t="s">
        <v>69</v>
      </c>
      <c r="D44" s="5" t="s">
        <v>85</v>
      </c>
      <c r="E44" s="5" t="s">
        <v>98</v>
      </c>
      <c r="F44" s="5" t="s">
        <v>99</v>
      </c>
      <c r="G44" s="5">
        <v>3</v>
      </c>
      <c r="H44" s="5">
        <v>0</v>
      </c>
      <c r="I44" s="6">
        <f t="shared" si="0"/>
        <v>0</v>
      </c>
      <c r="J44" s="5" t="s">
        <v>148</v>
      </c>
      <c r="K44" s="5" t="s">
        <v>153</v>
      </c>
      <c r="L44" s="19" t="s">
        <v>19</v>
      </c>
      <c r="M44" s="9">
        <v>0</v>
      </c>
      <c r="N44" s="9">
        <v>6909834229</v>
      </c>
      <c r="O44" s="9">
        <v>6909834229</v>
      </c>
      <c r="P44" s="10">
        <v>0</v>
      </c>
      <c r="Q44" s="6">
        <f t="shared" si="1"/>
        <v>0</v>
      </c>
      <c r="R44" s="5">
        <v>0</v>
      </c>
      <c r="S44" s="5" t="s">
        <v>162</v>
      </c>
      <c r="T44" s="23" t="s">
        <v>219</v>
      </c>
      <c r="U44" s="24"/>
    </row>
    <row r="45" spans="1:21" ht="269.39999999999998" customHeight="1" x14ac:dyDescent="0.3">
      <c r="A45" s="20">
        <v>918</v>
      </c>
      <c r="B45" s="5" t="s">
        <v>31</v>
      </c>
      <c r="C45" s="5" t="s">
        <v>70</v>
      </c>
      <c r="D45" s="5" t="s">
        <v>85</v>
      </c>
      <c r="E45" s="5" t="s">
        <v>98</v>
      </c>
      <c r="F45" s="5" t="s">
        <v>99</v>
      </c>
      <c r="G45" s="5">
        <v>20</v>
      </c>
      <c r="H45" s="5">
        <v>20</v>
      </c>
      <c r="I45" s="6">
        <f t="shared" si="0"/>
        <v>1</v>
      </c>
      <c r="J45" s="5" t="s">
        <v>147</v>
      </c>
      <c r="K45" s="7">
        <v>44651</v>
      </c>
      <c r="L45" s="19" t="s">
        <v>23</v>
      </c>
      <c r="M45" s="9">
        <v>18000000000</v>
      </c>
      <c r="N45" s="14">
        <v>0</v>
      </c>
      <c r="O45" s="18">
        <v>18000000000</v>
      </c>
      <c r="P45" s="10">
        <v>17666555682</v>
      </c>
      <c r="Q45" s="6">
        <f t="shared" si="1"/>
        <v>0.98147531566666668</v>
      </c>
      <c r="R45" s="5">
        <v>0</v>
      </c>
      <c r="S45" s="5" t="s">
        <v>162</v>
      </c>
      <c r="T45" s="23" t="s">
        <v>194</v>
      </c>
      <c r="U45" s="24"/>
    </row>
    <row r="46" spans="1:21" ht="262.2" customHeight="1" x14ac:dyDescent="0.3">
      <c r="A46" s="20">
        <v>919</v>
      </c>
      <c r="B46" s="5" t="s">
        <v>31</v>
      </c>
      <c r="C46" s="5" t="s">
        <v>71</v>
      </c>
      <c r="D46" s="5" t="s">
        <v>85</v>
      </c>
      <c r="E46" s="5" t="s">
        <v>99</v>
      </c>
      <c r="F46" s="5" t="s">
        <v>99</v>
      </c>
      <c r="G46" s="5" t="s">
        <v>137</v>
      </c>
      <c r="H46" s="5" t="s">
        <v>220</v>
      </c>
      <c r="I46" s="6">
        <v>1</v>
      </c>
      <c r="J46" s="5" t="s">
        <v>147</v>
      </c>
      <c r="K46" s="7">
        <v>44651</v>
      </c>
      <c r="L46" s="19" t="s">
        <v>23</v>
      </c>
      <c r="M46" s="9">
        <v>11250000000</v>
      </c>
      <c r="N46" s="14">
        <v>0</v>
      </c>
      <c r="O46" s="18">
        <v>11250000000</v>
      </c>
      <c r="P46" s="10">
        <v>11238044040</v>
      </c>
      <c r="Q46" s="6">
        <f t="shared" si="1"/>
        <v>0.99893724800000006</v>
      </c>
      <c r="R46" s="5">
        <v>0</v>
      </c>
      <c r="S46" s="5" t="s">
        <v>162</v>
      </c>
      <c r="T46" s="23" t="s">
        <v>195</v>
      </c>
      <c r="U46" s="24"/>
    </row>
    <row r="47" spans="1:21" ht="264.60000000000002" customHeight="1" x14ac:dyDescent="0.3">
      <c r="A47" s="20">
        <v>920</v>
      </c>
      <c r="B47" s="5" t="s">
        <v>31</v>
      </c>
      <c r="C47" s="5" t="s">
        <v>72</v>
      </c>
      <c r="D47" s="5" t="s">
        <v>85</v>
      </c>
      <c r="E47" s="5" t="s">
        <v>98</v>
      </c>
      <c r="F47" s="5" t="s">
        <v>99</v>
      </c>
      <c r="G47" s="5" t="s">
        <v>137</v>
      </c>
      <c r="H47" s="5" t="s">
        <v>221</v>
      </c>
      <c r="I47" s="6">
        <v>1</v>
      </c>
      <c r="J47" s="5" t="s">
        <v>147</v>
      </c>
      <c r="K47" s="7">
        <v>44651</v>
      </c>
      <c r="L47" s="19" t="s">
        <v>23</v>
      </c>
      <c r="M47" s="9">
        <v>11250000000</v>
      </c>
      <c r="N47" s="14">
        <v>0</v>
      </c>
      <c r="O47" s="18">
        <v>11250000000</v>
      </c>
      <c r="P47" s="10">
        <v>9573808689</v>
      </c>
      <c r="Q47" s="6">
        <f t="shared" si="1"/>
        <v>0.85100521679999996</v>
      </c>
      <c r="R47" s="5">
        <v>0</v>
      </c>
      <c r="S47" s="5" t="s">
        <v>162</v>
      </c>
      <c r="T47" s="23" t="s">
        <v>196</v>
      </c>
      <c r="U47" s="24"/>
    </row>
    <row r="48" spans="1:21" ht="67.8" customHeight="1" x14ac:dyDescent="0.3">
      <c r="A48" s="20"/>
      <c r="B48" s="5" t="s">
        <v>31</v>
      </c>
      <c r="C48" s="5" t="s">
        <v>73</v>
      </c>
      <c r="D48" s="5" t="s">
        <v>86</v>
      </c>
      <c r="E48" s="5" t="s">
        <v>98</v>
      </c>
      <c r="F48" s="5" t="s">
        <v>126</v>
      </c>
      <c r="G48" s="5">
        <v>280</v>
      </c>
      <c r="H48" s="5">
        <v>0</v>
      </c>
      <c r="I48" s="6">
        <f t="shared" si="0"/>
        <v>0</v>
      </c>
      <c r="J48" s="5" t="s">
        <v>148</v>
      </c>
      <c r="K48" s="5" t="s">
        <v>153</v>
      </c>
      <c r="L48" s="19" t="s">
        <v>19</v>
      </c>
      <c r="M48" s="9">
        <v>0</v>
      </c>
      <c r="N48" s="14">
        <v>60000000</v>
      </c>
      <c r="O48" s="18">
        <v>60000000</v>
      </c>
      <c r="P48" s="14">
        <v>0</v>
      </c>
      <c r="Q48" s="6">
        <f t="shared" si="1"/>
        <v>0</v>
      </c>
      <c r="R48" s="5">
        <v>0</v>
      </c>
      <c r="S48" s="5" t="s">
        <v>162</v>
      </c>
      <c r="T48" s="23" t="s">
        <v>186</v>
      </c>
      <c r="U48" s="24"/>
    </row>
    <row r="49" spans="1:21" ht="69.599999999999994" customHeight="1" x14ac:dyDescent="0.3">
      <c r="A49" s="20"/>
      <c r="B49" s="5" t="s">
        <v>31</v>
      </c>
      <c r="C49" s="5" t="s">
        <v>74</v>
      </c>
      <c r="D49" s="5" t="s">
        <v>85</v>
      </c>
      <c r="E49" s="5" t="s">
        <v>98</v>
      </c>
      <c r="F49" s="5" t="s">
        <v>99</v>
      </c>
      <c r="G49" s="5">
        <v>2</v>
      </c>
      <c r="H49" s="5">
        <v>0</v>
      </c>
      <c r="I49" s="6">
        <f t="shared" si="0"/>
        <v>0</v>
      </c>
      <c r="J49" s="5" t="s">
        <v>152</v>
      </c>
      <c r="K49" s="5" t="s">
        <v>153</v>
      </c>
      <c r="L49" s="19" t="s">
        <v>19</v>
      </c>
      <c r="M49" s="11">
        <v>800000000</v>
      </c>
      <c r="N49" s="14">
        <v>0</v>
      </c>
      <c r="O49" s="18">
        <v>800000000</v>
      </c>
      <c r="P49" s="10">
        <v>0</v>
      </c>
      <c r="Q49" s="6">
        <f t="shared" si="1"/>
        <v>0</v>
      </c>
      <c r="R49" s="5">
        <v>0</v>
      </c>
      <c r="S49" s="5" t="s">
        <v>163</v>
      </c>
      <c r="T49" s="23" t="s">
        <v>169</v>
      </c>
      <c r="U49" s="24"/>
    </row>
    <row r="50" spans="1:21" ht="283.8" customHeight="1" x14ac:dyDescent="0.3">
      <c r="A50" s="20">
        <v>922</v>
      </c>
      <c r="B50" s="5" t="s">
        <v>31</v>
      </c>
      <c r="C50" s="5" t="s">
        <v>75</v>
      </c>
      <c r="D50" s="5" t="s">
        <v>86</v>
      </c>
      <c r="E50" s="5" t="s">
        <v>100</v>
      </c>
      <c r="F50" s="5" t="s">
        <v>127</v>
      </c>
      <c r="G50" s="5">
        <v>1500</v>
      </c>
      <c r="H50" s="5">
        <v>5</v>
      </c>
      <c r="I50" s="6">
        <f t="shared" si="0"/>
        <v>3.3333333333333335E-3</v>
      </c>
      <c r="J50" s="5" t="s">
        <v>146</v>
      </c>
      <c r="K50" s="7">
        <v>44659</v>
      </c>
      <c r="L50" s="19" t="s">
        <v>23</v>
      </c>
      <c r="M50" s="11">
        <v>3973333000</v>
      </c>
      <c r="N50" s="17">
        <v>0</v>
      </c>
      <c r="O50" s="18">
        <v>3973333000</v>
      </c>
      <c r="P50" s="10">
        <v>136800000</v>
      </c>
      <c r="Q50" s="6">
        <f t="shared" si="1"/>
        <v>3.4429533089725933E-2</v>
      </c>
      <c r="R50" s="22">
        <v>1</v>
      </c>
      <c r="S50" s="5" t="s">
        <v>162</v>
      </c>
      <c r="T50" s="23" t="s">
        <v>209</v>
      </c>
      <c r="U50" s="24"/>
    </row>
    <row r="51" spans="1:21" ht="243.6" customHeight="1" x14ac:dyDescent="0.3">
      <c r="A51" s="20" t="s">
        <v>135</v>
      </c>
      <c r="B51" s="5" t="s">
        <v>33</v>
      </c>
      <c r="C51" s="5" t="s">
        <v>76</v>
      </c>
      <c r="D51" s="5" t="s">
        <v>85</v>
      </c>
      <c r="E51" s="5" t="s">
        <v>101</v>
      </c>
      <c r="F51" s="5" t="s">
        <v>128</v>
      </c>
      <c r="G51" s="5">
        <v>1</v>
      </c>
      <c r="H51" s="5">
        <v>1</v>
      </c>
      <c r="I51" s="6">
        <f t="shared" si="0"/>
        <v>1</v>
      </c>
      <c r="J51" s="5" t="s">
        <v>146</v>
      </c>
      <c r="K51" s="7">
        <v>44734</v>
      </c>
      <c r="L51" s="19" t="s">
        <v>23</v>
      </c>
      <c r="M51" s="11">
        <v>2500000000</v>
      </c>
      <c r="N51" s="17">
        <v>0</v>
      </c>
      <c r="O51" s="18">
        <v>2500000000</v>
      </c>
      <c r="P51" s="10">
        <v>2499426050</v>
      </c>
      <c r="Q51" s="6">
        <f t="shared" si="1"/>
        <v>0.99977042000000005</v>
      </c>
      <c r="R51" s="5">
        <v>0</v>
      </c>
      <c r="S51" s="5" t="s">
        <v>162</v>
      </c>
      <c r="T51" s="23" t="s">
        <v>197</v>
      </c>
      <c r="U51" s="24"/>
    </row>
    <row r="52" spans="1:21" ht="247.8" customHeight="1" x14ac:dyDescent="0.3">
      <c r="A52" s="20">
        <v>927</v>
      </c>
      <c r="B52" s="5" t="s">
        <v>31</v>
      </c>
      <c r="C52" s="5" t="s">
        <v>77</v>
      </c>
      <c r="D52" s="5" t="s">
        <v>85</v>
      </c>
      <c r="E52" s="5" t="s">
        <v>101</v>
      </c>
      <c r="F52" s="5" t="s">
        <v>128</v>
      </c>
      <c r="G52" s="5" t="s">
        <v>138</v>
      </c>
      <c r="H52" s="5" t="s">
        <v>222</v>
      </c>
      <c r="I52" s="6">
        <v>1</v>
      </c>
      <c r="J52" s="5" t="s">
        <v>146</v>
      </c>
      <c r="K52" s="7">
        <v>44686</v>
      </c>
      <c r="L52" s="19" t="s">
        <v>23</v>
      </c>
      <c r="M52" s="11">
        <v>15000000000</v>
      </c>
      <c r="N52" s="17">
        <v>0</v>
      </c>
      <c r="O52" s="18">
        <v>15000000000</v>
      </c>
      <c r="P52" s="10">
        <v>14988689557</v>
      </c>
      <c r="Q52" s="6">
        <f t="shared" si="1"/>
        <v>0.99924597046666663</v>
      </c>
      <c r="R52" s="5">
        <v>0</v>
      </c>
      <c r="S52" s="5" t="s">
        <v>162</v>
      </c>
      <c r="T52" s="23" t="s">
        <v>201</v>
      </c>
      <c r="U52" s="24"/>
    </row>
    <row r="53" spans="1:21" ht="249.6" customHeight="1" x14ac:dyDescent="0.3">
      <c r="A53" s="20">
        <v>930</v>
      </c>
      <c r="B53" s="5" t="s">
        <v>31</v>
      </c>
      <c r="C53" s="5" t="s">
        <v>78</v>
      </c>
      <c r="D53" s="5" t="s">
        <v>85</v>
      </c>
      <c r="E53" s="5" t="s">
        <v>101</v>
      </c>
      <c r="F53" s="5" t="s">
        <v>128</v>
      </c>
      <c r="G53" s="5" t="s">
        <v>139</v>
      </c>
      <c r="H53" s="5">
        <v>5</v>
      </c>
      <c r="I53" s="6">
        <v>1</v>
      </c>
      <c r="J53" s="5" t="s">
        <v>146</v>
      </c>
      <c r="K53" s="7">
        <v>44693</v>
      </c>
      <c r="L53" s="19" t="s">
        <v>23</v>
      </c>
      <c r="M53" s="11">
        <v>5000000000</v>
      </c>
      <c r="N53" s="17">
        <v>0</v>
      </c>
      <c r="O53" s="18">
        <v>5000000000</v>
      </c>
      <c r="P53" s="10">
        <v>4773737741</v>
      </c>
      <c r="Q53" s="6">
        <f t="shared" si="1"/>
        <v>0.95474754819999996</v>
      </c>
      <c r="R53" s="5">
        <v>0</v>
      </c>
      <c r="S53" s="5" t="s">
        <v>162</v>
      </c>
      <c r="T53" s="23" t="s">
        <v>200</v>
      </c>
      <c r="U53" s="24"/>
    </row>
    <row r="54" spans="1:21" ht="247.2" customHeight="1" x14ac:dyDescent="0.3">
      <c r="A54" s="20">
        <v>921</v>
      </c>
      <c r="B54" s="5" t="s">
        <v>31</v>
      </c>
      <c r="C54" s="5" t="s">
        <v>79</v>
      </c>
      <c r="D54" s="5" t="s">
        <v>86</v>
      </c>
      <c r="E54" s="5" t="s">
        <v>101</v>
      </c>
      <c r="F54" s="5" t="s">
        <v>129</v>
      </c>
      <c r="G54" s="5">
        <v>40</v>
      </c>
      <c r="H54" s="5">
        <v>11</v>
      </c>
      <c r="I54" s="6">
        <f t="shared" si="0"/>
        <v>0.27500000000000002</v>
      </c>
      <c r="J54" s="5" t="s">
        <v>146</v>
      </c>
      <c r="K54" s="7">
        <v>44659</v>
      </c>
      <c r="L54" s="19" t="s">
        <v>23</v>
      </c>
      <c r="M54" s="12">
        <v>406000000</v>
      </c>
      <c r="N54" s="17">
        <v>1369599480</v>
      </c>
      <c r="O54" s="18">
        <v>1775599480</v>
      </c>
      <c r="P54" s="10">
        <v>624229640</v>
      </c>
      <c r="Q54" s="6">
        <f>P54/O54</f>
        <v>0.35155993625319154</v>
      </c>
      <c r="R54" s="22">
        <v>1</v>
      </c>
      <c r="S54" s="5" t="s">
        <v>162</v>
      </c>
      <c r="T54" s="23" t="s">
        <v>210</v>
      </c>
      <c r="U54" s="24"/>
    </row>
    <row r="55" spans="1:21" x14ac:dyDescent="0.3">
      <c r="I55" s="21"/>
    </row>
  </sheetData>
  <mergeCells count="70">
    <mergeCell ref="T1:U1"/>
    <mergeCell ref="T2:U2"/>
    <mergeCell ref="T3:U3"/>
    <mergeCell ref="A1:S3"/>
    <mergeCell ref="S6:S7"/>
    <mergeCell ref="A6:A7"/>
    <mergeCell ref="B6:B7"/>
    <mergeCell ref="E6:E7"/>
    <mergeCell ref="G6:G7"/>
    <mergeCell ref="H6:H7"/>
    <mergeCell ref="I6:I7"/>
    <mergeCell ref="F6:F7"/>
    <mergeCell ref="A4:U4"/>
    <mergeCell ref="Q6:Q7"/>
    <mergeCell ref="R6:R7"/>
    <mergeCell ref="J6:J7"/>
    <mergeCell ref="D6:D7"/>
    <mergeCell ref="C6:C7"/>
    <mergeCell ref="T8:U8"/>
    <mergeCell ref="T9:U9"/>
    <mergeCell ref="T10:U10"/>
    <mergeCell ref="K6:K7"/>
    <mergeCell ref="L6:L7"/>
    <mergeCell ref="M6:O6"/>
    <mergeCell ref="P6:P7"/>
    <mergeCell ref="T6:U7"/>
    <mergeCell ref="T11:U11"/>
    <mergeCell ref="T12:U12"/>
    <mergeCell ref="T13:U13"/>
    <mergeCell ref="T14:U14"/>
    <mergeCell ref="T15:U15"/>
    <mergeCell ref="T16:U16"/>
    <mergeCell ref="T17:U17"/>
    <mergeCell ref="T18:U18"/>
    <mergeCell ref="T19:U19"/>
    <mergeCell ref="T20:U20"/>
    <mergeCell ref="T21:U21"/>
    <mergeCell ref="T22:U22"/>
    <mergeCell ref="T23:U23"/>
    <mergeCell ref="T24:U24"/>
    <mergeCell ref="T26:U26"/>
    <mergeCell ref="T25:U25"/>
    <mergeCell ref="T27:U27"/>
    <mergeCell ref="T28:U28"/>
    <mergeCell ref="T34:U34"/>
    <mergeCell ref="T35:U35"/>
    <mergeCell ref="T29:U29"/>
    <mergeCell ref="T30:U30"/>
    <mergeCell ref="T31:U31"/>
    <mergeCell ref="T32:U32"/>
    <mergeCell ref="T33:U33"/>
    <mergeCell ref="T36:U36"/>
    <mergeCell ref="T37:U37"/>
    <mergeCell ref="T38:U38"/>
    <mergeCell ref="T39:U39"/>
    <mergeCell ref="T40:U40"/>
    <mergeCell ref="T41:U41"/>
    <mergeCell ref="T42:U42"/>
    <mergeCell ref="T43:U43"/>
    <mergeCell ref="T44:U44"/>
    <mergeCell ref="T45:U45"/>
    <mergeCell ref="T51:U51"/>
    <mergeCell ref="T52:U52"/>
    <mergeCell ref="T53:U53"/>
    <mergeCell ref="T54:U54"/>
    <mergeCell ref="T46:U46"/>
    <mergeCell ref="T47:U47"/>
    <mergeCell ref="T48:U48"/>
    <mergeCell ref="T49:U49"/>
    <mergeCell ref="T50:U50"/>
  </mergeCells>
  <dataValidations count="3">
    <dataValidation allowBlank="1" showInputMessage="1" showErrorMessage="1" prompt="Nombre corto con el que la oferta se conoce por la entidad o los usuarios" sqref="C27:C29" xr:uid="{C5A65279-5FC2-42C5-A25D-E998149E83EC}"/>
    <dataValidation allowBlank="1" showInputMessage="1" showErrorMessage="1" prompt="Seleccione de la lista desplegable" sqref="E8:E9" xr:uid="{6BF35893-4B25-4B32-9BE8-6BF943BA04D5}"/>
    <dataValidation allowBlank="1" showInputMessage="1" showErrorMessage="1" prompt="Esta celda es la suma de la evaluación y seguimiento con el valor de la financiación. " sqref="P8:P14" xr:uid="{AEB91EC4-E3E5-418D-80B1-1098275CC803}"/>
  </dataValidations>
  <printOptions horizontalCentered="1"/>
  <pageMargins left="0.39370078740157483" right="0.39370078740157483" top="0.39370078740157483" bottom="0.39370078740157483" header="0.31496062992125984" footer="0.31496062992125984"/>
  <pageSetup scale="34" orientation="landscape" r:id="rId1"/>
  <drawing r:id="rId2"/>
  <legacyDrawing r:id="rId3"/>
  <extLst>
    <ext xmlns:x14="http://schemas.microsoft.com/office/spreadsheetml/2009/9/main" uri="{CCE6A557-97BC-4b89-ADB6-D9C93CAAB3DF}">
      <x14:dataValidations xmlns:xm="http://schemas.microsoft.com/office/excel/2006/main" count="1">
        <x14:dataValidation type="list" showInputMessage="1" showErrorMessage="1" xr:uid="{F33DD8A6-89CF-4C77-8ED1-18528B41DEA8}">
          <x14:formula1>
            <xm:f>Hoja1!$B$3:$B$7</xm:f>
          </x14:formula1>
          <xm:sqref>L39:L54 L29:L33 L9:L18 L37 L20:L27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5E1521-6DA5-43CD-910D-3EB5783F743D}">
  <dimension ref="B1:B7"/>
  <sheetViews>
    <sheetView workbookViewId="0">
      <selection activeCell="B3" sqref="B3:B7"/>
    </sheetView>
  </sheetViews>
  <sheetFormatPr baseColWidth="10" defaultRowHeight="14.4" x14ac:dyDescent="0.3"/>
  <cols>
    <col min="2" max="2" width="28.109375" customWidth="1"/>
  </cols>
  <sheetData>
    <row r="1" spans="2:2" x14ac:dyDescent="0.3">
      <c r="B1" s="30" t="s">
        <v>25</v>
      </c>
    </row>
    <row r="2" spans="2:2" x14ac:dyDescent="0.3">
      <c r="B2" s="30"/>
    </row>
    <row r="3" spans="2:2" ht="15.6" x14ac:dyDescent="0.3">
      <c r="B3" s="4" t="s">
        <v>19</v>
      </c>
    </row>
    <row r="4" spans="2:2" ht="15.6" x14ac:dyDescent="0.3">
      <c r="B4" s="4" t="s">
        <v>20</v>
      </c>
    </row>
    <row r="5" spans="2:2" ht="15.6" x14ac:dyDescent="0.3">
      <c r="B5" s="4" t="s">
        <v>21</v>
      </c>
    </row>
    <row r="6" spans="2:2" ht="15.6" x14ac:dyDescent="0.3">
      <c r="B6" s="4" t="s">
        <v>22</v>
      </c>
    </row>
    <row r="7" spans="2:2" ht="15.6" x14ac:dyDescent="0.3">
      <c r="B7" s="4" t="s">
        <v>23</v>
      </c>
    </row>
  </sheetData>
  <mergeCells count="1">
    <mergeCell ref="B1:B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SEGUIMIENTO MECANISMOS</vt: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ALBA PATRICIA PEDROZO MANTILLA</dc:creator>
  <cp:lastModifiedBy>Juian Collazos</cp:lastModifiedBy>
  <cp:lastPrinted>2020-01-20T15:48:40Z</cp:lastPrinted>
  <dcterms:created xsi:type="dcterms:W3CDTF">2016-06-27T17:24:56Z</dcterms:created>
  <dcterms:modified xsi:type="dcterms:W3CDTF">2022-12-01T15:53:47Z</dcterms:modified>
</cp:coreProperties>
</file>