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lcgomez\LAURA GOMEZ\INFORMES COMITE\COMDIR\INFORMES INVERSION\2021\3-MARZO\"/>
    </mc:Choice>
  </mc:AlternateContent>
  <xr:revisionPtr revIDLastSave="0" documentId="13_ncr:1_{42DD67DF-F840-4DFB-BBBA-D37F83E83FAB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EGUIMIENTO P INVERSION (inic)" sheetId="3" state="hidden" r:id="rId1"/>
    <sheet name="SEGUIMIENTO P INVERSION " sheetId="4" r:id="rId2"/>
    <sheet name="SEGUIMIENTO P INVERSION" sheetId="1" state="hidden" r:id="rId3"/>
  </sheets>
  <definedNames>
    <definedName name="_xlnm.Print_Area" localSheetId="2">'SEGUIMIENTO P INVERSION'!$A$1:$P$14</definedName>
    <definedName name="_xlnm.Print_Area" localSheetId="1">'SEGUIMIENTO P INVERSION '!$B$1:$R$83</definedName>
    <definedName name="_xlnm.Print_Area" localSheetId="0">'SEGUIMIENTO P INVERSION (inic)'!$A$1:$P$14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4" l="1"/>
  <c r="O14" i="4"/>
  <c r="P68" i="4"/>
  <c r="R68" i="4" s="1"/>
  <c r="R56" i="4"/>
  <c r="R57" i="4"/>
  <c r="R58" i="4"/>
  <c r="R59" i="4"/>
  <c r="R60" i="4"/>
  <c r="R61" i="4"/>
  <c r="R62" i="4"/>
  <c r="R63" i="4"/>
  <c r="R64" i="4"/>
  <c r="P56" i="4"/>
  <c r="P57" i="4"/>
  <c r="P58" i="4"/>
  <c r="P59" i="4"/>
  <c r="P60" i="4"/>
  <c r="P61" i="4"/>
  <c r="P62" i="4"/>
  <c r="P63" i="4"/>
  <c r="P64" i="4"/>
  <c r="N79" i="4"/>
  <c r="N38" i="4"/>
  <c r="N33" i="4"/>
  <c r="N48" i="4"/>
  <c r="N40" i="4"/>
  <c r="N41" i="4"/>
  <c r="N42" i="4"/>
  <c r="N43" i="4"/>
  <c r="N44" i="4"/>
  <c r="N45" i="4"/>
  <c r="N46" i="4"/>
  <c r="N47" i="4"/>
  <c r="N39" i="4"/>
  <c r="N56" i="4"/>
  <c r="N57" i="4"/>
  <c r="N58" i="4"/>
  <c r="N59" i="4"/>
  <c r="N60" i="4"/>
  <c r="N61" i="4"/>
  <c r="N62" i="4"/>
  <c r="N63" i="4"/>
  <c r="N64" i="4"/>
  <c r="N55" i="4"/>
  <c r="J48" i="4"/>
  <c r="Q48" i="4"/>
  <c r="O48" i="4"/>
  <c r="M48" i="4"/>
  <c r="L48" i="4"/>
  <c r="K48" i="4"/>
  <c r="J70" i="4"/>
  <c r="J54" i="4"/>
  <c r="N37" i="4"/>
  <c r="N67" i="4"/>
  <c r="N68" i="4"/>
  <c r="N69" i="4"/>
  <c r="N66" i="4"/>
  <c r="N25" i="4"/>
  <c r="N24" i="4"/>
  <c r="N29" i="4"/>
  <c r="N30" i="4"/>
  <c r="N31" i="4"/>
  <c r="N32" i="4"/>
  <c r="N28" i="4"/>
  <c r="N21" i="4"/>
  <c r="N11" i="4"/>
  <c r="Q70" i="4" l="1"/>
  <c r="O33" i="4" l="1"/>
  <c r="Q38" i="4"/>
  <c r="O70" i="4"/>
  <c r="Q54" i="4" l="1"/>
  <c r="O54" i="4"/>
  <c r="Q23" i="4" l="1"/>
  <c r="O38" i="4"/>
  <c r="O65" i="4"/>
  <c r="Q80" i="4" l="1"/>
  <c r="O23" i="4" l="1"/>
  <c r="Q33" i="4" l="1"/>
  <c r="O80" i="4" l="1"/>
  <c r="K14" i="4" l="1"/>
  <c r="K80" i="4"/>
  <c r="N72" i="4"/>
  <c r="R72" i="4" s="1"/>
  <c r="N73" i="4"/>
  <c r="P73" i="4" s="1"/>
  <c r="N74" i="4"/>
  <c r="P74" i="4" s="1"/>
  <c r="N75" i="4"/>
  <c r="R75" i="4" s="1"/>
  <c r="N76" i="4"/>
  <c r="R76" i="4" s="1"/>
  <c r="N77" i="4"/>
  <c r="R77" i="4" s="1"/>
  <c r="N78" i="4"/>
  <c r="P78" i="4" s="1"/>
  <c r="N71" i="4"/>
  <c r="R71" i="4" s="1"/>
  <c r="L80" i="4"/>
  <c r="M80" i="4"/>
  <c r="J80" i="4"/>
  <c r="P67" i="4"/>
  <c r="R69" i="4"/>
  <c r="R66" i="4"/>
  <c r="K70" i="4"/>
  <c r="L70" i="4"/>
  <c r="M70" i="4"/>
  <c r="Q65" i="4"/>
  <c r="P55" i="4"/>
  <c r="K65" i="4"/>
  <c r="L65" i="4"/>
  <c r="M65" i="4"/>
  <c r="J65" i="4"/>
  <c r="N50" i="4"/>
  <c r="N51" i="4"/>
  <c r="P51" i="4" s="1"/>
  <c r="N52" i="4"/>
  <c r="R52" i="4" s="1"/>
  <c r="N53" i="4"/>
  <c r="R53" i="4" s="1"/>
  <c r="N49" i="4"/>
  <c r="P49" i="4" s="1"/>
  <c r="K54" i="4"/>
  <c r="L54" i="4"/>
  <c r="M54" i="4"/>
  <c r="N35" i="4"/>
  <c r="N36" i="4"/>
  <c r="R36" i="4" s="1"/>
  <c r="R37" i="4"/>
  <c r="N34" i="4"/>
  <c r="R34" i="4" s="1"/>
  <c r="K38" i="4"/>
  <c r="L38" i="4"/>
  <c r="M38" i="4"/>
  <c r="J38" i="4"/>
  <c r="J81" i="4" s="1"/>
  <c r="R29" i="4"/>
  <c r="P30" i="4"/>
  <c r="R32" i="4"/>
  <c r="R28" i="4"/>
  <c r="K33" i="4"/>
  <c r="L33" i="4"/>
  <c r="M33" i="4"/>
  <c r="J33" i="4"/>
  <c r="Q27" i="4"/>
  <c r="O27" i="4"/>
  <c r="K27" i="4"/>
  <c r="L27" i="4"/>
  <c r="M27" i="4"/>
  <c r="P25" i="4"/>
  <c r="N26" i="4"/>
  <c r="P26" i="4" s="1"/>
  <c r="R24" i="4"/>
  <c r="J27" i="4"/>
  <c r="K23" i="4"/>
  <c r="L23" i="4"/>
  <c r="M23" i="4"/>
  <c r="N19" i="4"/>
  <c r="P19" i="4" s="1"/>
  <c r="P21" i="4"/>
  <c r="N17" i="4"/>
  <c r="R17" i="4" s="1"/>
  <c r="J23" i="4"/>
  <c r="P71" i="4" l="1"/>
  <c r="P72" i="4"/>
  <c r="P50" i="4"/>
  <c r="N54" i="4"/>
  <c r="P77" i="4"/>
  <c r="P76" i="4"/>
  <c r="R73" i="4"/>
  <c r="R74" i="4"/>
  <c r="R78" i="4"/>
  <c r="R55" i="4"/>
  <c r="P75" i="4"/>
  <c r="N80" i="4"/>
  <c r="N70" i="4"/>
  <c r="P28" i="4"/>
  <c r="P17" i="4"/>
  <c r="R51" i="4"/>
  <c r="R25" i="4"/>
  <c r="P29" i="4"/>
  <c r="P53" i="4"/>
  <c r="R67" i="4"/>
  <c r="P24" i="4"/>
  <c r="R30" i="4"/>
  <c r="P69" i="4"/>
  <c r="R21" i="4"/>
  <c r="P35" i="4"/>
  <c r="R35" i="4"/>
  <c r="R19" i="4"/>
  <c r="R26" i="4"/>
  <c r="P32" i="4"/>
  <c r="P34" i="4"/>
  <c r="P52" i="4"/>
  <c r="R49" i="4"/>
  <c r="R50" i="4"/>
  <c r="N65" i="4"/>
  <c r="P66" i="4"/>
  <c r="N23" i="4"/>
  <c r="N27" i="4"/>
  <c r="P37" i="4"/>
  <c r="P36" i="4"/>
  <c r="N81" i="4" l="1"/>
  <c r="Q16" i="4"/>
  <c r="O16" i="4"/>
  <c r="N15" i="4"/>
  <c r="R15" i="4" s="1"/>
  <c r="K16" i="4"/>
  <c r="K81" i="4" s="1"/>
  <c r="L16" i="4"/>
  <c r="M16" i="4"/>
  <c r="J16" i="4"/>
  <c r="Q81" i="4" l="1"/>
  <c r="N16" i="4"/>
  <c r="P15" i="4"/>
  <c r="N10" i="4" l="1"/>
  <c r="P10" i="4" s="1"/>
  <c r="N12" i="4"/>
  <c r="O12" i="4" s="1"/>
  <c r="N13" i="4"/>
  <c r="L14" i="4"/>
  <c r="L81" i="4" s="1"/>
  <c r="M14" i="4"/>
  <c r="M81" i="4" s="1"/>
  <c r="J14" i="4"/>
  <c r="R12" i="4" l="1"/>
  <c r="P12" i="4"/>
  <c r="R11" i="4"/>
  <c r="P11" i="4"/>
  <c r="R10" i="4"/>
  <c r="N9" i="4" l="1"/>
  <c r="N14" i="4" l="1"/>
  <c r="O9" i="4"/>
  <c r="O81" i="4" s="1"/>
  <c r="R9" i="4"/>
  <c r="P9" i="4"/>
  <c r="N10" i="3"/>
  <c r="L10" i="3"/>
  <c r="K10" i="3"/>
  <c r="J10" i="3"/>
  <c r="I10" i="3"/>
  <c r="N10" i="1" l="1"/>
  <c r="L10" i="1"/>
  <c r="K10" i="1"/>
  <c r="J10" i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Leonardo Briceno Moreno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I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sharedStrings.xml><?xml version="1.0" encoding="utf-8"?>
<sst xmlns="http://schemas.openxmlformats.org/spreadsheetml/2006/main" count="234" uniqueCount="171">
  <si>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</si>
  <si>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</si>
  <si>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</si>
  <si>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</si>
  <si>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</si>
  <si>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</si>
  <si>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</si>
  <si>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AVANCE DE META</t>
  </si>
  <si>
    <t>RECURSOS FINANCIEROS</t>
  </si>
  <si>
    <t>SEGUIMIENTO DE EJECUCION PLAN ANUAL DE INVERSIÓN 
CORTE AL MES XXXX</t>
  </si>
  <si>
    <t>APROPIACIÓN INICIAL</t>
  </si>
  <si>
    <t>MODIFICACIONES</t>
  </si>
  <si>
    <t>DISPONIBLE</t>
  </si>
  <si>
    <t>COMPROMISO</t>
  </si>
  <si>
    <t>% COMP</t>
  </si>
  <si>
    <t>OBLIGACIÓN</t>
  </si>
  <si>
    <t>% OBLIG</t>
  </si>
  <si>
    <t>Subtotal</t>
  </si>
  <si>
    <r>
      <rPr>
        <b/>
        <sz val="12"/>
        <color theme="1"/>
        <rFont val="Arial"/>
        <family val="2"/>
      </rPr>
      <t xml:space="preserve">VERSIÓN: </t>
    </r>
    <r>
      <rPr>
        <sz val="12"/>
        <color theme="1"/>
        <rFont val="Arial"/>
        <family val="2"/>
      </rPr>
      <t>00</t>
    </r>
  </si>
  <si>
    <t>MATRIZ DE SEGUIMIENTO PLAN ANUAL DE INVERSIÓN</t>
  </si>
  <si>
    <t>CORTE AL XXX DEL MES XXXX DE XXXX</t>
  </si>
  <si>
    <r>
      <rPr>
        <b/>
        <sz val="12"/>
        <color theme="1"/>
        <rFont val="Arial"/>
        <family val="2"/>
      </rPr>
      <t>FECHA:</t>
    </r>
    <r>
      <rPr>
        <sz val="12"/>
        <color theme="1"/>
        <rFont val="Arial"/>
        <family val="2"/>
      </rPr>
      <t xml:space="preserve"> 2016-07-11</t>
    </r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</si>
  <si>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G101PR01F16</t>
    </r>
  </si>
  <si>
    <t xml:space="preserve">CÓDIGO PRESUPUESTAL </t>
  </si>
  <si>
    <t>INDICADOR DE PRODUCTO</t>
  </si>
  <si>
    <t>META DE LA VIGENCIA SUIFP</t>
  </si>
  <si>
    <t>AVANCE DE META EN LA VIGENCIA</t>
  </si>
  <si>
    <t xml:space="preserve">EJECUCION PLAN ANUAL DE INVERSIÓN </t>
  </si>
  <si>
    <t>APROPIACIÓN VIGENTE</t>
  </si>
  <si>
    <t>MODIFICACIONES EN TRÁMITE*</t>
  </si>
  <si>
    <t>APROPIACIÓN CON VIGENCIAS FUTURAS</t>
  </si>
  <si>
    <t>CRÉDITOS</t>
  </si>
  <si>
    <t>CONTRACRÉDITOS</t>
  </si>
  <si>
    <t>*** La aprobación de las solicitudes de modificación, actualización o ajuste a los proyectos de inversión están sujetos a las etapas y procedimientos definidos por la normatividad, el Departamento Nacional de Planeación y el Ministerio de Hacienda y Crédito Público.</t>
  </si>
  <si>
    <t>APROPIACIÓN VIGENTE*</t>
  </si>
  <si>
    <r>
      <rPr>
        <b/>
        <sz val="12"/>
        <color theme="1"/>
        <rFont val="Arial Narrow"/>
        <family val="2"/>
      </rPr>
      <t>CÓDIGO:</t>
    </r>
    <r>
      <rPr>
        <sz val="12"/>
        <color theme="1"/>
        <rFont val="Arial Narrow"/>
        <family val="2"/>
      </rPr>
      <t xml:space="preserve"> D101PR01F07</t>
    </r>
  </si>
  <si>
    <r>
      <rPr>
        <b/>
        <sz val="12"/>
        <color theme="1"/>
        <rFont val="Arial Narrow"/>
        <family val="2"/>
      </rPr>
      <t xml:space="preserve">VERSIÓN: </t>
    </r>
    <r>
      <rPr>
        <sz val="12"/>
        <color theme="1"/>
        <rFont val="Arial Narrow"/>
        <family val="2"/>
      </rPr>
      <t>00</t>
    </r>
  </si>
  <si>
    <r>
      <rPr>
        <b/>
        <sz val="12"/>
        <color theme="1"/>
        <rFont val="Arial Narrow"/>
        <family val="2"/>
      </rPr>
      <t>FECHA:</t>
    </r>
    <r>
      <rPr>
        <sz val="12"/>
        <color theme="1"/>
        <rFont val="Arial Narrow"/>
        <family val="2"/>
      </rPr>
      <t xml:space="preserve"> 2020-01-17</t>
    </r>
  </si>
  <si>
    <t>Mejorar la calidad
y el impacto de la
investigación y la
transferencia de
conocimiento y
tecnología</t>
  </si>
  <si>
    <t>Dirección de Fomento a la Investigación</t>
  </si>
  <si>
    <t>3902-1000-6</t>
  </si>
  <si>
    <t>Capacitación de recursos humanos para la investigación Nacional</t>
  </si>
  <si>
    <t>Créditos educativos condonables para la realización de estudios de maestria en el exterior Otorgados</t>
  </si>
  <si>
    <t>Posdoctores apoyados</t>
  </si>
  <si>
    <t>Créditos educativos condonables para la realización de estudios de doctorado en el exterior Otorgados</t>
  </si>
  <si>
    <t>Recursos girados al FFJC</t>
  </si>
  <si>
    <t>Evaluación de Impacto</t>
  </si>
  <si>
    <t>N/A</t>
  </si>
  <si>
    <t>Apoyar la financiaciación de es estudios de maestria en el exterior en áreas generales a través del programa "crédito-beca" con Colfuturo</t>
  </si>
  <si>
    <t>Financiar estudios de posdoctorado</t>
  </si>
  <si>
    <t>Financiar estudios de doctorado en el exterior</t>
  </si>
  <si>
    <t>Recursos  comprometidos con vigencia futura (cohortes 2016 y 2019)</t>
  </si>
  <si>
    <t>Realizar evaluación de impacto de acuerdo con lo definido en el Conpes 3981</t>
  </si>
  <si>
    <t>SUBTOTAL</t>
  </si>
  <si>
    <t>3902-1000-5</t>
  </si>
  <si>
    <t>Mejoramiento del impacto de la Investigación científica en el sector salud</t>
  </si>
  <si>
    <t>Programas y Proyectos Cofinanciados en líneas prioritarias en salud</t>
  </si>
  <si>
    <t>Apoyar financiera y tecnicamente los programas y proyectos de investigación en salud</t>
  </si>
  <si>
    <t>3902-1000-7</t>
  </si>
  <si>
    <t xml:space="preserve">Investigadores reconocidos </t>
  </si>
  <si>
    <t xml:space="preserve">Bases de datos disponibles para consulta por actores del SNCTI </t>
  </si>
  <si>
    <t xml:space="preserve">Proyectos financiados para la investigación y generación de nuevo conocimiento </t>
  </si>
  <si>
    <t>Verificación de criterios</t>
  </si>
  <si>
    <t>Seleccionar actores</t>
  </si>
  <si>
    <t>Adquirir herramientas para obtener datos de CTeI</t>
  </si>
  <si>
    <t>Realizar pagos de acceso a herramientas de CTeI</t>
  </si>
  <si>
    <t>Evaluar propuestas</t>
  </si>
  <si>
    <t>Contratar financiables</t>
  </si>
  <si>
    <t>Generar vínculos entre los actores del SNCTI y actores internacionales estratégicos</t>
  </si>
  <si>
    <t>Equipo de internacionalización</t>
  </si>
  <si>
    <t>3901-1000-7</t>
  </si>
  <si>
    <t>Participar en los escenarios de internacionalización de CTeI.</t>
  </si>
  <si>
    <t>Gestionar alianzas Internacionales que promuevan el fortalecimiento de la CTeI en Colombia.</t>
  </si>
  <si>
    <t>Gestionar actividades que involucren la CTeI de Colombia en el ámbito Internacional.</t>
  </si>
  <si>
    <t>Apoyo fortalecimiento de la transferencia internacional de conocimiento a los actores del SNCTI nivel nacional</t>
  </si>
  <si>
    <t>Acuerdos de cooperación obtenidos</t>
  </si>
  <si>
    <t>Dirección Adminstrativa y Financiera</t>
  </si>
  <si>
    <t>3901-1000-6</t>
  </si>
  <si>
    <t>Administración sistema nacional de ciencia y tecnología nacional</t>
  </si>
  <si>
    <t>Eventos realizados</t>
  </si>
  <si>
    <t>Areas técnicas apoyadas a través de la contraración de personal requerido</t>
  </si>
  <si>
    <t>Espacios en medios masivos de comunicación dedicados a temas de CTeI</t>
  </si>
  <si>
    <t>Estudios para planeación y formulación de políticas</t>
  </si>
  <si>
    <t>Apoyar las actividades de movilidad, eventos y seguimiento de la Entidad</t>
  </si>
  <si>
    <t>Apoyar las áreas técnicas de la Entidad con el talento humano requerido</t>
  </si>
  <si>
    <t>Gestionar espacios con medios de comunicación para la divulgación sobre información en medios de comunicación</t>
  </si>
  <si>
    <t>Documentos técnicos elaborados - Fortalecer el sistema de Gestión Documental de la Entidad</t>
  </si>
  <si>
    <t>Evaluar las iniciativas de política para afrontar los grandes retos nacionales</t>
  </si>
  <si>
    <t>Desarrollar sistema e institucionalidad habilitante para la CTeI
Convertir a COLCIENCIAS en Ágil, Moderna y Transparente</t>
  </si>
  <si>
    <t>Convertir a COLCIENCIAS en Ágil, Moderna y Transparente</t>
  </si>
  <si>
    <t>Oficina de Tecnologías de la Información y comunicaciones TIC</t>
  </si>
  <si>
    <t>3901-1000-5</t>
  </si>
  <si>
    <t>Apoyo al proceso de transformación digital para la gestión y prestación de servicios de ti en el sector CTI y a nivel  nacional</t>
  </si>
  <si>
    <t xml:space="preserve">Documentos de política </t>
  </si>
  <si>
    <t xml:space="preserve">Indice de Gobierno en Línea  (**)
Nivel de Satisfacción de los
usuarios del sector CTeI en la prestación de
servicios tecnológicos
</t>
  </si>
  <si>
    <t>100% de los criterios priorizados para la vigencia
97%</t>
  </si>
  <si>
    <t>Desarrollar o Adquirir, implementar y dar soporte a aplicaciones que apalanquen los procesos misionales y de apoyo a la gestión</t>
  </si>
  <si>
    <t>Implementar, Mantener y Madurar el Modelo de Seguridad y Privacidad de la Información en la Entidad</t>
  </si>
  <si>
    <t>Realizar la gestión de los servicios tecnológicos de la Entidad</t>
  </si>
  <si>
    <t>Suministrar la infraestructura tecnológica que soporte los servicios tecnológicos y los sistemas de información de la Entidad</t>
  </si>
  <si>
    <t>3903-1000-4</t>
  </si>
  <si>
    <t>Dirección y Desarrollo Tecnológico e innovación</t>
  </si>
  <si>
    <t>Promover el desarrollo tecnológico y la innovación como motor de crecimiento empresarial y del emprendimiento</t>
  </si>
  <si>
    <t>Estrategias de comunicación con enfoque en ciencia, tecnología y sociedad implementadas</t>
  </si>
  <si>
    <t>Aumentar el aprovechamiento de las Actividades de Ciencia Tecnología e Innovación en la Bioeconomía en Colombia</t>
  </si>
  <si>
    <t>C-3903-1000-5</t>
  </si>
  <si>
    <t>DTUC</t>
  </si>
  <si>
    <t xml:space="preserve">Conservar y usar sosteniblemente la biodiversidad por medio de la CTeI para contribuir al desarrollo de la Bioeconomía en Colombia </t>
  </si>
  <si>
    <t>Generar incentivos para que jóvenes con vocación científica accedan y aprovechen espacios de fortalecimiento de sus capacidades para la investigación e innovación (jóvenes investigadores)</t>
  </si>
  <si>
    <t>Diseñar e implementar estrategias de capacitación a maestros vinculados al programa de fomento a vocaciones científicas</t>
  </si>
  <si>
    <t>Producir activaciones regionales de carácter inspirador con temáticas en CTeI</t>
  </si>
  <si>
    <t>Fortalecer la plataforma web y los canales digitales para la difusión de la CTeI</t>
  </si>
  <si>
    <t>Desarrollar espacios de reflexión y diálogo sobre cultura y Apropiación Social de CTeI en Centros de Ciencia o estrategias similares</t>
  </si>
  <si>
    <t>Producir contenidos multiformatos con temáticas en Ciencia, Tecnología e Innovación</t>
  </si>
  <si>
    <t>Jóvenes y niños apoyados</t>
  </si>
  <si>
    <t>Documentos de política</t>
  </si>
  <si>
    <t>Estrategias</t>
  </si>
  <si>
    <t>3904-1000-4</t>
  </si>
  <si>
    <t>Desarrollo de vocaciones científicas y capacidades para la investigación en niños y jóvenes a nivel Nacional</t>
  </si>
  <si>
    <t>TOTAL</t>
  </si>
  <si>
    <t>Dirección de Mentalidad y Cultura</t>
  </si>
  <si>
    <t>Generar una cultura que valore y gestione el conocimiento y la innovación</t>
  </si>
  <si>
    <t>3904-1000-5</t>
  </si>
  <si>
    <t>Apoyo al fomento y desarrollo de la apropiación social de la CTeI ASCTI Nacional</t>
  </si>
  <si>
    <t>Diseñar, formular, implementar y evaluar política pública para el desarrollo de vocaciones científicas y capacidades para la investigación (Jóvenes y Ondas).</t>
  </si>
  <si>
    <t>Fortalecimiento de las capacidades de los actores del snctei para la generación de conocimiento a nivel  nacional</t>
  </si>
  <si>
    <t>40 Fulbright
100 Exterior</t>
  </si>
  <si>
    <t>Fortalecimiento de las Capacidades de Transferencia y Uso del Conocimiento Para la Innovacion a nivel  Nacional</t>
  </si>
  <si>
    <t>Asignación del cupo de beneficios tributarios de deducción por inversión y donación</t>
  </si>
  <si>
    <t>Proyectos financiados para el desarrollo tecnológico y la innovación</t>
  </si>
  <si>
    <t>Organizaciones beneficiadas a través de la estrategia de gestión de la I+D+i</t>
  </si>
  <si>
    <t>Empresas apoyadas</t>
  </si>
  <si>
    <t>Servicios de apoyo para proyectos de parques científicos y tecnológicos</t>
  </si>
  <si>
    <t>Realizar la evaluación de proyectos para incentivos tributarios a la inversión en proyectos de alistamiento tecnológico y transferencia de tecnología</t>
  </si>
  <si>
    <t>Realizar la supervisión de las actividades</t>
  </si>
  <si>
    <t>Realizar el apoyo financiero y técnico para el alistamiento y presentación de solicitudes de invenciones - vía patente nacional y/o vía PCT</t>
  </si>
  <si>
    <t>Realizar el apoyo financiero al acompañamiento a la generación de capacidades de gestión de la innovación en empresas - Estrategias sistemas de innovación, innovación abierta y aceleración</t>
  </si>
  <si>
    <t>Brindar apoyo técnico y financiero para el desarrollo de actividades que generen y fortalezcan vocaciones científicas en niños y jóvenes del país (ondas)</t>
  </si>
  <si>
    <t>Diseñar, formular, implementar y evaluar política pública para el fomento y desarrollo de la Difusión y Divulgación del Conocimiento</t>
  </si>
  <si>
    <t>Diseñar e implementar estrategias para el acceso a la información científica por parte de los actores del sistema.</t>
  </si>
  <si>
    <t>Diseñar e implementar convocatorias que promuevan procesos de
Apropiación Social de CTeI a partir del diálogo e intercambio de
conocimientos entre comunidades de base y comunidad científica
para la solución de problemas</t>
  </si>
  <si>
    <t>Diseñar, formular, implementar y evaluar política pública para el fomento y desarrollo de la Apropiación Social del Conocimiento.</t>
  </si>
  <si>
    <t>Diseñar e implementar convocatorias o concursos que promueva la participación de ciudadanos y comunidades en actividades de CTeI</t>
  </si>
  <si>
    <t>Expediciones científicas apoyadas</t>
  </si>
  <si>
    <t xml:space="preserve">Registros biológicos publicados en el SiB </t>
  </si>
  <si>
    <t>Colecciones biológicas apoyadas</t>
  </si>
  <si>
    <t>Registros genéticos publicados en Bold Systems</t>
  </si>
  <si>
    <t>Contenidos multiformato con enfoque en divulgación y difusión de la ciencia producidos</t>
  </si>
  <si>
    <t>Empresas apoyadas en procesos de innovación (por tipo de programa o estrategia)</t>
  </si>
  <si>
    <t>Joint ventures o acuerdos de colaboración</t>
  </si>
  <si>
    <t>Evaluación de Propuestas</t>
  </si>
  <si>
    <t>Financiación de propuestas</t>
  </si>
  <si>
    <t>Elaboración de material multiformato</t>
  </si>
  <si>
    <t>Divulgación del material multiformato</t>
  </si>
  <si>
    <t>Realizar estudios técnicos para promover la bioeconomía en el país</t>
  </si>
  <si>
    <t>Formalizar acuerdos especiales de cooperación enfocados en la gestión de la Biodiversidad</t>
  </si>
  <si>
    <t>Fortalecimiento Capacidades Regionales en Ciencia, Tecnologia e Innovacion  Nacional</t>
  </si>
  <si>
    <t>Servicios de asistencia técnica a los actores de los sistemas territoriales de Ciencia, Tecnología e Innovación -CTeI</t>
  </si>
  <si>
    <t xml:space="preserve">Documentos de planeación </t>
  </si>
  <si>
    <t>Servicio de coordinación institucional</t>
  </si>
  <si>
    <t>Realizar un estudio estratégico para el fortalecimiento regional en CTeI</t>
  </si>
  <si>
    <t>Asesorar la construcción de la Política Pública regional en CTeI</t>
  </si>
  <si>
    <t>Desarrollar insumos analíticos de medición y evaluación de capacidades regionales en CTeI</t>
  </si>
  <si>
    <t>Implementar instrumentos de formación para entes y organizaciones territoriales</t>
  </si>
  <si>
    <t>Asesorar técnicamente las sesiones y el proceso de evolución del Codecti</t>
  </si>
  <si>
    <t>Realizar mesas de asistencia técnica para entes y organizaciones territoriales</t>
  </si>
  <si>
    <t>Asesorar la elaboración y adopción de documentos de planeación de CTeI territorial</t>
  </si>
  <si>
    <t>Fomentar la innovación pública</t>
  </si>
  <si>
    <t>Desarrollar espacios de articulación interinstitucional, intersectorial e interterritorial de CTeI</t>
  </si>
  <si>
    <t>16,104</t>
  </si>
  <si>
    <t>CORTE AL 31 DEL MES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</si>
</sst>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_-;\-&quot;$&quot;* #,##0_-;_-&quot;$&quot;* &quot;-&quot;??_-;_-@_-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8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sz val="11"/>
      <color theme="1"/>
      <name val="Calibri"/>
      <family val="2"/>
    </font>
    <font>
      <b/>
      <sz val="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E6EFF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165" fontId="6" fillId="5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4" fontId="21" fillId="2" borderId="1" xfId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9" fontId="21" fillId="2" borderId="1" xfId="2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164" fontId="22" fillId="7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43" fontId="23" fillId="2" borderId="0" xfId="3" applyFont="1" applyFill="1"/>
    <xf numFmtId="164" fontId="21" fillId="2" borderId="0" xfId="0" applyNumberFormat="1" applyFont="1" applyFill="1" applyAlignment="1">
      <alignment horizontal="center" vertical="center"/>
    </xf>
    <xf numFmtId="164" fontId="21" fillId="0" borderId="1" xfId="1" applyFont="1" applyFill="1" applyBorder="1" applyAlignment="1">
      <alignment horizontal="center" vertical="center"/>
    </xf>
    <xf numFmtId="9" fontId="21" fillId="0" borderId="1" xfId="2" applyFont="1" applyFill="1" applyBorder="1" applyAlignment="1">
      <alignment horizontal="center" vertical="center"/>
    </xf>
    <xf numFmtId="7" fontId="21" fillId="2" borderId="0" xfId="0" applyNumberFormat="1" applyFont="1" applyFill="1" applyAlignment="1">
      <alignment horizontal="center" vertical="center"/>
    </xf>
    <xf numFmtId="43" fontId="21" fillId="2" borderId="0" xfId="3" applyFont="1" applyFill="1" applyAlignment="1">
      <alignment horizontal="center" vertical="center"/>
    </xf>
    <xf numFmtId="43" fontId="21" fillId="2" borderId="0" xfId="0" applyNumberFormat="1" applyFont="1" applyFill="1" applyAlignment="1">
      <alignment horizontal="center" vertical="center"/>
    </xf>
    <xf numFmtId="43" fontId="11" fillId="2" borderId="0" xfId="3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43" fontId="21" fillId="0" borderId="0" xfId="3" applyFont="1" applyFill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9" fontId="21" fillId="2" borderId="2" xfId="2" applyFont="1" applyFill="1" applyBorder="1" applyAlignment="1">
      <alignment horizontal="center" vertical="center"/>
    </xf>
    <xf numFmtId="9" fontId="21" fillId="2" borderId="3" xfId="2" applyFont="1" applyFill="1" applyBorder="1" applyAlignment="1">
      <alignment horizontal="center" vertical="center"/>
    </xf>
    <xf numFmtId="164" fontId="21" fillId="2" borderId="2" xfId="1" applyFont="1" applyFill="1" applyBorder="1" applyAlignment="1">
      <alignment horizontal="center" vertical="center"/>
    </xf>
    <xf numFmtId="164" fontId="21" fillId="2" borderId="3" xfId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 wrapText="1"/>
    </xf>
    <xf numFmtId="49" fontId="21" fillId="0" borderId="14" xfId="3" applyNumberFormat="1" applyFont="1" applyFill="1" applyBorder="1" applyAlignment="1">
      <alignment horizontal="center" vertical="center" wrapText="1"/>
    </xf>
    <xf numFmtId="49" fontId="21" fillId="0" borderId="3" xfId="3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">
    <cellStyle name="Millares" xfId="3" builtin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366CC"/>
      <color rgb="FFE6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4454" cy="69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0</xdr:rowOff>
    </xdr:from>
    <xdr:to>
      <xdr:col>6</xdr:col>
      <xdr:colOff>1566723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DB68E2-7413-49C3-BD65-265A3B2454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" y="0"/>
          <a:ext cx="5490883" cy="974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195944</xdr:colOff>
      <xdr:row>0</xdr:row>
      <xdr:rowOff>138795</xdr:rowOff>
    </xdr:from>
    <xdr:to>
      <xdr:col>3</xdr:col>
      <xdr:colOff>831323</xdr:colOff>
      <xdr:row>2</xdr:row>
      <xdr:rowOff>190499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4" y="138795"/>
          <a:ext cx="4663093" cy="704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0"/>
  <sheetViews>
    <sheetView zoomScale="70" zoomScaleNormal="70" workbookViewId="0">
      <selection activeCell="E18" sqref="E18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61"/>
      <c r="B1" s="61"/>
      <c r="C1" s="61"/>
      <c r="D1" s="61"/>
      <c r="E1" s="62" t="s">
        <v>19</v>
      </c>
      <c r="F1" s="62"/>
      <c r="G1" s="62"/>
      <c r="H1" s="62"/>
      <c r="I1" s="62"/>
      <c r="J1" s="62"/>
      <c r="K1" s="62"/>
      <c r="L1" s="62"/>
      <c r="M1" s="62"/>
      <c r="N1" s="61" t="s">
        <v>22</v>
      </c>
      <c r="O1" s="61"/>
    </row>
    <row r="2" spans="1:16" ht="25.5" customHeight="1" x14ac:dyDescent="0.25">
      <c r="A2" s="61"/>
      <c r="B2" s="61"/>
      <c r="C2" s="61"/>
      <c r="D2" s="61"/>
      <c r="E2" s="62"/>
      <c r="F2" s="62"/>
      <c r="G2" s="62"/>
      <c r="H2" s="62"/>
      <c r="I2" s="62"/>
      <c r="J2" s="62"/>
      <c r="K2" s="62"/>
      <c r="L2" s="62"/>
      <c r="M2" s="62"/>
      <c r="N2" s="61" t="s">
        <v>18</v>
      </c>
      <c r="O2" s="61"/>
      <c r="P2" s="2"/>
    </row>
    <row r="3" spans="1:16" ht="25.5" customHeight="1" x14ac:dyDescent="0.25">
      <c r="A3" s="61"/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1" t="s">
        <v>21</v>
      </c>
      <c r="O3" s="61"/>
      <c r="P3" s="3"/>
    </row>
    <row r="4" spans="1:16" ht="31.9" customHeight="1" x14ac:dyDescent="0.25">
      <c r="E4" s="60" t="s">
        <v>20</v>
      </c>
      <c r="F4" s="60"/>
      <c r="G4" s="60"/>
      <c r="H4" s="60"/>
      <c r="I4" s="60"/>
      <c r="J4" s="60"/>
      <c r="K4" s="60"/>
      <c r="L4" s="60"/>
      <c r="M4" s="60"/>
      <c r="N4" s="60"/>
      <c r="O4" s="60"/>
    </row>
    <row r="6" spans="1:16" ht="42.75" customHeight="1" x14ac:dyDescent="0.25">
      <c r="A6" s="55" t="s">
        <v>0</v>
      </c>
      <c r="B6" s="56" t="s">
        <v>1</v>
      </c>
      <c r="C6" s="58" t="s">
        <v>2</v>
      </c>
      <c r="D6" s="55" t="s">
        <v>3</v>
      </c>
      <c r="E6" s="55" t="s">
        <v>4</v>
      </c>
      <c r="F6" s="52" t="s">
        <v>5</v>
      </c>
      <c r="G6" s="52" t="s">
        <v>6</v>
      </c>
      <c r="H6" s="52" t="s">
        <v>7</v>
      </c>
      <c r="I6" s="53" t="s">
        <v>8</v>
      </c>
      <c r="J6" s="53"/>
      <c r="K6" s="53"/>
      <c r="L6" s="54" t="s">
        <v>9</v>
      </c>
      <c r="M6" s="54"/>
      <c r="N6" s="54"/>
      <c r="O6" s="54"/>
    </row>
    <row r="7" spans="1:16" ht="31.5" x14ac:dyDescent="0.25">
      <c r="A7" s="55"/>
      <c r="B7" s="57"/>
      <c r="C7" s="59"/>
      <c r="D7" s="55"/>
      <c r="E7" s="55"/>
      <c r="F7" s="52"/>
      <c r="G7" s="52"/>
      <c r="H7" s="52"/>
      <c r="I7" s="12" t="s">
        <v>10</v>
      </c>
      <c r="J7" s="12" t="s">
        <v>11</v>
      </c>
      <c r="K7" s="12" t="s">
        <v>12</v>
      </c>
      <c r="L7" s="11" t="s">
        <v>13</v>
      </c>
      <c r="M7" s="11" t="s">
        <v>14</v>
      </c>
      <c r="N7" s="11" t="s">
        <v>15</v>
      </c>
      <c r="O7" s="11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E4:O4"/>
    <mergeCell ref="A1:D3"/>
    <mergeCell ref="E1:M3"/>
    <mergeCell ref="N1:O1"/>
    <mergeCell ref="N2:O2"/>
    <mergeCell ref="N3:O3"/>
    <mergeCell ref="G6:G7"/>
    <mergeCell ref="H6:H7"/>
    <mergeCell ref="I6:K6"/>
    <mergeCell ref="L6:O6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87"/>
  <sheetViews>
    <sheetView tabSelected="1" topLeftCell="L80" zoomScaleNormal="100" workbookViewId="0">
      <selection activeCell="S90" sqref="S90"/>
    </sheetView>
  </sheetViews>
  <sheetFormatPr baseColWidth="10" defaultColWidth="11.5703125" defaultRowHeight="15.75" x14ac:dyDescent="0.25"/>
  <cols>
    <col min="1" max="1" width="2" style="13" customWidth="1"/>
    <col min="2" max="2" width="18.28515625" style="13" hidden="1" customWidth="1"/>
    <col min="3" max="4" width="20" style="13" hidden="1" customWidth="1"/>
    <col min="5" max="5" width="34.7109375" style="13" customWidth="1"/>
    <col min="6" max="7" width="24.140625" style="13" customWidth="1"/>
    <col min="8" max="8" width="24.140625" style="13" hidden="1" customWidth="1"/>
    <col min="9" max="9" width="24.28515625" style="13" customWidth="1"/>
    <col min="10" max="11" width="20.7109375" style="13" customWidth="1"/>
    <col min="12" max="13" width="23.28515625" style="13" customWidth="1"/>
    <col min="14" max="14" width="20.5703125" style="13" customWidth="1"/>
    <col min="15" max="15" width="22.42578125" style="13" customWidth="1"/>
    <col min="16" max="16" width="11.5703125" style="13"/>
    <col min="17" max="17" width="19" style="13" customWidth="1"/>
    <col min="18" max="18" width="13.5703125" style="13" customWidth="1"/>
    <col min="19" max="19" width="20.28515625" style="13" customWidth="1"/>
    <col min="20" max="20" width="23.42578125" style="13" customWidth="1"/>
    <col min="21" max="21" width="16.7109375" style="13" customWidth="1"/>
    <col min="22" max="16384" width="11.5703125" style="13"/>
  </cols>
  <sheetData>
    <row r="1" spans="2:20" ht="25.5" customHeight="1" x14ac:dyDescent="0.25">
      <c r="B1" s="98"/>
      <c r="C1" s="99"/>
      <c r="D1" s="99"/>
      <c r="E1" s="99"/>
      <c r="F1" s="84" t="s">
        <v>19</v>
      </c>
      <c r="G1" s="84"/>
      <c r="H1" s="84"/>
      <c r="I1" s="84"/>
      <c r="J1" s="84"/>
      <c r="K1" s="84"/>
      <c r="L1" s="84"/>
      <c r="M1" s="84"/>
      <c r="N1" s="84"/>
      <c r="O1" s="84"/>
      <c r="P1" s="85"/>
      <c r="Q1" s="80" t="s">
        <v>35</v>
      </c>
      <c r="R1" s="80"/>
    </row>
    <row r="2" spans="2:20" ht="25.5" customHeight="1" x14ac:dyDescent="0.25">
      <c r="B2" s="98"/>
      <c r="C2" s="99"/>
      <c r="D2" s="99"/>
      <c r="E2" s="99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1" t="s">
        <v>36</v>
      </c>
      <c r="R2" s="82"/>
    </row>
    <row r="3" spans="2:20" ht="25.5" customHeight="1" x14ac:dyDescent="0.25">
      <c r="B3" s="100"/>
      <c r="C3" s="101"/>
      <c r="D3" s="101"/>
      <c r="E3" s="101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1" t="s">
        <v>37</v>
      </c>
      <c r="R3" s="82"/>
    </row>
    <row r="4" spans="2:20" ht="31.9" customHeight="1" x14ac:dyDescent="0.25">
      <c r="I4" s="83" t="s">
        <v>170</v>
      </c>
      <c r="J4" s="83"/>
      <c r="K4" s="83"/>
      <c r="L4" s="83"/>
      <c r="M4" s="83"/>
      <c r="N4" s="83"/>
      <c r="O4" s="83"/>
      <c r="P4" s="83"/>
      <c r="Q4" s="83"/>
      <c r="R4" s="83"/>
    </row>
    <row r="6" spans="2:20" ht="42.75" customHeight="1" x14ac:dyDescent="0.25">
      <c r="B6" s="77" t="s">
        <v>0</v>
      </c>
      <c r="C6" s="77" t="s">
        <v>1</v>
      </c>
      <c r="D6" s="77" t="s">
        <v>23</v>
      </c>
      <c r="E6" s="77" t="s">
        <v>3</v>
      </c>
      <c r="F6" s="77" t="s">
        <v>24</v>
      </c>
      <c r="G6" s="77" t="s">
        <v>25</v>
      </c>
      <c r="H6" s="78" t="s">
        <v>26</v>
      </c>
      <c r="I6" s="77" t="s">
        <v>4</v>
      </c>
      <c r="J6" s="79" t="s">
        <v>8</v>
      </c>
      <c r="K6" s="79"/>
      <c r="L6" s="79"/>
      <c r="M6" s="79"/>
      <c r="N6" s="79"/>
      <c r="O6" s="78" t="s">
        <v>27</v>
      </c>
      <c r="P6" s="78"/>
      <c r="Q6" s="78"/>
      <c r="R6" s="78"/>
    </row>
    <row r="7" spans="2:20" ht="42.75" customHeight="1" x14ac:dyDescent="0.25">
      <c r="B7" s="77"/>
      <c r="C7" s="77"/>
      <c r="D7" s="77"/>
      <c r="E7" s="77"/>
      <c r="F7" s="77"/>
      <c r="G7" s="77"/>
      <c r="H7" s="78"/>
      <c r="I7" s="77"/>
      <c r="J7" s="77" t="s">
        <v>28</v>
      </c>
      <c r="K7" s="77"/>
      <c r="L7" s="77" t="s">
        <v>29</v>
      </c>
      <c r="M7" s="77"/>
      <c r="N7" s="77" t="s">
        <v>34</v>
      </c>
      <c r="O7" s="78" t="s">
        <v>13</v>
      </c>
      <c r="P7" s="78" t="s">
        <v>14</v>
      </c>
      <c r="Q7" s="78" t="s">
        <v>15</v>
      </c>
      <c r="R7" s="78" t="s">
        <v>16</v>
      </c>
    </row>
    <row r="8" spans="2:20" ht="31.5" x14ac:dyDescent="0.25">
      <c r="B8" s="77"/>
      <c r="C8" s="77"/>
      <c r="D8" s="77"/>
      <c r="E8" s="77"/>
      <c r="F8" s="77"/>
      <c r="G8" s="77"/>
      <c r="H8" s="78"/>
      <c r="I8" s="77"/>
      <c r="J8" s="14" t="s">
        <v>10</v>
      </c>
      <c r="K8" s="14" t="s">
        <v>30</v>
      </c>
      <c r="L8" s="14" t="s">
        <v>31</v>
      </c>
      <c r="M8" s="14" t="s">
        <v>32</v>
      </c>
      <c r="N8" s="77"/>
      <c r="O8" s="78"/>
      <c r="P8" s="78"/>
      <c r="Q8" s="78"/>
      <c r="R8" s="78"/>
    </row>
    <row r="9" spans="2:20" s="27" customFormat="1" ht="70.5" customHeight="1" x14ac:dyDescent="0.25">
      <c r="B9" s="63" t="s">
        <v>38</v>
      </c>
      <c r="C9" s="63" t="s">
        <v>39</v>
      </c>
      <c r="D9" s="65" t="s">
        <v>40</v>
      </c>
      <c r="E9" s="63" t="s">
        <v>41</v>
      </c>
      <c r="F9" s="22" t="s">
        <v>42</v>
      </c>
      <c r="G9" s="16">
        <v>1000</v>
      </c>
      <c r="H9" s="23"/>
      <c r="I9" s="19" t="s">
        <v>48</v>
      </c>
      <c r="J9" s="24">
        <v>60494303530</v>
      </c>
      <c r="K9" s="24"/>
      <c r="L9" s="24">
        <v>0</v>
      </c>
      <c r="M9" s="24">
        <v>0</v>
      </c>
      <c r="N9" s="25">
        <f>+J9+K9+L9-M9</f>
        <v>60494303530</v>
      </c>
      <c r="O9" s="24">
        <f>+N9</f>
        <v>60494303530</v>
      </c>
      <c r="P9" s="26">
        <f>+O9/N9</f>
        <v>1</v>
      </c>
      <c r="Q9" s="24">
        <v>0</v>
      </c>
      <c r="R9" s="26">
        <f>+Q9/N9</f>
        <v>0</v>
      </c>
    </row>
    <row r="10" spans="2:20" s="27" customFormat="1" ht="70.5" customHeight="1" x14ac:dyDescent="0.25">
      <c r="B10" s="64"/>
      <c r="C10" s="64"/>
      <c r="D10" s="66"/>
      <c r="E10" s="64"/>
      <c r="F10" s="23" t="s">
        <v>43</v>
      </c>
      <c r="G10" s="17">
        <v>200</v>
      </c>
      <c r="H10" s="23"/>
      <c r="I10" s="20" t="s">
        <v>49</v>
      </c>
      <c r="J10" s="24">
        <v>4800000000</v>
      </c>
      <c r="K10" s="24"/>
      <c r="L10" s="24">
        <v>0</v>
      </c>
      <c r="M10" s="24"/>
      <c r="N10" s="25">
        <f t="shared" ref="N10:N15" si="0">+J10+K10+L10-M10</f>
        <v>4800000000</v>
      </c>
      <c r="O10" s="24">
        <v>0</v>
      </c>
      <c r="P10" s="26">
        <f>+O10/N10</f>
        <v>0</v>
      </c>
      <c r="Q10" s="24">
        <v>0</v>
      </c>
      <c r="R10" s="26">
        <f t="shared" ref="R10:R15" si="1">+Q10/N10</f>
        <v>0</v>
      </c>
    </row>
    <row r="11" spans="2:20" s="27" customFormat="1" ht="70.5" customHeight="1" x14ac:dyDescent="0.25">
      <c r="B11" s="64"/>
      <c r="C11" s="64"/>
      <c r="D11" s="66"/>
      <c r="E11" s="64"/>
      <c r="F11" s="22" t="s">
        <v>44</v>
      </c>
      <c r="G11" s="93" t="s">
        <v>126</v>
      </c>
      <c r="H11" s="23"/>
      <c r="I11" s="20" t="s">
        <v>50</v>
      </c>
      <c r="J11" s="24">
        <v>6883195760</v>
      </c>
      <c r="K11" s="24"/>
      <c r="L11" s="24"/>
      <c r="M11" s="24">
        <v>0</v>
      </c>
      <c r="N11" s="30">
        <f>+J11+K11+L11-M11</f>
        <v>6883195760</v>
      </c>
      <c r="O11" s="24">
        <v>0</v>
      </c>
      <c r="P11" s="26">
        <f t="shared" ref="P11:P15" si="2">+O11/N11</f>
        <v>0</v>
      </c>
      <c r="Q11" s="24">
        <v>0</v>
      </c>
      <c r="R11" s="26">
        <f t="shared" si="1"/>
        <v>0</v>
      </c>
    </row>
    <row r="12" spans="2:20" s="27" customFormat="1" ht="70.5" customHeight="1" x14ac:dyDescent="0.25">
      <c r="B12" s="64"/>
      <c r="C12" s="64"/>
      <c r="D12" s="66"/>
      <c r="E12" s="64"/>
      <c r="F12" s="23" t="s">
        <v>45</v>
      </c>
      <c r="G12" s="94"/>
      <c r="H12" s="23"/>
      <c r="I12" s="20" t="s">
        <v>51</v>
      </c>
      <c r="J12" s="24">
        <v>26214015633</v>
      </c>
      <c r="K12" s="24">
        <v>14728407962</v>
      </c>
      <c r="L12" s="24">
        <v>0</v>
      </c>
      <c r="M12" s="24">
        <v>0</v>
      </c>
      <c r="N12" s="25">
        <f t="shared" si="0"/>
        <v>40942423595</v>
      </c>
      <c r="O12" s="24">
        <f>+N12</f>
        <v>40942423595</v>
      </c>
      <c r="P12" s="26">
        <f t="shared" si="2"/>
        <v>1</v>
      </c>
      <c r="Q12" s="24">
        <v>0</v>
      </c>
      <c r="R12" s="26">
        <f t="shared" si="1"/>
        <v>0</v>
      </c>
    </row>
    <row r="13" spans="2:20" s="27" customFormat="1" ht="70.5" customHeight="1" x14ac:dyDescent="0.25">
      <c r="B13" s="64"/>
      <c r="C13" s="64"/>
      <c r="D13" s="71"/>
      <c r="E13" s="70"/>
      <c r="F13" s="23" t="s">
        <v>46</v>
      </c>
      <c r="G13" s="18" t="s">
        <v>47</v>
      </c>
      <c r="H13" s="23"/>
      <c r="I13" s="20" t="s">
        <v>52</v>
      </c>
      <c r="J13" s="24"/>
      <c r="K13" s="24"/>
      <c r="L13" s="24">
        <v>0</v>
      </c>
      <c r="M13" s="24">
        <v>0</v>
      </c>
      <c r="N13" s="25">
        <f t="shared" si="0"/>
        <v>0</v>
      </c>
      <c r="O13" s="24">
        <v>0</v>
      </c>
      <c r="P13" s="26">
        <v>0</v>
      </c>
      <c r="Q13" s="24">
        <v>0</v>
      </c>
      <c r="R13" s="26">
        <v>0</v>
      </c>
    </row>
    <row r="14" spans="2:20" s="27" customFormat="1" ht="18.75" customHeight="1" x14ac:dyDescent="0.25">
      <c r="B14" s="64"/>
      <c r="C14" s="64"/>
      <c r="D14" s="23"/>
      <c r="E14" s="28" t="s">
        <v>53</v>
      </c>
      <c r="F14" s="28"/>
      <c r="G14" s="28"/>
      <c r="H14" s="28"/>
      <c r="I14" s="28"/>
      <c r="J14" s="29">
        <f>SUM(J9:J13)</f>
        <v>98391514923</v>
      </c>
      <c r="K14" s="29">
        <f>SUM(K9:K13)</f>
        <v>14728407962</v>
      </c>
      <c r="L14" s="29">
        <f t="shared" ref="L14:M14" si="3">SUM(L9:L13)</f>
        <v>0</v>
      </c>
      <c r="M14" s="29">
        <f t="shared" si="3"/>
        <v>0</v>
      </c>
      <c r="N14" s="29">
        <f>SUM(N9:N13)</f>
        <v>113119922885</v>
      </c>
      <c r="O14" s="29">
        <f>SUM(O9:O13)</f>
        <v>101436727125</v>
      </c>
      <c r="P14" s="28"/>
      <c r="Q14" s="29">
        <f>SUM(Q9:Q13)</f>
        <v>0</v>
      </c>
      <c r="R14" s="28"/>
      <c r="S14" s="37"/>
      <c r="T14" s="38"/>
    </row>
    <row r="15" spans="2:20" s="27" customFormat="1" ht="70.5" customHeight="1" x14ac:dyDescent="0.25">
      <c r="B15" s="64"/>
      <c r="C15" s="64"/>
      <c r="D15" s="23" t="s">
        <v>54</v>
      </c>
      <c r="E15" s="22" t="s">
        <v>55</v>
      </c>
      <c r="F15" s="22" t="s">
        <v>56</v>
      </c>
      <c r="G15" s="18">
        <v>60</v>
      </c>
      <c r="H15" s="23"/>
      <c r="I15" s="22" t="s">
        <v>57</v>
      </c>
      <c r="J15" s="24">
        <v>60000000000</v>
      </c>
      <c r="K15" s="24">
        <v>0</v>
      </c>
      <c r="L15" s="24">
        <v>0</v>
      </c>
      <c r="M15" s="24">
        <v>0</v>
      </c>
      <c r="N15" s="25">
        <f t="shared" si="0"/>
        <v>60000000000</v>
      </c>
      <c r="O15" s="24">
        <v>0</v>
      </c>
      <c r="P15" s="26">
        <f t="shared" si="2"/>
        <v>0</v>
      </c>
      <c r="Q15" s="24">
        <v>0</v>
      </c>
      <c r="R15" s="26">
        <f t="shared" si="1"/>
        <v>0</v>
      </c>
    </row>
    <row r="16" spans="2:20" s="27" customFormat="1" ht="17.25" customHeight="1" x14ac:dyDescent="0.25">
      <c r="B16" s="64"/>
      <c r="C16" s="64"/>
      <c r="D16" s="23"/>
      <c r="E16" s="28" t="s">
        <v>53</v>
      </c>
      <c r="F16" s="28"/>
      <c r="G16" s="28"/>
      <c r="H16" s="28"/>
      <c r="I16" s="28"/>
      <c r="J16" s="29">
        <f>+J15</f>
        <v>60000000000</v>
      </c>
      <c r="K16" s="29">
        <f t="shared" ref="K16:O16" si="4">+K15</f>
        <v>0</v>
      </c>
      <c r="L16" s="29">
        <f t="shared" si="4"/>
        <v>0</v>
      </c>
      <c r="M16" s="29">
        <f t="shared" si="4"/>
        <v>0</v>
      </c>
      <c r="N16" s="29">
        <f t="shared" si="4"/>
        <v>60000000000</v>
      </c>
      <c r="O16" s="29">
        <f t="shared" si="4"/>
        <v>0</v>
      </c>
      <c r="P16" s="28"/>
      <c r="Q16" s="29">
        <f>+Q15</f>
        <v>0</v>
      </c>
      <c r="R16" s="28"/>
    </row>
    <row r="17" spans="2:19" s="27" customFormat="1" ht="39" customHeight="1" x14ac:dyDescent="0.25">
      <c r="B17" s="64"/>
      <c r="C17" s="64"/>
      <c r="D17" s="65" t="s">
        <v>58</v>
      </c>
      <c r="E17" s="63" t="s">
        <v>125</v>
      </c>
      <c r="F17" s="65" t="s">
        <v>59</v>
      </c>
      <c r="G17" s="65">
        <v>10831</v>
      </c>
      <c r="H17" s="23"/>
      <c r="I17" s="23" t="s">
        <v>62</v>
      </c>
      <c r="J17" s="74">
        <v>1500000000</v>
      </c>
      <c r="K17" s="74">
        <v>0</v>
      </c>
      <c r="L17" s="74">
        <v>0</v>
      </c>
      <c r="M17" s="74">
        <v>0</v>
      </c>
      <c r="N17" s="74">
        <f>+J17+K17+L17-M17</f>
        <v>1500000000</v>
      </c>
      <c r="O17" s="74">
        <v>0</v>
      </c>
      <c r="P17" s="72">
        <f>+O17/N17</f>
        <v>0</v>
      </c>
      <c r="Q17" s="74">
        <v>0</v>
      </c>
      <c r="R17" s="72">
        <f>+Q17/N17</f>
        <v>0</v>
      </c>
    </row>
    <row r="18" spans="2:19" s="27" customFormat="1" ht="32.25" customHeight="1" x14ac:dyDescent="0.25">
      <c r="B18" s="64"/>
      <c r="C18" s="64"/>
      <c r="D18" s="66"/>
      <c r="E18" s="64"/>
      <c r="F18" s="66"/>
      <c r="G18" s="71"/>
      <c r="H18" s="23"/>
      <c r="I18" s="23" t="s">
        <v>63</v>
      </c>
      <c r="J18" s="75"/>
      <c r="K18" s="75"/>
      <c r="L18" s="75"/>
      <c r="M18" s="75"/>
      <c r="N18" s="75"/>
      <c r="O18" s="75"/>
      <c r="P18" s="73"/>
      <c r="Q18" s="75"/>
      <c r="R18" s="73"/>
    </row>
    <row r="19" spans="2:19" s="27" customFormat="1" ht="37.5" customHeight="1" x14ac:dyDescent="0.25">
      <c r="B19" s="64"/>
      <c r="C19" s="64"/>
      <c r="D19" s="66"/>
      <c r="E19" s="64"/>
      <c r="F19" s="63" t="s">
        <v>60</v>
      </c>
      <c r="G19" s="65">
        <v>6</v>
      </c>
      <c r="H19" s="23"/>
      <c r="I19" s="22" t="s">
        <v>64</v>
      </c>
      <c r="J19" s="74">
        <v>3500000000</v>
      </c>
      <c r="K19" s="74">
        <v>0</v>
      </c>
      <c r="L19" s="74">
        <v>0</v>
      </c>
      <c r="M19" s="74">
        <v>0</v>
      </c>
      <c r="N19" s="74">
        <f t="shared" ref="N19" si="5">+J19+K19+L19-M19</f>
        <v>3500000000</v>
      </c>
      <c r="O19" s="74">
        <v>0</v>
      </c>
      <c r="P19" s="72">
        <f t="shared" ref="P19" si="6">+O19/N19</f>
        <v>0</v>
      </c>
      <c r="Q19" s="74">
        <v>0</v>
      </c>
      <c r="R19" s="72">
        <f t="shared" ref="R19" si="7">+Q19/N19</f>
        <v>0</v>
      </c>
    </row>
    <row r="20" spans="2:19" s="27" customFormat="1" ht="30" customHeight="1" x14ac:dyDescent="0.25">
      <c r="B20" s="64"/>
      <c r="C20" s="64"/>
      <c r="D20" s="66"/>
      <c r="E20" s="64"/>
      <c r="F20" s="70"/>
      <c r="G20" s="71"/>
      <c r="H20" s="23"/>
      <c r="I20" s="22" t="s">
        <v>65</v>
      </c>
      <c r="J20" s="75"/>
      <c r="K20" s="75"/>
      <c r="L20" s="75"/>
      <c r="M20" s="75"/>
      <c r="N20" s="75"/>
      <c r="O20" s="75"/>
      <c r="P20" s="73"/>
      <c r="Q20" s="75"/>
      <c r="R20" s="73"/>
    </row>
    <row r="21" spans="2:19" s="27" customFormat="1" ht="38.25" customHeight="1" x14ac:dyDescent="0.25">
      <c r="B21" s="64"/>
      <c r="C21" s="64"/>
      <c r="D21" s="66"/>
      <c r="E21" s="64"/>
      <c r="F21" s="63" t="s">
        <v>61</v>
      </c>
      <c r="G21" s="65">
        <v>718</v>
      </c>
      <c r="H21" s="23"/>
      <c r="I21" s="23" t="s">
        <v>66</v>
      </c>
      <c r="J21" s="74">
        <v>65000000000</v>
      </c>
      <c r="K21" s="74">
        <v>0</v>
      </c>
      <c r="L21" s="74">
        <v>0</v>
      </c>
      <c r="M21" s="74">
        <v>0</v>
      </c>
      <c r="N21" s="74">
        <f>+J21+K21+L21-M21</f>
        <v>65000000000</v>
      </c>
      <c r="O21" s="74">
        <v>25000000000</v>
      </c>
      <c r="P21" s="72">
        <f t="shared" ref="P21" si="8">+O21/N21</f>
        <v>0.38461538461538464</v>
      </c>
      <c r="Q21" s="74">
        <v>0</v>
      </c>
      <c r="R21" s="72">
        <f t="shared" ref="R21" si="9">+Q21/N21</f>
        <v>0</v>
      </c>
    </row>
    <row r="22" spans="2:19" s="27" customFormat="1" ht="21" customHeight="1" x14ac:dyDescent="0.25">
      <c r="B22" s="70"/>
      <c r="C22" s="70"/>
      <c r="D22" s="71"/>
      <c r="E22" s="70"/>
      <c r="F22" s="70"/>
      <c r="G22" s="71"/>
      <c r="H22" s="23"/>
      <c r="I22" s="23" t="s">
        <v>67</v>
      </c>
      <c r="J22" s="75"/>
      <c r="K22" s="75"/>
      <c r="L22" s="75"/>
      <c r="M22" s="75"/>
      <c r="N22" s="75"/>
      <c r="O22" s="75"/>
      <c r="P22" s="73"/>
      <c r="Q22" s="75"/>
      <c r="R22" s="73"/>
    </row>
    <row r="23" spans="2:19" s="27" customFormat="1" ht="21" customHeight="1" x14ac:dyDescent="0.25">
      <c r="B23" s="15"/>
      <c r="C23" s="23"/>
      <c r="D23" s="23"/>
      <c r="E23" s="28" t="s">
        <v>53</v>
      </c>
      <c r="F23" s="28"/>
      <c r="G23" s="28"/>
      <c r="H23" s="28"/>
      <c r="I23" s="28"/>
      <c r="J23" s="29">
        <f>SUM(J17:J22)</f>
        <v>70000000000</v>
      </c>
      <c r="K23" s="29">
        <f t="shared" ref="K23:N23" si="10">SUM(K17:K22)</f>
        <v>0</v>
      </c>
      <c r="L23" s="29">
        <f t="shared" si="10"/>
        <v>0</v>
      </c>
      <c r="M23" s="29">
        <f t="shared" si="10"/>
        <v>0</v>
      </c>
      <c r="N23" s="29">
        <f t="shared" si="10"/>
        <v>70000000000</v>
      </c>
      <c r="O23" s="29">
        <f>SUM(O17:O22)</f>
        <v>25000000000</v>
      </c>
      <c r="P23" s="28"/>
      <c r="Q23" s="29">
        <f>SUM(Q17:Q22)</f>
        <v>0</v>
      </c>
      <c r="R23" s="28"/>
    </row>
    <row r="24" spans="2:19" s="27" customFormat="1" ht="70.5" customHeight="1" x14ac:dyDescent="0.25">
      <c r="B24" s="63" t="s">
        <v>68</v>
      </c>
      <c r="C24" s="63" t="s">
        <v>69</v>
      </c>
      <c r="D24" s="65" t="s">
        <v>70</v>
      </c>
      <c r="E24" s="63" t="s">
        <v>74</v>
      </c>
      <c r="F24" s="63" t="s">
        <v>75</v>
      </c>
      <c r="G24" s="65"/>
      <c r="H24" s="23"/>
      <c r="I24" s="22" t="s">
        <v>71</v>
      </c>
      <c r="J24" s="24">
        <v>30000000</v>
      </c>
      <c r="K24" s="24">
        <v>0</v>
      </c>
      <c r="L24" s="24">
        <v>0</v>
      </c>
      <c r="M24" s="24">
        <v>0</v>
      </c>
      <c r="N24" s="25">
        <f>+J24+K24+L24-M24</f>
        <v>30000000</v>
      </c>
      <c r="O24" s="24">
        <v>0</v>
      </c>
      <c r="P24" s="26">
        <f>+O24/N24</f>
        <v>0</v>
      </c>
      <c r="Q24" s="24">
        <v>0</v>
      </c>
      <c r="R24" s="26">
        <f>+Q24/N24</f>
        <v>0</v>
      </c>
    </row>
    <row r="25" spans="2:19" s="27" customFormat="1" ht="70.5" customHeight="1" x14ac:dyDescent="0.25">
      <c r="B25" s="64"/>
      <c r="C25" s="64"/>
      <c r="D25" s="66"/>
      <c r="E25" s="64"/>
      <c r="F25" s="64"/>
      <c r="G25" s="66"/>
      <c r="H25" s="23"/>
      <c r="I25" s="22" t="s">
        <v>72</v>
      </c>
      <c r="J25" s="24">
        <v>1970000000</v>
      </c>
      <c r="K25" s="24">
        <v>0</v>
      </c>
      <c r="L25" s="24">
        <v>0</v>
      </c>
      <c r="M25" s="24">
        <v>0</v>
      </c>
      <c r="N25" s="25">
        <f>+J25+K25+L25-M25</f>
        <v>1970000000</v>
      </c>
      <c r="O25" s="25">
        <v>0</v>
      </c>
      <c r="P25" s="26">
        <f>+O25/N25</f>
        <v>0</v>
      </c>
      <c r="Q25" s="24">
        <v>0</v>
      </c>
      <c r="R25" s="26">
        <f>+Q25/N25</f>
        <v>0</v>
      </c>
    </row>
    <row r="26" spans="2:19" s="27" customFormat="1" ht="70.5" customHeight="1" x14ac:dyDescent="0.25">
      <c r="B26" s="70"/>
      <c r="C26" s="70"/>
      <c r="D26" s="71"/>
      <c r="E26" s="70"/>
      <c r="F26" s="70"/>
      <c r="G26" s="71"/>
      <c r="H26" s="23"/>
      <c r="I26" s="22" t="s">
        <v>73</v>
      </c>
      <c r="J26" s="24">
        <v>600000000</v>
      </c>
      <c r="K26" s="24">
        <v>0</v>
      </c>
      <c r="L26" s="24">
        <v>0</v>
      </c>
      <c r="M26" s="24">
        <v>0</v>
      </c>
      <c r="N26" s="25">
        <f t="shared" ref="N26" si="11">+J26+K26+L26-M26</f>
        <v>600000000</v>
      </c>
      <c r="O26" s="25">
        <v>0</v>
      </c>
      <c r="P26" s="26">
        <f>+O26/N26</f>
        <v>0</v>
      </c>
      <c r="Q26" s="24">
        <v>0</v>
      </c>
      <c r="R26" s="26">
        <f>+Q26/N26</f>
        <v>0</v>
      </c>
    </row>
    <row r="27" spans="2:19" s="27" customFormat="1" ht="24" customHeight="1" x14ac:dyDescent="0.25">
      <c r="B27" s="15"/>
      <c r="C27" s="23"/>
      <c r="D27" s="23"/>
      <c r="E27" s="28" t="s">
        <v>53</v>
      </c>
      <c r="F27" s="28"/>
      <c r="G27" s="28"/>
      <c r="H27" s="28"/>
      <c r="I27" s="28"/>
      <c r="J27" s="29">
        <f>SUM(J24:J26)</f>
        <v>2600000000</v>
      </c>
      <c r="K27" s="29">
        <f t="shared" ref="K27:O27" si="12">SUM(K24:K26)</f>
        <v>0</v>
      </c>
      <c r="L27" s="29">
        <f t="shared" si="12"/>
        <v>0</v>
      </c>
      <c r="M27" s="29">
        <f t="shared" si="12"/>
        <v>0</v>
      </c>
      <c r="N27" s="29">
        <f t="shared" si="12"/>
        <v>2600000000</v>
      </c>
      <c r="O27" s="29">
        <f t="shared" si="12"/>
        <v>0</v>
      </c>
      <c r="P27" s="28"/>
      <c r="Q27" s="29">
        <f>SUM(Q24:Q26)</f>
        <v>0</v>
      </c>
      <c r="R27" s="28"/>
    </row>
    <row r="28" spans="2:19" s="27" customFormat="1" ht="70.5" customHeight="1" x14ac:dyDescent="0.25">
      <c r="B28" s="63" t="s">
        <v>88</v>
      </c>
      <c r="C28" s="63" t="s">
        <v>76</v>
      </c>
      <c r="D28" s="65" t="s">
        <v>77</v>
      </c>
      <c r="E28" s="63" t="s">
        <v>78</v>
      </c>
      <c r="F28" s="22" t="s">
        <v>79</v>
      </c>
      <c r="G28" s="23">
        <v>280</v>
      </c>
      <c r="H28" s="23"/>
      <c r="I28" s="22" t="s">
        <v>83</v>
      </c>
      <c r="J28" s="24">
        <v>0</v>
      </c>
      <c r="K28" s="24">
        <v>0</v>
      </c>
      <c r="L28" s="24">
        <v>0</v>
      </c>
      <c r="M28" s="24"/>
      <c r="N28" s="25">
        <f>+J28+K28+L28-M28</f>
        <v>0</v>
      </c>
      <c r="O28" s="34">
        <v>0</v>
      </c>
      <c r="P28" s="35" t="e">
        <f>+O28/N28</f>
        <v>#DIV/0!</v>
      </c>
      <c r="Q28" s="34">
        <v>0</v>
      </c>
      <c r="R28" s="26" t="e">
        <f>+Q28/N28</f>
        <v>#DIV/0!</v>
      </c>
    </row>
    <row r="29" spans="2:19" s="27" customFormat="1" ht="70.5" customHeight="1" x14ac:dyDescent="0.25">
      <c r="B29" s="64"/>
      <c r="C29" s="64"/>
      <c r="D29" s="66"/>
      <c r="E29" s="64"/>
      <c r="F29" s="22" t="s">
        <v>80</v>
      </c>
      <c r="G29" s="23">
        <v>37</v>
      </c>
      <c r="H29" s="23"/>
      <c r="I29" s="22" t="s">
        <v>84</v>
      </c>
      <c r="J29" s="24">
        <v>16745239642</v>
      </c>
      <c r="K29" s="24">
        <v>0</v>
      </c>
      <c r="L29" s="24">
        <v>0</v>
      </c>
      <c r="M29" s="24"/>
      <c r="N29" s="25">
        <f t="shared" ref="N29:N32" si="13">+J29+K29+L29-M29</f>
        <v>16745239642</v>
      </c>
      <c r="O29" s="30">
        <v>13193659069</v>
      </c>
      <c r="P29" s="35">
        <f t="shared" ref="P29:P32" si="14">+O29/N29</f>
        <v>0.78790506144253603</v>
      </c>
      <c r="Q29" s="30">
        <v>1473801960.5</v>
      </c>
      <c r="R29" s="26">
        <f t="shared" ref="R29:R32" si="15">+Q29/N29</f>
        <v>8.8013190136941727E-2</v>
      </c>
    </row>
    <row r="30" spans="2:19" s="27" customFormat="1" ht="70.5" customHeight="1" x14ac:dyDescent="0.25">
      <c r="B30" s="64"/>
      <c r="C30" s="64"/>
      <c r="D30" s="66"/>
      <c r="E30" s="64"/>
      <c r="F30" s="22" t="s">
        <v>81</v>
      </c>
      <c r="G30" s="23">
        <v>3500</v>
      </c>
      <c r="H30" s="23"/>
      <c r="I30" s="22" t="s">
        <v>85</v>
      </c>
      <c r="J30" s="24">
        <v>1000000000</v>
      </c>
      <c r="K30" s="24">
        <v>0</v>
      </c>
      <c r="L30" s="24"/>
      <c r="M30" s="24"/>
      <c r="N30" s="25">
        <f t="shared" si="13"/>
        <v>1000000000</v>
      </c>
      <c r="O30" s="34">
        <v>0</v>
      </c>
      <c r="P30" s="35">
        <f t="shared" si="14"/>
        <v>0</v>
      </c>
      <c r="Q30" s="34">
        <v>0</v>
      </c>
      <c r="R30" s="26">
        <f t="shared" si="15"/>
        <v>0</v>
      </c>
      <c r="S30" s="33"/>
    </row>
    <row r="31" spans="2:19" s="27" customFormat="1" ht="53.25" customHeight="1" x14ac:dyDescent="0.25">
      <c r="B31" s="64"/>
      <c r="C31" s="64"/>
      <c r="D31" s="66"/>
      <c r="E31" s="64"/>
      <c r="F31" s="63" t="s">
        <v>82</v>
      </c>
      <c r="G31" s="23">
        <v>1</v>
      </c>
      <c r="H31" s="23"/>
      <c r="I31" s="22" t="s">
        <v>86</v>
      </c>
      <c r="J31" s="24">
        <v>4000000000</v>
      </c>
      <c r="K31" s="24">
        <v>0</v>
      </c>
      <c r="L31" s="24">
        <v>0</v>
      </c>
      <c r="M31" s="24"/>
      <c r="N31" s="25">
        <f t="shared" si="13"/>
        <v>4000000000</v>
      </c>
      <c r="O31" s="34">
        <v>0</v>
      </c>
      <c r="P31" s="35">
        <v>0</v>
      </c>
      <c r="Q31" s="34">
        <v>0</v>
      </c>
      <c r="R31" s="26">
        <v>0</v>
      </c>
    </row>
    <row r="32" spans="2:19" s="27" customFormat="1" ht="56.25" customHeight="1" x14ac:dyDescent="0.25">
      <c r="B32" s="70"/>
      <c r="C32" s="70"/>
      <c r="D32" s="71"/>
      <c r="E32" s="70"/>
      <c r="F32" s="70"/>
      <c r="G32" s="23">
        <v>2</v>
      </c>
      <c r="H32" s="23"/>
      <c r="I32" s="22" t="s">
        <v>87</v>
      </c>
      <c r="J32" s="24">
        <v>0</v>
      </c>
      <c r="K32" s="24">
        <v>0</v>
      </c>
      <c r="L32" s="24">
        <v>0</v>
      </c>
      <c r="M32" s="24">
        <v>0</v>
      </c>
      <c r="N32" s="25">
        <f t="shared" si="13"/>
        <v>0</v>
      </c>
      <c r="O32" s="34">
        <v>0</v>
      </c>
      <c r="P32" s="35" t="e">
        <f t="shared" si="14"/>
        <v>#DIV/0!</v>
      </c>
      <c r="Q32" s="34">
        <v>0</v>
      </c>
      <c r="R32" s="26" t="e">
        <f t="shared" si="15"/>
        <v>#DIV/0!</v>
      </c>
      <c r="S32" s="33"/>
    </row>
    <row r="33" spans="2:21" s="27" customFormat="1" ht="25.5" customHeight="1" x14ac:dyDescent="0.25">
      <c r="B33" s="21"/>
      <c r="C33" s="23"/>
      <c r="D33" s="23"/>
      <c r="E33" s="28" t="s">
        <v>53</v>
      </c>
      <c r="F33" s="28"/>
      <c r="G33" s="28"/>
      <c r="H33" s="28"/>
      <c r="I33" s="28"/>
      <c r="J33" s="29">
        <f>SUM(J28:J32)</f>
        <v>21745239642</v>
      </c>
      <c r="K33" s="29">
        <f t="shared" ref="K33:M33" si="16">SUM(K28:K32)</f>
        <v>0</v>
      </c>
      <c r="L33" s="29">
        <f t="shared" si="16"/>
        <v>0</v>
      </c>
      <c r="M33" s="29">
        <f t="shared" si="16"/>
        <v>0</v>
      </c>
      <c r="N33" s="29">
        <f>SUM(N28:N32)</f>
        <v>21745239642</v>
      </c>
      <c r="O33" s="29">
        <f>SUM(O28:O32)</f>
        <v>13193659069</v>
      </c>
      <c r="P33" s="28"/>
      <c r="Q33" s="29">
        <f>SUM(Q28:Q32)</f>
        <v>1473801960.5</v>
      </c>
      <c r="R33" s="28"/>
      <c r="S33" s="36"/>
      <c r="T33" s="33"/>
      <c r="U33" s="33"/>
    </row>
    <row r="34" spans="2:21" s="27" customFormat="1" ht="89.25" customHeight="1" x14ac:dyDescent="0.25">
      <c r="B34" s="67" t="s">
        <v>89</v>
      </c>
      <c r="C34" s="63" t="s">
        <v>90</v>
      </c>
      <c r="D34" s="65" t="s">
        <v>91</v>
      </c>
      <c r="E34" s="63" t="s">
        <v>92</v>
      </c>
      <c r="F34" s="22" t="s">
        <v>93</v>
      </c>
      <c r="G34" s="23">
        <v>2</v>
      </c>
      <c r="H34" s="23"/>
      <c r="I34" s="22" t="s">
        <v>97</v>
      </c>
      <c r="J34" s="24">
        <v>169200000</v>
      </c>
      <c r="K34" s="24">
        <v>0</v>
      </c>
      <c r="L34" s="24">
        <v>0</v>
      </c>
      <c r="M34" s="24">
        <v>0</v>
      </c>
      <c r="N34" s="25">
        <f>+J34+K34+L34-M34</f>
        <v>169200000</v>
      </c>
      <c r="O34" s="25">
        <v>0</v>
      </c>
      <c r="P34" s="35">
        <f>+O34/N34</f>
        <v>0</v>
      </c>
      <c r="Q34" s="25">
        <v>0</v>
      </c>
      <c r="R34" s="26">
        <f>+Q34/N34</f>
        <v>0</v>
      </c>
    </row>
    <row r="35" spans="2:21" s="27" customFormat="1" ht="90.75" customHeight="1" x14ac:dyDescent="0.25">
      <c r="B35" s="68"/>
      <c r="C35" s="64"/>
      <c r="D35" s="66"/>
      <c r="E35" s="64"/>
      <c r="F35" s="63" t="s">
        <v>94</v>
      </c>
      <c r="G35" s="63" t="s">
        <v>95</v>
      </c>
      <c r="H35" s="23"/>
      <c r="I35" s="22" t="s">
        <v>96</v>
      </c>
      <c r="J35" s="24">
        <v>803512000</v>
      </c>
      <c r="K35" s="24">
        <v>0</v>
      </c>
      <c r="L35" s="24">
        <v>0</v>
      </c>
      <c r="M35" s="24">
        <v>0</v>
      </c>
      <c r="N35" s="25">
        <f t="shared" ref="N35:N47" si="17">+J35+K35+L35-M35</f>
        <v>803512000</v>
      </c>
      <c r="O35" s="25">
        <v>0</v>
      </c>
      <c r="P35" s="35">
        <f t="shared" ref="P35:P37" si="18">+O35/N35</f>
        <v>0</v>
      </c>
      <c r="Q35" s="25">
        <v>0</v>
      </c>
      <c r="R35" s="26">
        <f t="shared" ref="P35:R39" si="19">+Q35/N35</f>
        <v>0</v>
      </c>
      <c r="S35" s="33"/>
    </row>
    <row r="36" spans="2:21" s="27" customFormat="1" ht="70.5" customHeight="1" x14ac:dyDescent="0.25">
      <c r="B36" s="68"/>
      <c r="C36" s="64"/>
      <c r="D36" s="66"/>
      <c r="E36" s="64"/>
      <c r="F36" s="64"/>
      <c r="G36" s="64"/>
      <c r="H36" s="23"/>
      <c r="I36" s="22" t="s">
        <v>98</v>
      </c>
      <c r="J36" s="24">
        <v>143000000</v>
      </c>
      <c r="K36" s="24">
        <v>0</v>
      </c>
      <c r="L36" s="24">
        <v>0</v>
      </c>
      <c r="M36" s="24">
        <v>0</v>
      </c>
      <c r="N36" s="25">
        <f t="shared" si="17"/>
        <v>143000000</v>
      </c>
      <c r="O36" s="25">
        <v>0</v>
      </c>
      <c r="P36" s="35">
        <f t="shared" si="18"/>
        <v>0</v>
      </c>
      <c r="Q36" s="25">
        <v>0</v>
      </c>
      <c r="R36" s="26">
        <f t="shared" si="19"/>
        <v>0</v>
      </c>
    </row>
    <row r="37" spans="2:21" s="27" customFormat="1" ht="70.5" customHeight="1" x14ac:dyDescent="0.25">
      <c r="B37" s="69"/>
      <c r="C37" s="70"/>
      <c r="D37" s="71"/>
      <c r="E37" s="70"/>
      <c r="F37" s="70"/>
      <c r="G37" s="70"/>
      <c r="H37" s="23"/>
      <c r="I37" s="22" t="s">
        <v>99</v>
      </c>
      <c r="J37" s="24">
        <v>2884288000</v>
      </c>
      <c r="K37" s="24">
        <v>0</v>
      </c>
      <c r="L37" s="24">
        <v>0</v>
      </c>
      <c r="M37" s="24">
        <v>0</v>
      </c>
      <c r="N37" s="25">
        <f t="shared" si="17"/>
        <v>2884288000</v>
      </c>
      <c r="O37" s="34">
        <v>271487500</v>
      </c>
      <c r="P37" s="35">
        <f t="shared" si="18"/>
        <v>9.4126349379812277E-2</v>
      </c>
      <c r="Q37" s="25">
        <v>0</v>
      </c>
      <c r="R37" s="26">
        <f t="shared" si="19"/>
        <v>0</v>
      </c>
      <c r="S37" s="33"/>
    </row>
    <row r="38" spans="2:21" s="27" customFormat="1" ht="22.5" customHeight="1" x14ac:dyDescent="0.25">
      <c r="B38" s="21"/>
      <c r="C38" s="23"/>
      <c r="D38" s="23"/>
      <c r="E38" s="28" t="s">
        <v>53</v>
      </c>
      <c r="F38" s="28"/>
      <c r="G38" s="28"/>
      <c r="H38" s="28"/>
      <c r="I38" s="28"/>
      <c r="J38" s="29">
        <f>SUM(J34:J37)</f>
        <v>4000000000</v>
      </c>
      <c r="K38" s="29">
        <f t="shared" ref="K38:M38" si="20">SUM(K34:K37)</f>
        <v>0</v>
      </c>
      <c r="L38" s="29">
        <f t="shared" si="20"/>
        <v>0</v>
      </c>
      <c r="M38" s="29">
        <f t="shared" si="20"/>
        <v>0</v>
      </c>
      <c r="N38" s="29">
        <f>SUM(N34:N37)</f>
        <v>4000000000</v>
      </c>
      <c r="O38" s="29">
        <f>SUM(O34:O37)</f>
        <v>271487500</v>
      </c>
      <c r="P38" s="28"/>
      <c r="Q38" s="29">
        <f>SUM(Q34:Q37)</f>
        <v>0</v>
      </c>
      <c r="R38" s="28"/>
      <c r="S38" s="37"/>
      <c r="T38" s="33"/>
    </row>
    <row r="39" spans="2:21" s="47" customFormat="1" ht="22.5" customHeight="1" x14ac:dyDescent="0.25">
      <c r="B39" s="43"/>
      <c r="C39" s="44"/>
      <c r="D39" s="44"/>
      <c r="E39" s="90" t="s">
        <v>156</v>
      </c>
      <c r="F39" s="90" t="s">
        <v>93</v>
      </c>
      <c r="G39" s="90">
        <v>40</v>
      </c>
      <c r="H39" s="48"/>
      <c r="I39" s="50" t="s">
        <v>160</v>
      </c>
      <c r="J39" s="51">
        <v>675922300</v>
      </c>
      <c r="K39" s="49"/>
      <c r="L39" s="49"/>
      <c r="M39" s="49"/>
      <c r="N39" s="25">
        <f t="shared" si="17"/>
        <v>675922300</v>
      </c>
      <c r="O39" s="51">
        <v>0</v>
      </c>
      <c r="P39" s="26">
        <v>0</v>
      </c>
      <c r="Q39" s="51">
        <v>0</v>
      </c>
      <c r="R39" s="26">
        <v>0</v>
      </c>
      <c r="S39" s="45"/>
      <c r="T39" s="46"/>
    </row>
    <row r="40" spans="2:21" s="47" customFormat="1" ht="22.5" customHeight="1" x14ac:dyDescent="0.25">
      <c r="B40" s="43"/>
      <c r="C40" s="44"/>
      <c r="D40" s="44"/>
      <c r="E40" s="92"/>
      <c r="F40" s="92"/>
      <c r="G40" s="92"/>
      <c r="H40" s="48"/>
      <c r="I40" s="50" t="s">
        <v>161</v>
      </c>
      <c r="J40" s="51">
        <v>2889637750</v>
      </c>
      <c r="K40" s="49"/>
      <c r="L40" s="49"/>
      <c r="M40" s="49"/>
      <c r="N40" s="25">
        <f t="shared" si="17"/>
        <v>2889637750</v>
      </c>
      <c r="O40" s="51">
        <v>0</v>
      </c>
      <c r="P40" s="26">
        <v>0</v>
      </c>
      <c r="Q40" s="51">
        <v>0</v>
      </c>
      <c r="R40" s="26">
        <v>0</v>
      </c>
      <c r="S40" s="45"/>
      <c r="T40" s="46"/>
    </row>
    <row r="41" spans="2:21" s="47" customFormat="1" ht="22.5" customHeight="1" x14ac:dyDescent="0.25">
      <c r="B41" s="43"/>
      <c r="C41" s="44"/>
      <c r="D41" s="44"/>
      <c r="E41" s="92"/>
      <c r="F41" s="91"/>
      <c r="G41" s="91"/>
      <c r="H41" s="48"/>
      <c r="I41" s="50" t="s">
        <v>162</v>
      </c>
      <c r="J41" s="51">
        <v>1201900200</v>
      </c>
      <c r="K41" s="49"/>
      <c r="L41" s="49"/>
      <c r="M41" s="49"/>
      <c r="N41" s="25">
        <f t="shared" si="17"/>
        <v>1201900200</v>
      </c>
      <c r="O41" s="51">
        <v>0</v>
      </c>
      <c r="P41" s="26">
        <v>0</v>
      </c>
      <c r="Q41" s="51">
        <v>0</v>
      </c>
      <c r="R41" s="26">
        <v>0</v>
      </c>
      <c r="S41" s="45"/>
      <c r="T41" s="46"/>
    </row>
    <row r="42" spans="2:21" s="47" customFormat="1" ht="22.5" customHeight="1" x14ac:dyDescent="0.25">
      <c r="B42" s="43"/>
      <c r="C42" s="44"/>
      <c r="D42" s="44"/>
      <c r="E42" s="92"/>
      <c r="F42" s="90" t="s">
        <v>157</v>
      </c>
      <c r="G42" s="95" t="s">
        <v>169</v>
      </c>
      <c r="H42" s="48"/>
      <c r="I42" s="50" t="s">
        <v>163</v>
      </c>
      <c r="J42" s="51">
        <v>1010000000</v>
      </c>
      <c r="K42" s="49"/>
      <c r="L42" s="49"/>
      <c r="M42" s="49"/>
      <c r="N42" s="25">
        <f t="shared" si="17"/>
        <v>1010000000</v>
      </c>
      <c r="O42" s="51">
        <v>0</v>
      </c>
      <c r="P42" s="26">
        <v>0</v>
      </c>
      <c r="Q42" s="51">
        <v>0</v>
      </c>
      <c r="R42" s="26">
        <v>0</v>
      </c>
      <c r="S42" s="45"/>
      <c r="T42" s="46"/>
    </row>
    <row r="43" spans="2:21" s="47" customFormat="1" ht="22.5" customHeight="1" x14ac:dyDescent="0.25">
      <c r="B43" s="43"/>
      <c r="C43" s="44"/>
      <c r="D43" s="44"/>
      <c r="E43" s="92"/>
      <c r="F43" s="92"/>
      <c r="G43" s="96"/>
      <c r="H43" s="48"/>
      <c r="I43" s="50" t="s">
        <v>164</v>
      </c>
      <c r="J43" s="51">
        <v>422093600</v>
      </c>
      <c r="K43" s="49"/>
      <c r="L43" s="49"/>
      <c r="M43" s="49"/>
      <c r="N43" s="25">
        <f t="shared" si="17"/>
        <v>422093600</v>
      </c>
      <c r="O43" s="51">
        <v>0</v>
      </c>
      <c r="P43" s="26">
        <v>0</v>
      </c>
      <c r="Q43" s="51">
        <v>0</v>
      </c>
      <c r="R43" s="26">
        <v>0</v>
      </c>
      <c r="S43" s="45"/>
      <c r="T43" s="46"/>
    </row>
    <row r="44" spans="2:21" s="47" customFormat="1" ht="22.5" customHeight="1" x14ac:dyDescent="0.25">
      <c r="B44" s="43"/>
      <c r="C44" s="44"/>
      <c r="D44" s="44"/>
      <c r="E44" s="92"/>
      <c r="F44" s="91"/>
      <c r="G44" s="97"/>
      <c r="H44" s="48"/>
      <c r="I44" s="50" t="s">
        <v>165</v>
      </c>
      <c r="J44" s="51">
        <v>324220000</v>
      </c>
      <c r="K44" s="49"/>
      <c r="L44" s="49"/>
      <c r="M44" s="49"/>
      <c r="N44" s="25">
        <f t="shared" si="17"/>
        <v>324220000</v>
      </c>
      <c r="O44" s="51">
        <v>0</v>
      </c>
      <c r="P44" s="26">
        <v>0</v>
      </c>
      <c r="Q44" s="51">
        <v>0</v>
      </c>
      <c r="R44" s="26">
        <v>0</v>
      </c>
      <c r="S44" s="45"/>
      <c r="T44" s="46"/>
    </row>
    <row r="45" spans="2:21" s="47" customFormat="1" ht="22.5" customHeight="1" x14ac:dyDescent="0.25">
      <c r="B45" s="43"/>
      <c r="C45" s="44"/>
      <c r="D45" s="44"/>
      <c r="E45" s="92"/>
      <c r="F45" s="50" t="s">
        <v>158</v>
      </c>
      <c r="G45" s="50">
        <v>57</v>
      </c>
      <c r="H45" s="48"/>
      <c r="I45" s="50" t="s">
        <v>166</v>
      </c>
      <c r="J45" s="51">
        <v>733603000</v>
      </c>
      <c r="K45" s="49"/>
      <c r="L45" s="49"/>
      <c r="M45" s="49"/>
      <c r="N45" s="25">
        <f t="shared" si="17"/>
        <v>733603000</v>
      </c>
      <c r="O45" s="51">
        <v>0</v>
      </c>
      <c r="P45" s="26">
        <v>0</v>
      </c>
      <c r="Q45" s="51">
        <v>0</v>
      </c>
      <c r="R45" s="26">
        <v>0</v>
      </c>
      <c r="S45" s="45"/>
      <c r="T45" s="46"/>
    </row>
    <row r="46" spans="2:21" s="47" customFormat="1" ht="22.5" customHeight="1" x14ac:dyDescent="0.25">
      <c r="B46" s="43"/>
      <c r="C46" s="44"/>
      <c r="D46" s="44"/>
      <c r="E46" s="92"/>
      <c r="F46" s="90" t="s">
        <v>159</v>
      </c>
      <c r="G46" s="90">
        <v>2269</v>
      </c>
      <c r="H46" s="48"/>
      <c r="I46" s="50" t="s">
        <v>167</v>
      </c>
      <c r="J46" s="51">
        <v>1650000000</v>
      </c>
      <c r="K46" s="49"/>
      <c r="L46" s="49"/>
      <c r="M46" s="49"/>
      <c r="N46" s="25">
        <f t="shared" si="17"/>
        <v>1650000000</v>
      </c>
      <c r="O46" s="51">
        <v>0</v>
      </c>
      <c r="P46" s="26">
        <v>0</v>
      </c>
      <c r="Q46" s="51">
        <v>0</v>
      </c>
      <c r="R46" s="26">
        <v>0</v>
      </c>
      <c r="S46" s="45"/>
      <c r="T46" s="46"/>
    </row>
    <row r="47" spans="2:21" s="47" customFormat="1" ht="22.5" customHeight="1" x14ac:dyDescent="0.25">
      <c r="B47" s="43"/>
      <c r="C47" s="44"/>
      <c r="D47" s="44"/>
      <c r="E47" s="91"/>
      <c r="F47" s="91"/>
      <c r="G47" s="91"/>
      <c r="H47" s="48"/>
      <c r="I47" s="50" t="s">
        <v>168</v>
      </c>
      <c r="J47" s="51">
        <v>1092623150</v>
      </c>
      <c r="K47" s="49"/>
      <c r="L47" s="49"/>
      <c r="M47" s="49"/>
      <c r="N47" s="25">
        <f t="shared" si="17"/>
        <v>1092623150</v>
      </c>
      <c r="O47" s="51">
        <v>0</v>
      </c>
      <c r="P47" s="26">
        <v>0</v>
      </c>
      <c r="Q47" s="51">
        <v>0</v>
      </c>
      <c r="R47" s="26">
        <v>0</v>
      </c>
      <c r="S47" s="45"/>
      <c r="T47" s="46"/>
    </row>
    <row r="48" spans="2:21" s="27" customFormat="1" ht="22.5" customHeight="1" x14ac:dyDescent="0.25">
      <c r="B48" s="42"/>
      <c r="C48" s="41"/>
      <c r="D48" s="41"/>
      <c r="E48" s="28" t="s">
        <v>53</v>
      </c>
      <c r="F48" s="28"/>
      <c r="G48" s="28"/>
      <c r="H48" s="28"/>
      <c r="I48" s="28"/>
      <c r="J48" s="29">
        <f>SUM(J39:J47)</f>
        <v>10000000000</v>
      </c>
      <c r="K48" s="29">
        <f>SUM(K46:K47)</f>
        <v>0</v>
      </c>
      <c r="L48" s="29">
        <f>SUM(L46:L47)</f>
        <v>0</v>
      </c>
      <c r="M48" s="29">
        <f>SUM(M46:M47)</f>
        <v>0</v>
      </c>
      <c r="N48" s="29">
        <f>SUM(N39:N47)</f>
        <v>10000000000</v>
      </c>
      <c r="O48" s="29">
        <f>SUM(O46:O47)</f>
        <v>0</v>
      </c>
      <c r="P48" s="28"/>
      <c r="Q48" s="29">
        <f>SUM(Q46:Q47)</f>
        <v>0</v>
      </c>
      <c r="R48" s="28"/>
      <c r="S48" s="37"/>
      <c r="T48" s="33"/>
    </row>
    <row r="49" spans="2:19" s="27" customFormat="1" ht="70.5" customHeight="1" x14ac:dyDescent="0.25">
      <c r="B49" s="67" t="s">
        <v>102</v>
      </c>
      <c r="C49" s="63" t="s">
        <v>101</v>
      </c>
      <c r="D49" s="65" t="s">
        <v>100</v>
      </c>
      <c r="E49" s="63" t="s">
        <v>127</v>
      </c>
      <c r="F49" s="22" t="s">
        <v>128</v>
      </c>
      <c r="G49" s="23">
        <v>1685</v>
      </c>
      <c r="H49" s="23"/>
      <c r="I49" s="22" t="s">
        <v>133</v>
      </c>
      <c r="J49" s="24">
        <v>500000000</v>
      </c>
      <c r="K49" s="24">
        <v>0</v>
      </c>
      <c r="L49" s="24">
        <v>0</v>
      </c>
      <c r="M49" s="24">
        <v>0</v>
      </c>
      <c r="N49" s="25">
        <f>+J49+K49+L49-M49</f>
        <v>500000000</v>
      </c>
      <c r="O49" s="51">
        <v>0</v>
      </c>
      <c r="P49" s="26">
        <f>+O49/N49</f>
        <v>0</v>
      </c>
      <c r="Q49" s="51">
        <v>0</v>
      </c>
      <c r="R49" s="26">
        <f>+Q49/N49</f>
        <v>0</v>
      </c>
    </row>
    <row r="50" spans="2:19" s="27" customFormat="1" ht="70.5" customHeight="1" x14ac:dyDescent="0.25">
      <c r="B50" s="68"/>
      <c r="C50" s="64"/>
      <c r="D50" s="66"/>
      <c r="E50" s="64"/>
      <c r="F50" s="20" t="s">
        <v>129</v>
      </c>
      <c r="G50" s="23">
        <v>50</v>
      </c>
      <c r="H50" s="23"/>
      <c r="I50" s="23" t="s">
        <v>134</v>
      </c>
      <c r="J50" s="24">
        <v>500000000</v>
      </c>
      <c r="K50" s="24">
        <v>0</v>
      </c>
      <c r="L50" s="24">
        <v>0</v>
      </c>
      <c r="M50" s="24">
        <v>0</v>
      </c>
      <c r="N50" s="25">
        <f t="shared" ref="N50:N53" si="21">+J50+K50+L50-M50</f>
        <v>500000000</v>
      </c>
      <c r="O50" s="51">
        <v>0</v>
      </c>
      <c r="P50" s="26">
        <f t="shared" ref="P50:P53" si="22">+O50/N50</f>
        <v>0</v>
      </c>
      <c r="Q50" s="51">
        <v>0</v>
      </c>
      <c r="R50" s="26">
        <f t="shared" ref="R50:R53" si="23">+Q50/N50</f>
        <v>0</v>
      </c>
    </row>
    <row r="51" spans="2:19" s="27" customFormat="1" ht="70.5" customHeight="1" x14ac:dyDescent="0.25">
      <c r="B51" s="68"/>
      <c r="C51" s="64"/>
      <c r="D51" s="66"/>
      <c r="E51" s="64"/>
      <c r="F51" s="20" t="s">
        <v>130</v>
      </c>
      <c r="G51" s="23">
        <v>105</v>
      </c>
      <c r="H51" s="23"/>
      <c r="I51" s="22" t="s">
        <v>135</v>
      </c>
      <c r="J51" s="24">
        <v>3500000000</v>
      </c>
      <c r="K51" s="24">
        <v>0</v>
      </c>
      <c r="L51" s="24">
        <v>0</v>
      </c>
      <c r="M51" s="24">
        <v>0</v>
      </c>
      <c r="N51" s="25">
        <f t="shared" si="21"/>
        <v>3500000000</v>
      </c>
      <c r="O51" s="51">
        <v>0</v>
      </c>
      <c r="P51" s="26">
        <f t="shared" si="22"/>
        <v>0</v>
      </c>
      <c r="Q51" s="51">
        <v>0</v>
      </c>
      <c r="R51" s="26">
        <f t="shared" si="23"/>
        <v>0</v>
      </c>
    </row>
    <row r="52" spans="2:19" s="27" customFormat="1" ht="70.5" customHeight="1" x14ac:dyDescent="0.25">
      <c r="B52" s="68"/>
      <c r="C52" s="64"/>
      <c r="D52" s="66"/>
      <c r="E52" s="64"/>
      <c r="F52" s="20" t="s">
        <v>131</v>
      </c>
      <c r="G52" s="23">
        <v>260</v>
      </c>
      <c r="H52" s="23"/>
      <c r="I52" s="22" t="s">
        <v>136</v>
      </c>
      <c r="J52" s="24">
        <v>3500000000</v>
      </c>
      <c r="K52" s="24">
        <v>0</v>
      </c>
      <c r="L52" s="24">
        <v>0</v>
      </c>
      <c r="M52" s="24">
        <v>0</v>
      </c>
      <c r="N52" s="25">
        <f t="shared" si="21"/>
        <v>3500000000</v>
      </c>
      <c r="O52" s="51">
        <v>0</v>
      </c>
      <c r="P52" s="26">
        <f t="shared" si="22"/>
        <v>0</v>
      </c>
      <c r="Q52" s="51">
        <v>0</v>
      </c>
      <c r="R52" s="26">
        <f t="shared" si="23"/>
        <v>0</v>
      </c>
    </row>
    <row r="53" spans="2:19" s="27" customFormat="1" ht="70.5" customHeight="1" x14ac:dyDescent="0.25">
      <c r="B53" s="68"/>
      <c r="C53" s="64"/>
      <c r="D53" s="66"/>
      <c r="E53" s="64"/>
      <c r="F53" s="20" t="s">
        <v>132</v>
      </c>
      <c r="G53" s="23" t="s">
        <v>47</v>
      </c>
      <c r="H53" s="23"/>
      <c r="I53" s="22"/>
      <c r="J53" s="24"/>
      <c r="K53" s="24">
        <v>0</v>
      </c>
      <c r="L53" s="24">
        <v>0</v>
      </c>
      <c r="M53" s="24">
        <v>0</v>
      </c>
      <c r="N53" s="25">
        <f t="shared" si="21"/>
        <v>0</v>
      </c>
      <c r="O53" s="51">
        <v>0</v>
      </c>
      <c r="P53" s="26" t="e">
        <f t="shared" si="22"/>
        <v>#DIV/0!</v>
      </c>
      <c r="Q53" s="51">
        <v>0</v>
      </c>
      <c r="R53" s="26" t="e">
        <f t="shared" si="23"/>
        <v>#DIV/0!</v>
      </c>
    </row>
    <row r="54" spans="2:19" s="27" customFormat="1" ht="26.25" customHeight="1" x14ac:dyDescent="0.25">
      <c r="B54" s="21"/>
      <c r="C54" s="23"/>
      <c r="D54" s="23"/>
      <c r="E54" s="28" t="s">
        <v>53</v>
      </c>
      <c r="F54" s="28"/>
      <c r="G54" s="28"/>
      <c r="H54" s="28"/>
      <c r="I54" s="28"/>
      <c r="J54" s="29">
        <f t="shared" ref="J54:O54" si="24">SUM(J49:J53)</f>
        <v>8000000000</v>
      </c>
      <c r="K54" s="29">
        <f t="shared" si="24"/>
        <v>0</v>
      </c>
      <c r="L54" s="29">
        <f t="shared" si="24"/>
        <v>0</v>
      </c>
      <c r="M54" s="29">
        <f t="shared" si="24"/>
        <v>0</v>
      </c>
      <c r="N54" s="29">
        <f t="shared" si="24"/>
        <v>8000000000</v>
      </c>
      <c r="O54" s="29">
        <f t="shared" si="24"/>
        <v>0</v>
      </c>
      <c r="P54" s="28"/>
      <c r="Q54" s="29">
        <f>SUM(Q49:Q53)</f>
        <v>0</v>
      </c>
      <c r="R54" s="28"/>
      <c r="S54" s="33"/>
    </row>
    <row r="55" spans="2:19" s="27" customFormat="1" ht="29.25" customHeight="1" x14ac:dyDescent="0.25">
      <c r="B55" s="67" t="s">
        <v>107</v>
      </c>
      <c r="C55" s="65" t="s">
        <v>106</v>
      </c>
      <c r="D55" s="65" t="s">
        <v>105</v>
      </c>
      <c r="E55" s="63" t="s">
        <v>104</v>
      </c>
      <c r="F55" s="22" t="s">
        <v>143</v>
      </c>
      <c r="G55" s="23">
        <v>11</v>
      </c>
      <c r="H55" s="23"/>
      <c r="I55" s="22" t="s">
        <v>150</v>
      </c>
      <c r="J55" s="24">
        <v>60000000</v>
      </c>
      <c r="K55" s="24">
        <v>0</v>
      </c>
      <c r="L55" s="24">
        <v>0</v>
      </c>
      <c r="M55" s="24">
        <v>0</v>
      </c>
      <c r="N55" s="25">
        <f>+J55+K55+L55-M55</f>
        <v>60000000</v>
      </c>
      <c r="O55" s="24">
        <v>0</v>
      </c>
      <c r="P55" s="26">
        <f>+O55/N55</f>
        <v>0</v>
      </c>
      <c r="Q55" s="24">
        <v>0</v>
      </c>
      <c r="R55" s="26">
        <f>+Q55/N55</f>
        <v>0</v>
      </c>
    </row>
    <row r="56" spans="2:19" s="27" customFormat="1" ht="29.25" customHeight="1" x14ac:dyDescent="0.25">
      <c r="B56" s="68"/>
      <c r="C56" s="66"/>
      <c r="D56" s="66"/>
      <c r="E56" s="64"/>
      <c r="F56" s="22" t="s">
        <v>144</v>
      </c>
      <c r="G56" s="23">
        <v>533000</v>
      </c>
      <c r="H56" s="23"/>
      <c r="I56" s="22" t="s">
        <v>151</v>
      </c>
      <c r="J56" s="24">
        <v>5186303713</v>
      </c>
      <c r="K56" s="24"/>
      <c r="L56" s="24"/>
      <c r="M56" s="24"/>
      <c r="N56" s="25">
        <f t="shared" ref="N56:N64" si="25">+J56+K56+L56-M56</f>
        <v>5186303713</v>
      </c>
      <c r="O56" s="24">
        <v>0</v>
      </c>
      <c r="P56" s="26">
        <f t="shared" ref="P56:P64" si="26">+O56/N56</f>
        <v>0</v>
      </c>
      <c r="Q56" s="24">
        <v>0</v>
      </c>
      <c r="R56" s="26">
        <f t="shared" ref="R56:R64" si="27">+Q56/N56</f>
        <v>0</v>
      </c>
    </row>
    <row r="57" spans="2:19" s="27" customFormat="1" ht="29.25" customHeight="1" x14ac:dyDescent="0.25">
      <c r="B57" s="68"/>
      <c r="C57" s="66"/>
      <c r="D57" s="66"/>
      <c r="E57" s="64"/>
      <c r="F57" s="22" t="s">
        <v>145</v>
      </c>
      <c r="G57" s="23">
        <v>7</v>
      </c>
      <c r="H57" s="23"/>
      <c r="I57" s="22" t="s">
        <v>150</v>
      </c>
      <c r="J57" s="24">
        <v>60000000</v>
      </c>
      <c r="K57" s="24"/>
      <c r="L57" s="24"/>
      <c r="M57" s="24"/>
      <c r="N57" s="25">
        <f t="shared" si="25"/>
        <v>60000000</v>
      </c>
      <c r="O57" s="24">
        <v>0</v>
      </c>
      <c r="P57" s="26">
        <f t="shared" si="26"/>
        <v>0</v>
      </c>
      <c r="Q57" s="24">
        <v>0</v>
      </c>
      <c r="R57" s="26">
        <f t="shared" si="27"/>
        <v>0</v>
      </c>
    </row>
    <row r="58" spans="2:19" s="27" customFormat="1" ht="29.25" customHeight="1" x14ac:dyDescent="0.25">
      <c r="B58" s="68"/>
      <c r="C58" s="66"/>
      <c r="D58" s="66"/>
      <c r="E58" s="64"/>
      <c r="F58" s="22" t="s">
        <v>146</v>
      </c>
      <c r="G58" s="23">
        <v>312931</v>
      </c>
      <c r="H58" s="23"/>
      <c r="I58" s="22" t="s">
        <v>151</v>
      </c>
      <c r="J58" s="24">
        <v>919297654</v>
      </c>
      <c r="K58" s="24"/>
      <c r="L58" s="24"/>
      <c r="M58" s="24"/>
      <c r="N58" s="25">
        <f t="shared" si="25"/>
        <v>919297654</v>
      </c>
      <c r="O58" s="24">
        <v>0</v>
      </c>
      <c r="P58" s="26">
        <f t="shared" si="26"/>
        <v>0</v>
      </c>
      <c r="Q58" s="24">
        <v>0</v>
      </c>
      <c r="R58" s="26">
        <f t="shared" si="27"/>
        <v>0</v>
      </c>
    </row>
    <row r="59" spans="2:19" s="27" customFormat="1" ht="29.25" customHeight="1" x14ac:dyDescent="0.25">
      <c r="B59" s="68"/>
      <c r="C59" s="66"/>
      <c r="D59" s="66"/>
      <c r="E59" s="64"/>
      <c r="F59" s="22" t="s">
        <v>103</v>
      </c>
      <c r="G59" s="23">
        <v>3</v>
      </c>
      <c r="H59" s="23"/>
      <c r="I59" s="22" t="s">
        <v>152</v>
      </c>
      <c r="J59" s="24">
        <v>800000000</v>
      </c>
      <c r="K59" s="24"/>
      <c r="L59" s="24"/>
      <c r="M59" s="24"/>
      <c r="N59" s="25">
        <f t="shared" si="25"/>
        <v>800000000</v>
      </c>
      <c r="O59" s="24">
        <v>0</v>
      </c>
      <c r="P59" s="26">
        <f t="shared" si="26"/>
        <v>0</v>
      </c>
      <c r="Q59" s="24">
        <v>0</v>
      </c>
      <c r="R59" s="26">
        <f t="shared" si="27"/>
        <v>0</v>
      </c>
    </row>
    <row r="60" spans="2:19" s="27" customFormat="1" ht="29.25" customHeight="1" x14ac:dyDescent="0.25">
      <c r="B60" s="68"/>
      <c r="C60" s="66"/>
      <c r="D60" s="66"/>
      <c r="E60" s="64"/>
      <c r="F60" s="22" t="s">
        <v>147</v>
      </c>
      <c r="G60" s="23">
        <v>2</v>
      </c>
      <c r="H60" s="23"/>
      <c r="I60" s="22" t="s">
        <v>153</v>
      </c>
      <c r="J60" s="24">
        <v>800000000</v>
      </c>
      <c r="K60" s="24"/>
      <c r="L60" s="24"/>
      <c r="M60" s="24"/>
      <c r="N60" s="25">
        <f t="shared" si="25"/>
        <v>800000000</v>
      </c>
      <c r="O60" s="24">
        <v>0</v>
      </c>
      <c r="P60" s="26">
        <f t="shared" si="26"/>
        <v>0</v>
      </c>
      <c r="Q60" s="24">
        <v>0</v>
      </c>
      <c r="R60" s="26">
        <f t="shared" si="27"/>
        <v>0</v>
      </c>
    </row>
    <row r="61" spans="2:19" s="27" customFormat="1" ht="29.25" customHeight="1" x14ac:dyDescent="0.25">
      <c r="B61" s="68"/>
      <c r="C61" s="66"/>
      <c r="D61" s="66"/>
      <c r="E61" s="64"/>
      <c r="F61" s="22" t="s">
        <v>129</v>
      </c>
      <c r="G61" s="23">
        <v>47</v>
      </c>
      <c r="H61" s="23"/>
      <c r="I61" s="22" t="s">
        <v>150</v>
      </c>
      <c r="J61" s="24">
        <v>136000000</v>
      </c>
      <c r="K61" s="24"/>
      <c r="L61" s="24"/>
      <c r="M61" s="24"/>
      <c r="N61" s="25">
        <f t="shared" si="25"/>
        <v>136000000</v>
      </c>
      <c r="O61" s="24">
        <v>0</v>
      </c>
      <c r="P61" s="26">
        <f t="shared" si="26"/>
        <v>0</v>
      </c>
      <c r="Q61" s="24">
        <v>0</v>
      </c>
      <c r="R61" s="26">
        <f t="shared" si="27"/>
        <v>0</v>
      </c>
    </row>
    <row r="62" spans="2:19" s="27" customFormat="1" ht="29.25" customHeight="1" x14ac:dyDescent="0.25">
      <c r="B62" s="68"/>
      <c r="C62" s="66"/>
      <c r="D62" s="66"/>
      <c r="E62" s="64"/>
      <c r="F62" s="22" t="s">
        <v>148</v>
      </c>
      <c r="G62" s="23">
        <v>7</v>
      </c>
      <c r="H62" s="23"/>
      <c r="I62" s="22" t="s">
        <v>151</v>
      </c>
      <c r="J62" s="24">
        <v>44534129315</v>
      </c>
      <c r="K62" s="24"/>
      <c r="L62" s="24"/>
      <c r="M62" s="24"/>
      <c r="N62" s="25">
        <f t="shared" si="25"/>
        <v>44534129315</v>
      </c>
      <c r="O62" s="24">
        <v>0</v>
      </c>
      <c r="P62" s="26">
        <f t="shared" si="26"/>
        <v>0</v>
      </c>
      <c r="Q62" s="24">
        <v>0</v>
      </c>
      <c r="R62" s="26">
        <f t="shared" si="27"/>
        <v>0</v>
      </c>
    </row>
    <row r="63" spans="2:19" s="27" customFormat="1" ht="29.25" customHeight="1" x14ac:dyDescent="0.25">
      <c r="B63" s="68"/>
      <c r="C63" s="66"/>
      <c r="D63" s="66"/>
      <c r="E63" s="64"/>
      <c r="F63" s="22" t="s">
        <v>130</v>
      </c>
      <c r="G63" s="23">
        <v>3</v>
      </c>
      <c r="H63" s="23"/>
      <c r="I63" s="22" t="s">
        <v>154</v>
      </c>
      <c r="J63" s="24">
        <v>900000000</v>
      </c>
      <c r="K63" s="24"/>
      <c r="L63" s="24"/>
      <c r="M63" s="24"/>
      <c r="N63" s="25">
        <f t="shared" si="25"/>
        <v>900000000</v>
      </c>
      <c r="O63" s="24">
        <v>0</v>
      </c>
      <c r="P63" s="26">
        <f t="shared" si="26"/>
        <v>0</v>
      </c>
      <c r="Q63" s="24">
        <v>0</v>
      </c>
      <c r="R63" s="26">
        <f t="shared" si="27"/>
        <v>0</v>
      </c>
    </row>
    <row r="64" spans="2:19" s="27" customFormat="1" ht="29.25" customHeight="1" x14ac:dyDescent="0.25">
      <c r="B64" s="68"/>
      <c r="C64" s="66"/>
      <c r="D64" s="66"/>
      <c r="E64" s="64"/>
      <c r="F64" s="22" t="s">
        <v>149</v>
      </c>
      <c r="G64" s="23">
        <v>3</v>
      </c>
      <c r="H64" s="23"/>
      <c r="I64" s="22" t="s">
        <v>155</v>
      </c>
      <c r="J64" s="24">
        <v>3604269318</v>
      </c>
      <c r="K64" s="24"/>
      <c r="L64" s="24"/>
      <c r="M64" s="24"/>
      <c r="N64" s="25">
        <f t="shared" si="25"/>
        <v>3604269318</v>
      </c>
      <c r="O64" s="24">
        <v>0</v>
      </c>
      <c r="P64" s="26">
        <f t="shared" si="26"/>
        <v>0</v>
      </c>
      <c r="Q64" s="24">
        <v>0</v>
      </c>
      <c r="R64" s="26">
        <f t="shared" si="27"/>
        <v>0</v>
      </c>
    </row>
    <row r="65" spans="2:19" s="27" customFormat="1" ht="26.25" customHeight="1" x14ac:dyDescent="0.25">
      <c r="B65" s="21"/>
      <c r="C65" s="23"/>
      <c r="D65" s="23"/>
      <c r="E65" s="28" t="s">
        <v>53</v>
      </c>
      <c r="F65" s="28"/>
      <c r="G65" s="28"/>
      <c r="H65" s="28"/>
      <c r="I65" s="28"/>
      <c r="J65" s="29">
        <f t="shared" ref="J65:O65" si="28">SUM(J55:J64)</f>
        <v>57000000000</v>
      </c>
      <c r="K65" s="29">
        <f t="shared" si="28"/>
        <v>0</v>
      </c>
      <c r="L65" s="29">
        <f t="shared" si="28"/>
        <v>0</v>
      </c>
      <c r="M65" s="29">
        <f t="shared" si="28"/>
        <v>0</v>
      </c>
      <c r="N65" s="29">
        <f t="shared" si="28"/>
        <v>57000000000</v>
      </c>
      <c r="O65" s="29">
        <f t="shared" si="28"/>
        <v>0</v>
      </c>
      <c r="P65" s="28"/>
      <c r="Q65" s="29">
        <f>SUM(Q55:Q64)</f>
        <v>0</v>
      </c>
      <c r="R65" s="28"/>
    </row>
    <row r="66" spans="2:19" s="27" customFormat="1" ht="70.5" customHeight="1" x14ac:dyDescent="0.25">
      <c r="B66" s="67" t="s">
        <v>121</v>
      </c>
      <c r="C66" s="63" t="s">
        <v>120</v>
      </c>
      <c r="D66" s="65" t="s">
        <v>117</v>
      </c>
      <c r="E66" s="63" t="s">
        <v>118</v>
      </c>
      <c r="F66" s="22" t="s">
        <v>114</v>
      </c>
      <c r="G66" s="23">
        <v>2127</v>
      </c>
      <c r="H66" s="23"/>
      <c r="I66" s="20" t="s">
        <v>108</v>
      </c>
      <c r="J66" s="24">
        <v>20740000000</v>
      </c>
      <c r="K66" s="24">
        <v>0</v>
      </c>
      <c r="L66" s="24">
        <v>0</v>
      </c>
      <c r="M66" s="24">
        <v>0</v>
      </c>
      <c r="N66" s="25">
        <f t="shared" ref="N66:N69" si="29">+J66+K66+L66-M66</f>
        <v>20740000000</v>
      </c>
      <c r="O66" s="24">
        <v>0</v>
      </c>
      <c r="P66" s="26">
        <f>+O66/N66</f>
        <v>0</v>
      </c>
      <c r="Q66" s="34">
        <v>0</v>
      </c>
      <c r="R66" s="26">
        <f>+Q66/N66</f>
        <v>0</v>
      </c>
    </row>
    <row r="67" spans="2:19" s="27" customFormat="1" ht="70.5" customHeight="1" x14ac:dyDescent="0.25">
      <c r="B67" s="68"/>
      <c r="C67" s="64"/>
      <c r="D67" s="66"/>
      <c r="E67" s="64"/>
      <c r="F67" s="22" t="s">
        <v>114</v>
      </c>
      <c r="G67" s="23">
        <v>17000</v>
      </c>
      <c r="H67" s="23"/>
      <c r="I67" s="20" t="s">
        <v>137</v>
      </c>
      <c r="J67" s="24">
        <v>5150000000</v>
      </c>
      <c r="K67" s="24">
        <v>0</v>
      </c>
      <c r="L67" s="24">
        <v>0</v>
      </c>
      <c r="M67" s="24">
        <v>0</v>
      </c>
      <c r="N67" s="25">
        <f t="shared" si="29"/>
        <v>5150000000</v>
      </c>
      <c r="O67" s="24">
        <v>0</v>
      </c>
      <c r="P67" s="26">
        <f t="shared" ref="P67:R69" si="30">+O67/N67</f>
        <v>0</v>
      </c>
      <c r="Q67" s="34">
        <v>0</v>
      </c>
      <c r="R67" s="26">
        <f t="shared" ref="R67:R69" si="31">+Q67/N67</f>
        <v>0</v>
      </c>
    </row>
    <row r="68" spans="2:19" s="27" customFormat="1" ht="70.5" customHeight="1" x14ac:dyDescent="0.25">
      <c r="B68" s="68"/>
      <c r="C68" s="64"/>
      <c r="D68" s="66"/>
      <c r="E68" s="64"/>
      <c r="F68" s="22" t="s">
        <v>115</v>
      </c>
      <c r="G68" s="23"/>
      <c r="H68" s="23"/>
      <c r="I68" s="20" t="s">
        <v>124</v>
      </c>
      <c r="J68" s="24">
        <v>1000000000</v>
      </c>
      <c r="K68" s="24"/>
      <c r="L68" s="24"/>
      <c r="M68" s="24"/>
      <c r="N68" s="25">
        <f t="shared" si="29"/>
        <v>1000000000</v>
      </c>
      <c r="O68" s="24">
        <v>0</v>
      </c>
      <c r="P68" s="26">
        <f t="shared" si="30"/>
        <v>0</v>
      </c>
      <c r="Q68" s="34">
        <v>0</v>
      </c>
      <c r="R68" s="26" t="e">
        <f t="shared" si="30"/>
        <v>#DIV/0!</v>
      </c>
    </row>
    <row r="69" spans="2:19" s="27" customFormat="1" ht="70.5" customHeight="1" x14ac:dyDescent="0.25">
      <c r="B69" s="68"/>
      <c r="C69" s="64"/>
      <c r="D69" s="66"/>
      <c r="E69" s="64"/>
      <c r="F69" s="22" t="s">
        <v>114</v>
      </c>
      <c r="G69" s="23"/>
      <c r="H69" s="23"/>
      <c r="I69" s="20" t="s">
        <v>109</v>
      </c>
      <c r="J69" s="24">
        <v>3110000000</v>
      </c>
      <c r="K69" s="24">
        <v>0</v>
      </c>
      <c r="L69" s="24">
        <v>0</v>
      </c>
      <c r="M69" s="24">
        <v>0</v>
      </c>
      <c r="N69" s="25">
        <f t="shared" si="29"/>
        <v>3110000000</v>
      </c>
      <c r="O69" s="24">
        <v>0</v>
      </c>
      <c r="P69" s="26">
        <f t="shared" si="30"/>
        <v>0</v>
      </c>
      <c r="Q69" s="34">
        <v>0</v>
      </c>
      <c r="R69" s="26">
        <f t="shared" si="31"/>
        <v>0</v>
      </c>
    </row>
    <row r="70" spans="2:19" s="27" customFormat="1" ht="26.25" customHeight="1" x14ac:dyDescent="0.25">
      <c r="B70" s="68"/>
      <c r="C70" s="64"/>
      <c r="D70" s="23"/>
      <c r="E70" s="28" t="s">
        <v>53</v>
      </c>
      <c r="F70" s="28"/>
      <c r="G70" s="28"/>
      <c r="H70" s="28"/>
      <c r="I70" s="28"/>
      <c r="J70" s="29">
        <f t="shared" ref="J70:O70" si="32">SUM(J66:J69)</f>
        <v>30000000000</v>
      </c>
      <c r="K70" s="29">
        <f t="shared" si="32"/>
        <v>0</v>
      </c>
      <c r="L70" s="29">
        <f t="shared" si="32"/>
        <v>0</v>
      </c>
      <c r="M70" s="29">
        <f t="shared" si="32"/>
        <v>0</v>
      </c>
      <c r="N70" s="29">
        <f t="shared" si="32"/>
        <v>30000000000</v>
      </c>
      <c r="O70" s="29">
        <f t="shared" si="32"/>
        <v>0</v>
      </c>
      <c r="P70" s="28"/>
      <c r="Q70" s="29">
        <f>SUM(Q66:Q69)</f>
        <v>0</v>
      </c>
      <c r="R70" s="28"/>
      <c r="S70" s="33"/>
    </row>
    <row r="71" spans="2:19" s="27" customFormat="1" ht="70.5" customHeight="1" x14ac:dyDescent="0.25">
      <c r="B71" s="68"/>
      <c r="C71" s="64"/>
      <c r="D71" s="65" t="s">
        <v>122</v>
      </c>
      <c r="E71" s="63" t="s">
        <v>123</v>
      </c>
      <c r="F71" s="22" t="s">
        <v>116</v>
      </c>
      <c r="G71" s="23">
        <v>1</v>
      </c>
      <c r="H71" s="23"/>
      <c r="I71" s="20" t="s">
        <v>113</v>
      </c>
      <c r="J71" s="24">
        <v>950000000</v>
      </c>
      <c r="K71" s="24">
        <v>0</v>
      </c>
      <c r="L71" s="24">
        <v>0</v>
      </c>
      <c r="M71" s="24">
        <v>0</v>
      </c>
      <c r="N71" s="25">
        <f>+J71+K71+L71-M71</f>
        <v>950000000</v>
      </c>
      <c r="O71" s="25">
        <v>0</v>
      </c>
      <c r="P71" s="26">
        <f>+O71/N71</f>
        <v>0</v>
      </c>
      <c r="Q71" s="25">
        <v>0</v>
      </c>
      <c r="R71" s="26">
        <f>+Q71/N71</f>
        <v>0</v>
      </c>
    </row>
    <row r="72" spans="2:19" s="27" customFormat="1" ht="70.5" customHeight="1" x14ac:dyDescent="0.25">
      <c r="B72" s="68"/>
      <c r="C72" s="64"/>
      <c r="D72" s="66"/>
      <c r="E72" s="64"/>
      <c r="F72" s="22" t="s">
        <v>116</v>
      </c>
      <c r="G72" s="23">
        <v>1</v>
      </c>
      <c r="H72" s="23"/>
      <c r="I72" s="20" t="s">
        <v>110</v>
      </c>
      <c r="J72" s="24">
        <v>450000000</v>
      </c>
      <c r="K72" s="24">
        <v>0</v>
      </c>
      <c r="L72" s="24">
        <v>0</v>
      </c>
      <c r="M72" s="24">
        <v>0</v>
      </c>
      <c r="N72" s="25">
        <f t="shared" ref="N72:N79" si="33">+J72+K72+L72-M72</f>
        <v>450000000</v>
      </c>
      <c r="O72" s="25">
        <v>0</v>
      </c>
      <c r="P72" s="26">
        <f t="shared" ref="P72:P78" si="34">+O72/N72</f>
        <v>0</v>
      </c>
      <c r="Q72" s="25">
        <v>0</v>
      </c>
      <c r="R72" s="26">
        <f t="shared" ref="R72:R78" si="35">+Q72/N72</f>
        <v>0</v>
      </c>
    </row>
    <row r="73" spans="2:19" s="27" customFormat="1" ht="70.5" customHeight="1" x14ac:dyDescent="0.25">
      <c r="B73" s="68"/>
      <c r="C73" s="64"/>
      <c r="D73" s="66"/>
      <c r="E73" s="64"/>
      <c r="F73" s="22" t="s">
        <v>116</v>
      </c>
      <c r="G73" s="23">
        <v>1</v>
      </c>
      <c r="H73" s="23"/>
      <c r="I73" s="20" t="s">
        <v>111</v>
      </c>
      <c r="J73" s="24">
        <v>350000000</v>
      </c>
      <c r="K73" s="24">
        <v>0</v>
      </c>
      <c r="L73" s="24">
        <v>0</v>
      </c>
      <c r="M73" s="24">
        <v>0</v>
      </c>
      <c r="N73" s="25">
        <f t="shared" si="33"/>
        <v>350000000</v>
      </c>
      <c r="O73" s="25">
        <v>0</v>
      </c>
      <c r="P73" s="26">
        <f t="shared" si="34"/>
        <v>0</v>
      </c>
      <c r="Q73" s="25">
        <v>0</v>
      </c>
      <c r="R73" s="26">
        <f t="shared" si="35"/>
        <v>0</v>
      </c>
    </row>
    <row r="74" spans="2:19" s="27" customFormat="1" ht="70.5" customHeight="1" x14ac:dyDescent="0.25">
      <c r="B74" s="68"/>
      <c r="C74" s="64"/>
      <c r="D74" s="66"/>
      <c r="E74" s="64"/>
      <c r="F74" s="22" t="s">
        <v>116</v>
      </c>
      <c r="G74" s="23">
        <v>1</v>
      </c>
      <c r="H74" s="23"/>
      <c r="I74" s="20" t="s">
        <v>138</v>
      </c>
      <c r="J74" s="24">
        <v>250000000</v>
      </c>
      <c r="K74" s="24">
        <v>0</v>
      </c>
      <c r="L74" s="24">
        <v>0</v>
      </c>
      <c r="M74" s="24">
        <v>0</v>
      </c>
      <c r="N74" s="25">
        <f t="shared" si="33"/>
        <v>250000000</v>
      </c>
      <c r="O74" s="25">
        <v>0</v>
      </c>
      <c r="P74" s="26">
        <f t="shared" si="34"/>
        <v>0</v>
      </c>
      <c r="Q74" s="25">
        <v>0</v>
      </c>
      <c r="R74" s="26">
        <f t="shared" si="35"/>
        <v>0</v>
      </c>
    </row>
    <row r="75" spans="2:19" s="27" customFormat="1" ht="70.5" customHeight="1" x14ac:dyDescent="0.25">
      <c r="B75" s="68"/>
      <c r="C75" s="64"/>
      <c r="D75" s="66"/>
      <c r="E75" s="64"/>
      <c r="F75" s="22" t="s">
        <v>116</v>
      </c>
      <c r="G75" s="23">
        <v>1</v>
      </c>
      <c r="H75" s="23"/>
      <c r="I75" s="20" t="s">
        <v>139</v>
      </c>
      <c r="J75" s="24">
        <v>250000000</v>
      </c>
      <c r="K75" s="24">
        <v>0</v>
      </c>
      <c r="L75" s="24">
        <v>0</v>
      </c>
      <c r="M75" s="24">
        <v>0</v>
      </c>
      <c r="N75" s="25">
        <f t="shared" si="33"/>
        <v>250000000</v>
      </c>
      <c r="O75" s="25">
        <v>0</v>
      </c>
      <c r="P75" s="26">
        <f t="shared" si="34"/>
        <v>0</v>
      </c>
      <c r="Q75" s="25">
        <v>0</v>
      </c>
      <c r="R75" s="26">
        <f t="shared" si="35"/>
        <v>0</v>
      </c>
    </row>
    <row r="76" spans="2:19" s="27" customFormat="1" ht="70.5" customHeight="1" x14ac:dyDescent="0.25">
      <c r="B76" s="68"/>
      <c r="C76" s="64"/>
      <c r="D76" s="66"/>
      <c r="E76" s="64"/>
      <c r="F76" s="22" t="s">
        <v>116</v>
      </c>
      <c r="G76" s="23">
        <v>1</v>
      </c>
      <c r="H76" s="23"/>
      <c r="I76" s="20" t="s">
        <v>140</v>
      </c>
      <c r="J76" s="24">
        <v>4800000000</v>
      </c>
      <c r="K76" s="24">
        <v>0</v>
      </c>
      <c r="L76" s="24">
        <v>0</v>
      </c>
      <c r="M76" s="24">
        <v>0</v>
      </c>
      <c r="N76" s="25">
        <f t="shared" si="33"/>
        <v>4800000000</v>
      </c>
      <c r="O76" s="25">
        <v>0</v>
      </c>
      <c r="P76" s="26">
        <f t="shared" si="34"/>
        <v>0</v>
      </c>
      <c r="Q76" s="25">
        <v>0</v>
      </c>
      <c r="R76" s="26">
        <f t="shared" si="35"/>
        <v>0</v>
      </c>
    </row>
    <row r="77" spans="2:19" s="27" customFormat="1" ht="70.5" customHeight="1" x14ac:dyDescent="0.25">
      <c r="B77" s="68"/>
      <c r="C77" s="64"/>
      <c r="D77" s="66"/>
      <c r="E77" s="64"/>
      <c r="F77" s="22" t="s">
        <v>116</v>
      </c>
      <c r="G77" s="23">
        <v>1</v>
      </c>
      <c r="H77" s="23"/>
      <c r="I77" s="20" t="s">
        <v>141</v>
      </c>
      <c r="J77" s="24">
        <v>1500000000</v>
      </c>
      <c r="K77" s="24">
        <v>0</v>
      </c>
      <c r="L77" s="24">
        <v>0</v>
      </c>
      <c r="M77" s="24">
        <v>0</v>
      </c>
      <c r="N77" s="25">
        <f t="shared" si="33"/>
        <v>1500000000</v>
      </c>
      <c r="O77" s="25">
        <v>0</v>
      </c>
      <c r="P77" s="26">
        <f t="shared" si="34"/>
        <v>0</v>
      </c>
      <c r="Q77" s="25">
        <v>0</v>
      </c>
      <c r="R77" s="26">
        <f t="shared" si="35"/>
        <v>0</v>
      </c>
    </row>
    <row r="78" spans="2:19" s="27" customFormat="1" ht="70.5" customHeight="1" x14ac:dyDescent="0.25">
      <c r="B78" s="68"/>
      <c r="C78" s="64"/>
      <c r="D78" s="66"/>
      <c r="E78" s="64"/>
      <c r="F78" s="22" t="s">
        <v>116</v>
      </c>
      <c r="G78" s="23">
        <v>1</v>
      </c>
      <c r="H78" s="23"/>
      <c r="I78" s="20" t="s">
        <v>112</v>
      </c>
      <c r="J78" s="24">
        <v>450000000</v>
      </c>
      <c r="K78" s="24">
        <v>0</v>
      </c>
      <c r="L78" s="24">
        <v>0</v>
      </c>
      <c r="M78" s="24">
        <v>0</v>
      </c>
      <c r="N78" s="25">
        <f t="shared" si="33"/>
        <v>450000000</v>
      </c>
      <c r="O78" s="25">
        <v>0</v>
      </c>
      <c r="P78" s="26">
        <f t="shared" si="34"/>
        <v>0</v>
      </c>
      <c r="Q78" s="25">
        <v>0</v>
      </c>
      <c r="R78" s="26">
        <f t="shared" si="35"/>
        <v>0</v>
      </c>
    </row>
    <row r="79" spans="2:19" s="27" customFormat="1" ht="70.5" customHeight="1" x14ac:dyDescent="0.25">
      <c r="B79" s="69"/>
      <c r="C79" s="70"/>
      <c r="D79" s="71"/>
      <c r="E79" s="70"/>
      <c r="F79" s="22" t="s">
        <v>116</v>
      </c>
      <c r="G79" s="23">
        <v>1</v>
      </c>
      <c r="H79" s="23"/>
      <c r="I79" s="20" t="s">
        <v>142</v>
      </c>
      <c r="J79" s="24">
        <v>1000000000</v>
      </c>
      <c r="K79" s="24">
        <v>0</v>
      </c>
      <c r="L79" s="24">
        <v>0</v>
      </c>
      <c r="M79" s="24"/>
      <c r="N79" s="25">
        <f t="shared" si="33"/>
        <v>1000000000</v>
      </c>
      <c r="O79" s="25">
        <v>0</v>
      </c>
      <c r="P79" s="26">
        <v>0</v>
      </c>
      <c r="Q79" s="25">
        <v>0</v>
      </c>
      <c r="R79" s="26">
        <v>0</v>
      </c>
    </row>
    <row r="80" spans="2:19" s="27" customFormat="1" ht="24.75" customHeight="1" x14ac:dyDescent="0.25">
      <c r="B80" s="21"/>
      <c r="C80" s="23"/>
      <c r="D80" s="23"/>
      <c r="E80" s="28" t="s">
        <v>53</v>
      </c>
      <c r="F80" s="28"/>
      <c r="G80" s="28"/>
      <c r="H80" s="28"/>
      <c r="I80" s="28"/>
      <c r="J80" s="29">
        <f>SUM(J71:J79)</f>
        <v>10000000000</v>
      </c>
      <c r="K80" s="29">
        <f>SUM(K71:K79)</f>
        <v>0</v>
      </c>
      <c r="L80" s="29">
        <f t="shared" ref="L80:M80" si="36">SUM(L71:L79)</f>
        <v>0</v>
      </c>
      <c r="M80" s="29">
        <f t="shared" si="36"/>
        <v>0</v>
      </c>
      <c r="N80" s="29">
        <f>SUM(N71:N79)</f>
        <v>10000000000</v>
      </c>
      <c r="O80" s="29">
        <f>SUM(O71:O79)</f>
        <v>0</v>
      </c>
      <c r="P80" s="28"/>
      <c r="Q80" s="29">
        <f>SUM(Q71:Q79)</f>
        <v>0</v>
      </c>
      <c r="R80" s="28"/>
    </row>
    <row r="81" spans="2:18" ht="24" customHeight="1" x14ac:dyDescent="0.25">
      <c r="B81" s="21"/>
      <c r="C81" s="23"/>
      <c r="D81" s="23"/>
      <c r="E81" s="28" t="s">
        <v>119</v>
      </c>
      <c r="F81" s="28"/>
      <c r="G81" s="28"/>
      <c r="H81" s="28"/>
      <c r="I81" s="28" t="s">
        <v>17</v>
      </c>
      <c r="J81" s="29">
        <f>+J14+J16+J23+J27+J33+J38+J54+J65+J70+J80+J48</f>
        <v>371736754565</v>
      </c>
      <c r="K81" s="29">
        <f>+K14+K16+K23+K27+K33+K38+K54+K65+K70+K80</f>
        <v>14728407962</v>
      </c>
      <c r="L81" s="29">
        <f>+L14+L16+L23+L27+L33+L38+L54+L65+L70+L80</f>
        <v>0</v>
      </c>
      <c r="M81" s="29">
        <f>+M14+M16+M23+M27+M33+M38+M54+M65+M70+M80</f>
        <v>0</v>
      </c>
      <c r="N81" s="29">
        <f>+N14+N16+N23+N27+N33+N38+N54+N65+N70+N80+N48</f>
        <v>386465162527</v>
      </c>
      <c r="O81" s="29">
        <f>+O14+O16+O23+O27+O33+O38+O54+O65+O70+O80</f>
        <v>139901873694</v>
      </c>
      <c r="P81" s="28"/>
      <c r="Q81" s="29">
        <f>+Q14+Q16+Q23+Q27+Q33+Q38+Q54+Q65+Q70+Q80</f>
        <v>1473801960.5</v>
      </c>
      <c r="R81" s="28"/>
    </row>
    <row r="82" spans="2:18" ht="15" customHeight="1" x14ac:dyDescent="0.3">
      <c r="B82" s="76" t="s">
        <v>33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</row>
    <row r="83" spans="2:18" x14ac:dyDescent="0.25">
      <c r="N83" s="31"/>
      <c r="O83" s="32"/>
      <c r="Q83" s="32"/>
    </row>
    <row r="84" spans="2:18" x14ac:dyDescent="0.25">
      <c r="J84" s="31"/>
      <c r="N84" s="39"/>
      <c r="O84" s="39"/>
      <c r="Q84" s="31"/>
    </row>
    <row r="85" spans="2:18" x14ac:dyDescent="0.25">
      <c r="J85" s="31"/>
      <c r="O85" s="31"/>
      <c r="Q85" s="31"/>
    </row>
    <row r="86" spans="2:18" x14ac:dyDescent="0.25">
      <c r="N86" s="40"/>
      <c r="O86" s="31"/>
      <c r="Q86" s="31"/>
    </row>
    <row r="87" spans="2:18" x14ac:dyDescent="0.25">
      <c r="J87" s="31"/>
    </row>
  </sheetData>
  <mergeCells count="102">
    <mergeCell ref="F46:F47"/>
    <mergeCell ref="G46:G47"/>
    <mergeCell ref="E39:E47"/>
    <mergeCell ref="G11:G12"/>
    <mergeCell ref="F39:F41"/>
    <mergeCell ref="F42:F44"/>
    <mergeCell ref="G39:G41"/>
    <mergeCell ref="G42:G44"/>
    <mergeCell ref="B1:E3"/>
    <mergeCell ref="F6:F8"/>
    <mergeCell ref="C9:C22"/>
    <mergeCell ref="B9:B22"/>
    <mergeCell ref="F35:F37"/>
    <mergeCell ref="G35:G37"/>
    <mergeCell ref="D34:D37"/>
    <mergeCell ref="C34:C37"/>
    <mergeCell ref="F31:F32"/>
    <mergeCell ref="E28:E32"/>
    <mergeCell ref="D28:D32"/>
    <mergeCell ref="C28:C32"/>
    <mergeCell ref="B34:B37"/>
    <mergeCell ref="B24:B26"/>
    <mergeCell ref="E34:E37"/>
    <mergeCell ref="J21:J22"/>
    <mergeCell ref="B28:B32"/>
    <mergeCell ref="D24:D26"/>
    <mergeCell ref="C24:C26"/>
    <mergeCell ref="Q1:R1"/>
    <mergeCell ref="Q2:R2"/>
    <mergeCell ref="Q3:R3"/>
    <mergeCell ref="I4:R4"/>
    <mergeCell ref="R7:R8"/>
    <mergeCell ref="F1:P3"/>
    <mergeCell ref="O6:R6"/>
    <mergeCell ref="J7:K7"/>
    <mergeCell ref="L7:M7"/>
    <mergeCell ref="N7:N8"/>
    <mergeCell ref="O7:O8"/>
    <mergeCell ref="P7:P8"/>
    <mergeCell ref="Q7:Q8"/>
    <mergeCell ref="L19:L20"/>
    <mergeCell ref="M19:M20"/>
    <mergeCell ref="N19:N20"/>
    <mergeCell ref="O19:O20"/>
    <mergeCell ref="P19:P20"/>
    <mergeCell ref="B82:M82"/>
    <mergeCell ref="G6:G8"/>
    <mergeCell ref="H6:H8"/>
    <mergeCell ref="J6:N6"/>
    <mergeCell ref="B6:B8"/>
    <mergeCell ref="C6:C8"/>
    <mergeCell ref="D6:D8"/>
    <mergeCell ref="E6:E8"/>
    <mergeCell ref="I6:I8"/>
    <mergeCell ref="E9:E13"/>
    <mergeCell ref="D9:D13"/>
    <mergeCell ref="F17:F18"/>
    <mergeCell ref="F19:F20"/>
    <mergeCell ref="F21:F22"/>
    <mergeCell ref="D17:D22"/>
    <mergeCell ref="G19:G20"/>
    <mergeCell ref="G17:G18"/>
    <mergeCell ref="J17:J18"/>
    <mergeCell ref="J19:J20"/>
    <mergeCell ref="P21:P22"/>
    <mergeCell ref="Q21:Q22"/>
    <mergeCell ref="R21:R22"/>
    <mergeCell ref="F24:F26"/>
    <mergeCell ref="E24:E26"/>
    <mergeCell ref="K21:K22"/>
    <mergeCell ref="L21:L22"/>
    <mergeCell ref="M21:M22"/>
    <mergeCell ref="N21:N22"/>
    <mergeCell ref="O21:O22"/>
    <mergeCell ref="G21:G22"/>
    <mergeCell ref="E17:E22"/>
    <mergeCell ref="P17:P18"/>
    <mergeCell ref="Q17:Q18"/>
    <mergeCell ref="R17:R18"/>
    <mergeCell ref="K19:K20"/>
    <mergeCell ref="G24:G26"/>
    <mergeCell ref="Q19:Q20"/>
    <mergeCell ref="R19:R20"/>
    <mergeCell ref="K17:K18"/>
    <mergeCell ref="L17:L18"/>
    <mergeCell ref="M17:M18"/>
    <mergeCell ref="N17:N18"/>
    <mergeCell ref="O17:O18"/>
    <mergeCell ref="E66:E69"/>
    <mergeCell ref="D66:D69"/>
    <mergeCell ref="B66:B79"/>
    <mergeCell ref="C66:C79"/>
    <mergeCell ref="D71:D79"/>
    <mergeCell ref="E71:E79"/>
    <mergeCell ref="E49:E53"/>
    <mergeCell ref="D49:D53"/>
    <mergeCell ref="C49:C53"/>
    <mergeCell ref="B49:B53"/>
    <mergeCell ref="B55:B64"/>
    <mergeCell ref="C55:C64"/>
    <mergeCell ref="D55:D64"/>
    <mergeCell ref="E55:E64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10"/>
  <sheetViews>
    <sheetView zoomScale="70" zoomScaleNormal="70" workbookViewId="0">
      <selection activeCell="N2" sqref="N2:O2"/>
    </sheetView>
  </sheetViews>
  <sheetFormatPr baseColWidth="10" defaultColWidth="11.5703125" defaultRowHeight="15" x14ac:dyDescent="0.25"/>
  <cols>
    <col min="1" max="2" width="20" style="1" customWidth="1"/>
    <col min="3" max="3" width="20.42578125" style="1" customWidth="1"/>
    <col min="4" max="4" width="21.28515625" style="1" customWidth="1"/>
    <col min="5" max="5" width="24.28515625" style="1" customWidth="1"/>
    <col min="6" max="6" width="15" style="1" customWidth="1"/>
    <col min="7" max="7" width="11.5703125" style="1"/>
    <col min="8" max="8" width="14" style="1" customWidth="1"/>
    <col min="9" max="9" width="20.7109375" style="1" customWidth="1"/>
    <col min="10" max="10" width="23.28515625" style="1" customWidth="1"/>
    <col min="11" max="11" width="16.140625" style="1" customWidth="1"/>
    <col min="12" max="12" width="22.42578125" style="1" customWidth="1"/>
    <col min="13" max="13" width="11.5703125" style="1"/>
    <col min="14" max="14" width="19" style="1" customWidth="1"/>
    <col min="15" max="15" width="13.5703125" style="1" customWidth="1"/>
    <col min="16" max="16" width="7.7109375" style="1" customWidth="1"/>
    <col min="17" max="16384" width="11.5703125" style="1"/>
  </cols>
  <sheetData>
    <row r="1" spans="1:16" ht="25.5" customHeight="1" x14ac:dyDescent="0.25">
      <c r="A1" s="61"/>
      <c r="B1" s="61"/>
      <c r="C1" s="61"/>
      <c r="D1" s="61"/>
      <c r="E1" s="62" t="s">
        <v>19</v>
      </c>
      <c r="F1" s="62"/>
      <c r="G1" s="62"/>
      <c r="H1" s="62"/>
      <c r="I1" s="62"/>
      <c r="J1" s="62"/>
      <c r="K1" s="62"/>
      <c r="L1" s="62"/>
      <c r="M1" s="62"/>
      <c r="N1" s="61" t="s">
        <v>22</v>
      </c>
      <c r="O1" s="61"/>
    </row>
    <row r="2" spans="1:16" ht="25.5" customHeight="1" x14ac:dyDescent="0.25">
      <c r="A2" s="61"/>
      <c r="B2" s="61"/>
      <c r="C2" s="61"/>
      <c r="D2" s="61"/>
      <c r="E2" s="62"/>
      <c r="F2" s="62"/>
      <c r="G2" s="62"/>
      <c r="H2" s="62"/>
      <c r="I2" s="62"/>
      <c r="J2" s="62"/>
      <c r="K2" s="62"/>
      <c r="L2" s="62"/>
      <c r="M2" s="62"/>
      <c r="N2" s="61" t="s">
        <v>18</v>
      </c>
      <c r="O2" s="61"/>
      <c r="P2" s="2"/>
    </row>
    <row r="3" spans="1:16" ht="25.5" customHeight="1" x14ac:dyDescent="0.25">
      <c r="A3" s="61"/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1" t="s">
        <v>21</v>
      </c>
      <c r="O3" s="61"/>
      <c r="P3" s="3"/>
    </row>
    <row r="4" spans="1:16" ht="31.9" customHeight="1" x14ac:dyDescent="0.25">
      <c r="E4" s="60" t="s">
        <v>20</v>
      </c>
      <c r="F4" s="60"/>
      <c r="G4" s="60"/>
      <c r="H4" s="60"/>
      <c r="I4" s="60"/>
      <c r="J4" s="60"/>
      <c r="K4" s="60"/>
      <c r="L4" s="60"/>
      <c r="M4" s="60"/>
      <c r="N4" s="60"/>
      <c r="O4" s="60"/>
    </row>
    <row r="6" spans="1:16" ht="42.75" customHeight="1" x14ac:dyDescent="0.25">
      <c r="A6" s="55" t="s">
        <v>0</v>
      </c>
      <c r="B6" s="56" t="s">
        <v>1</v>
      </c>
      <c r="C6" s="56" t="s">
        <v>2</v>
      </c>
      <c r="D6" s="55" t="s">
        <v>3</v>
      </c>
      <c r="E6" s="55" t="s">
        <v>4</v>
      </c>
      <c r="F6" s="55" t="s">
        <v>5</v>
      </c>
      <c r="G6" s="55" t="s">
        <v>6</v>
      </c>
      <c r="H6" s="55" t="s">
        <v>7</v>
      </c>
      <c r="I6" s="102" t="s">
        <v>8</v>
      </c>
      <c r="J6" s="102"/>
      <c r="K6" s="102"/>
      <c r="L6" s="54" t="s">
        <v>9</v>
      </c>
      <c r="M6" s="54"/>
      <c r="N6" s="54"/>
      <c r="O6" s="54"/>
    </row>
    <row r="7" spans="1:16" ht="31.5" x14ac:dyDescent="0.25">
      <c r="A7" s="55"/>
      <c r="B7" s="57"/>
      <c r="C7" s="57"/>
      <c r="D7" s="55"/>
      <c r="E7" s="55"/>
      <c r="F7" s="55"/>
      <c r="G7" s="55"/>
      <c r="H7" s="55"/>
      <c r="I7" s="4" t="s">
        <v>10</v>
      </c>
      <c r="J7" s="4" t="s">
        <v>11</v>
      </c>
      <c r="K7" s="4" t="s">
        <v>12</v>
      </c>
      <c r="L7" s="5" t="s">
        <v>13</v>
      </c>
      <c r="M7" s="5" t="s">
        <v>14</v>
      </c>
      <c r="N7" s="5" t="s">
        <v>15</v>
      </c>
      <c r="O7" s="5" t="s">
        <v>16</v>
      </c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.75" thickBot="1" x14ac:dyDescent="0.3">
      <c r="H10" s="8" t="s">
        <v>17</v>
      </c>
      <c r="I10" s="9">
        <f>+SUM(I8:I9)</f>
        <v>0</v>
      </c>
      <c r="J10" s="9">
        <f>+SUM(J8:J9)</f>
        <v>0</v>
      </c>
      <c r="K10" s="9">
        <f>+SUM(K8:K9)</f>
        <v>0</v>
      </c>
      <c r="L10" s="9">
        <f>+SUM(L8:L9)</f>
        <v>0</v>
      </c>
      <c r="M10" s="9"/>
      <c r="N10" s="9">
        <f>+SUM(N8:N9)</f>
        <v>0</v>
      </c>
      <c r="O10" s="9"/>
    </row>
  </sheetData>
  <mergeCells count="16">
    <mergeCell ref="L6:O6"/>
    <mergeCell ref="E4:O4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:D3"/>
    <mergeCell ref="N1:O1"/>
    <mergeCell ref="N2:O2"/>
    <mergeCell ref="N3:O3"/>
    <mergeCell ref="E1:M3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SEGUIMIENTO P INVERSION (inic)</vt:lpstr>
      <vt:lpstr>SEGUIMIENTO P INVERSION </vt:lpstr>
      <vt:lpstr>SEGUIMIENTO P INVERSION</vt:lpstr>
      <vt:lpstr>'SEGUIMIENTO P INVERSION'!Área_de_impresión</vt:lpstr>
      <vt:lpstr>'SEGUIMIENTO P INVERSION '!Área_de_impresión</vt:lpstr>
      <vt:lpstr>'SEGUIMIENTO P INVERSION (inic)'!Área_de_impresión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Laura Cristina Gomez Rodríguez</cp:lastModifiedBy>
  <cp:lastPrinted>2020-01-17T15:05:56Z</cp:lastPrinted>
  <dcterms:created xsi:type="dcterms:W3CDTF">2016-06-27T17:23:04Z</dcterms:created>
  <dcterms:modified xsi:type="dcterms:W3CDTF">2021-05-14T23:19:23Z</dcterms:modified>
</cp:coreProperties>
</file>