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yapereira\Documents\institucionales\ACTAS\CGDI 2020\CGDI 1-30012020\9. Planes OTSI 2020\"/>
    </mc:Choice>
  </mc:AlternateContent>
  <bookViews>
    <workbookView xWindow="0" yWindow="0" windowWidth="28800" windowHeight="11940" tabRatio="1000"/>
  </bookViews>
  <sheets>
    <sheet name="Seg. Digital" sheetId="24" r:id="rId1"/>
    <sheet name="Matriz de calificación" sheetId="18" r:id="rId2"/>
    <sheet name="Control de Cambios" sheetId="25" r:id="rId3"/>
    <sheet name="No Eliminar" sheetId="19" r:id="rId4"/>
  </sheets>
  <externalReferences>
    <externalReference r:id="rId5"/>
    <externalReference r:id="rId6"/>
  </externalReferences>
  <definedNames>
    <definedName name="_xlnm._FilterDatabase" localSheetId="0" hidden="1">'Seg. Digital'!$B$7:$AO$7</definedName>
    <definedName name="_xlnm.Print_Area" localSheetId="1">'Matriz de calificación'!$A$1:$AJ$18</definedName>
    <definedName name="_xlnm.Print_Area" localSheetId="0">'Seg. Digital'!$A$1:$AQ$14</definedName>
    <definedName name="Control_Existente">[1]Hoja4!$H$3:$H$4</definedName>
    <definedName name="Impacto">[1]Hoja4!$F$3:$F$7</definedName>
    <definedName name="Probabilidad">[1]Hoja4!$E$3:$E$7</definedName>
    <definedName name="Tipo_de_Riesgo">[1]Hoja4!$D$3:$D$9</definedName>
    <definedName name="_xlnm.Print_Titles" localSheetId="0">'Seg. Digital'!$3:$7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5" i="24" l="1"/>
  <c r="M12" i="24"/>
  <c r="AH10" i="24"/>
  <c r="M10" i="24"/>
  <c r="AH8" i="24" l="1"/>
  <c r="M8" i="24"/>
  <c r="AB17" i="24" l="1"/>
  <c r="X17" i="24"/>
  <c r="AB16" i="24"/>
  <c r="X16" i="24"/>
  <c r="AB15" i="24"/>
  <c r="X15" i="24"/>
  <c r="Y15" i="24" s="1"/>
  <c r="AB14" i="24"/>
  <c r="X14" i="24"/>
  <c r="AC14" i="24" s="1"/>
  <c r="AB13" i="24"/>
  <c r="X13" i="24"/>
  <c r="AB12" i="24"/>
  <c r="X12" i="24"/>
  <c r="Y12" i="24" s="1"/>
  <c r="AB11" i="24"/>
  <c r="X11" i="24"/>
  <c r="Y11" i="24" s="1"/>
  <c r="AB10" i="24"/>
  <c r="X10" i="24"/>
  <c r="AC10" i="24" s="1"/>
  <c r="AB9" i="24"/>
  <c r="X9" i="24"/>
  <c r="AB8" i="24"/>
  <c r="X8" i="24"/>
  <c r="Y8" i="24" s="1"/>
  <c r="AC9" i="24" l="1"/>
  <c r="AC17" i="24"/>
  <c r="AC13" i="24"/>
  <c r="AC16" i="24"/>
  <c r="AC12" i="24"/>
  <c r="AC15" i="24"/>
  <c r="AC8" i="24"/>
  <c r="AC11" i="24"/>
  <c r="AD10" i="24" s="1"/>
  <c r="AE10" i="24" s="1"/>
  <c r="Y9" i="24"/>
  <c r="Y10" i="24"/>
  <c r="Y13" i="24"/>
  <c r="Y14" i="24"/>
  <c r="Y16" i="24"/>
  <c r="Y17" i="24"/>
  <c r="AD8" i="24" l="1"/>
  <c r="AE8" i="24" s="1"/>
  <c r="AD12" i="24"/>
  <c r="AE12" i="24" s="1"/>
  <c r="AD15" i="24"/>
  <c r="AE15" i="24" s="1"/>
</calcChain>
</file>

<file path=xl/sharedStrings.xml><?xml version="1.0" encoding="utf-8"?>
<sst xmlns="http://schemas.openxmlformats.org/spreadsheetml/2006/main" count="381" uniqueCount="226">
  <si>
    <t>MEDIDAS DE RESPUESTA</t>
  </si>
  <si>
    <t>PROCESO</t>
  </si>
  <si>
    <t>DESCRIPCIÓN DE RIESGO</t>
  </si>
  <si>
    <t>CLASE  DE RIESGO</t>
  </si>
  <si>
    <t>CONSECUENCIAS</t>
  </si>
  <si>
    <t>PROBABILIDAD</t>
  </si>
  <si>
    <t>IMPACTO</t>
  </si>
  <si>
    <t xml:space="preserve">EVALUACIÓN </t>
  </si>
  <si>
    <t>¿EXISTE CONTROL?</t>
  </si>
  <si>
    <t>OPCIONES DE MANEJO</t>
  </si>
  <si>
    <t>RESPONSABLES DE PLAN DE MEJORA</t>
  </si>
  <si>
    <t>FECHA INICIAL</t>
  </si>
  <si>
    <t>FECHA FINAL</t>
  </si>
  <si>
    <t>Insignificante</t>
  </si>
  <si>
    <t>Riesgo de Corrupción</t>
  </si>
  <si>
    <t>Riesgo de Cumplimiento</t>
  </si>
  <si>
    <t>Improbable</t>
  </si>
  <si>
    <t>Mayor</t>
  </si>
  <si>
    <t>Menor</t>
  </si>
  <si>
    <t>Riesgo Estratégico</t>
  </si>
  <si>
    <t>Moderado</t>
  </si>
  <si>
    <t>Moderada</t>
  </si>
  <si>
    <t>Riesgo de Imagen</t>
  </si>
  <si>
    <t>Riesgo Financiero</t>
  </si>
  <si>
    <t>Probable</t>
  </si>
  <si>
    <t>Riesgo de Tecnología</t>
  </si>
  <si>
    <t>Riesgo Operativo</t>
  </si>
  <si>
    <t>Casi seguro</t>
  </si>
  <si>
    <t>Catastrófico</t>
  </si>
  <si>
    <t>Preventivo</t>
  </si>
  <si>
    <t>Probabilidad</t>
  </si>
  <si>
    <t>Impacto</t>
  </si>
  <si>
    <t>Extrema</t>
  </si>
  <si>
    <t>Baja</t>
  </si>
  <si>
    <t>Alta</t>
  </si>
  <si>
    <t>INSIGNIFICANTE (1)</t>
  </si>
  <si>
    <t>MENOR
(2)</t>
  </si>
  <si>
    <t>MODERADO 
(3)</t>
  </si>
  <si>
    <t>MAYOR 
(4)</t>
  </si>
  <si>
    <t>CATASTRÓFICO
(5)</t>
  </si>
  <si>
    <t>IMPROBABLE
(2)</t>
  </si>
  <si>
    <t>MODERADA
(3)</t>
  </si>
  <si>
    <t>PROBABLE
(4)</t>
  </si>
  <si>
    <t>CASI SEGURO
(5)</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</si>
  <si>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</si>
  <si>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</si>
  <si>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</si>
  <si>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</si>
  <si>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</si>
  <si>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</si>
  <si>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</si>
  <si>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</si>
  <si>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</si>
  <si>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Procesos</t>
  </si>
  <si>
    <t>Tipo_de_Riesgo</t>
  </si>
  <si>
    <t>Opciones_de_Manejo</t>
  </si>
  <si>
    <t>Control_Existente</t>
  </si>
  <si>
    <t>Evaluación</t>
  </si>
  <si>
    <t>Medidas_de_Respuesta</t>
  </si>
  <si>
    <t>Registro</t>
  </si>
  <si>
    <t>Articulación Interinstitucional</t>
  </si>
  <si>
    <t>Asumir el riesgo</t>
  </si>
  <si>
    <t>Articulación para el Cumplimiento de las Órdenes</t>
  </si>
  <si>
    <t>Asumir el riesgo, Reducir el riesgo</t>
  </si>
  <si>
    <t>Medidas de Prevención</t>
  </si>
  <si>
    <t>Atención al Ciudadano</t>
  </si>
  <si>
    <t>Reducir el riesgo, Evitar, Compartir o Transferir</t>
  </si>
  <si>
    <t>Caracterizaciones y Registro</t>
  </si>
  <si>
    <t>Cumplimiento Órdenes URT</t>
  </si>
  <si>
    <t>ImprobableInsignificante</t>
  </si>
  <si>
    <t>ImprobableMenor</t>
  </si>
  <si>
    <t>Planeación Estratégica</t>
  </si>
  <si>
    <t>Evaluación Sistema de Control Interno</t>
  </si>
  <si>
    <t>ImprobableModerado</t>
  </si>
  <si>
    <t>Gestión Contractual</t>
  </si>
  <si>
    <t>ImprobableMayor</t>
  </si>
  <si>
    <t>Gestión de Comunicaciones</t>
  </si>
  <si>
    <t>ImprobableCatastrófico</t>
  </si>
  <si>
    <t>Prevención y Gestión de Seguridad</t>
  </si>
  <si>
    <t>Gestión del Conocimiento e Información</t>
  </si>
  <si>
    <t>Gestión Documental</t>
  </si>
  <si>
    <t>Gestión Financiera</t>
  </si>
  <si>
    <t>Mejoramiento Continuo</t>
  </si>
  <si>
    <t>Gestión Logística y de Rec. Físicos</t>
  </si>
  <si>
    <t>Gestión Talento Humano</t>
  </si>
  <si>
    <t>Gestión TIC</t>
  </si>
  <si>
    <t>ProbableInsignificante</t>
  </si>
  <si>
    <t>ProbableMenor</t>
  </si>
  <si>
    <t>ProbableModerado</t>
  </si>
  <si>
    <t>ProbableMayor</t>
  </si>
  <si>
    <t>ProbableCatastrófico</t>
  </si>
  <si>
    <t>Casi seguroInsignificante</t>
  </si>
  <si>
    <t>Casi seguroMenor</t>
  </si>
  <si>
    <t>Casi seguroModerado</t>
  </si>
  <si>
    <t>Casi seguroMayor</t>
  </si>
  <si>
    <t>Casi seguroCatastrófico</t>
  </si>
  <si>
    <t>IDENTIFICACIÓN DEL RIESGO</t>
  </si>
  <si>
    <t>Si</t>
  </si>
  <si>
    <t>PERIODO DE SEGUIMIENTO</t>
  </si>
  <si>
    <t xml:space="preserve">ACCIONES  PREVENTIVAS A DESARROLLAR  </t>
  </si>
  <si>
    <t>N°</t>
  </si>
  <si>
    <t>INDICADOR</t>
  </si>
  <si>
    <t>Posible</t>
  </si>
  <si>
    <t>PLAN DE ACCIÓN RELACIONADO</t>
  </si>
  <si>
    <t>PosibleInsignificante</t>
  </si>
  <si>
    <t>PosibleMenor</t>
  </si>
  <si>
    <t>PosibleModerado</t>
  </si>
  <si>
    <t>PosibleMayor</t>
  </si>
  <si>
    <t>PosibleCatastrófico</t>
  </si>
  <si>
    <t>CONTROL EXISTENTE</t>
  </si>
  <si>
    <t>Calificación de Impacto</t>
  </si>
  <si>
    <t>No</t>
  </si>
  <si>
    <t>Rara Vez</t>
  </si>
  <si>
    <t>Bajo</t>
  </si>
  <si>
    <t>Rara vezInsignificante</t>
  </si>
  <si>
    <t>Rara vezMenor</t>
  </si>
  <si>
    <t>Rara vezModerado</t>
  </si>
  <si>
    <t>Rara vezMayor</t>
  </si>
  <si>
    <t>Rara vezCatastrófico</t>
  </si>
  <si>
    <t>RANGO DE CALIFICACIÓN DEL DISEÑO</t>
  </si>
  <si>
    <t xml:space="preserve">RANGO DE CALIFICACIÓN DE LA EJECUCIÓN </t>
  </si>
  <si>
    <t>Ejecución del Control</t>
  </si>
  <si>
    <t>Fuerte</t>
  </si>
  <si>
    <t>Débil</t>
  </si>
  <si>
    <t>SOLIDEZ INDIVIDUAL DE CADA CONTROL</t>
  </si>
  <si>
    <t>Total Diseño de Control</t>
  </si>
  <si>
    <t>Total Solidez Individual</t>
  </si>
  <si>
    <t xml:space="preserve">CALIFICACIÓN DE LA SOLIDEZ DEL CONJUNTO DE CONTROLES </t>
  </si>
  <si>
    <t xml:space="preserve">Promedio de los Controles de  Riesgo </t>
  </si>
  <si>
    <t>Diseño del Control</t>
  </si>
  <si>
    <t>Solidez Individual de cada Control</t>
  </si>
  <si>
    <t>Solidez del Conjunto de Controles</t>
  </si>
  <si>
    <t>Riesgo Residual</t>
  </si>
  <si>
    <t>Riesgo Inherente</t>
  </si>
  <si>
    <t>Control</t>
  </si>
  <si>
    <t>Detectivo</t>
  </si>
  <si>
    <t>Aceptar el Riesgo</t>
  </si>
  <si>
    <t>Evitar el Riesgo</t>
  </si>
  <si>
    <t>Compartir el Riesgo</t>
  </si>
  <si>
    <t>Reducir el Riesgo</t>
  </si>
  <si>
    <t>Rara vez</t>
  </si>
  <si>
    <t>CLASE DE CONTROL EXISTENTE</t>
  </si>
  <si>
    <t>VALORACIÓN DEL RIESGO</t>
  </si>
  <si>
    <t>OBJETIVO ESTRATÉGICO RELACIONADO</t>
  </si>
  <si>
    <t>PLAN DE CONTINGENCIA</t>
  </si>
  <si>
    <t>Promedio Total  para la calificación de la solidez del conjunto de controles</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</si>
  <si>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</si>
  <si>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</si>
  <si>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</si>
  <si>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</si>
  <si>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</si>
  <si>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PROBABILIDAD DE OCURRENCIA</t>
  </si>
  <si>
    <t>RARO VEZ
(1)</t>
  </si>
  <si>
    <t xml:space="preserve">Tomado de la “Guía para la administración del riesgo y el diseño de controles en entidades públicas” Versión 04 de Oct de 2018 </t>
  </si>
  <si>
    <r>
      <rPr>
        <b/>
        <sz val="12"/>
        <rFont val="Arial Narrow"/>
        <family val="2"/>
      </rPr>
      <t>Versión:</t>
    </r>
    <r>
      <rPr>
        <sz val="12"/>
        <rFont val="Arial Narrow"/>
        <family val="2"/>
      </rPr>
      <t xml:space="preserve"> 00</t>
    </r>
  </si>
  <si>
    <t>FECHA</t>
  </si>
  <si>
    <t>CAMBIOS</t>
  </si>
  <si>
    <t>ENTE APROBADOR</t>
  </si>
  <si>
    <t>VERSIÓN</t>
  </si>
  <si>
    <t>1. ¿Existe un responsable asignado de la ejecución?</t>
  </si>
  <si>
    <t>2. ¿El responsable tiene la autoridad y adecuada segregación de funciones en la ejecución del control?</t>
  </si>
  <si>
    <r>
      <rPr>
        <b/>
        <sz val="12"/>
        <rFont val="Arial Narrow"/>
        <family val="2"/>
      </rPr>
      <t xml:space="preserve">Código: </t>
    </r>
    <r>
      <rPr>
        <sz val="12"/>
        <rFont val="Arial Narrow"/>
        <family val="2"/>
      </rPr>
      <t>D102PR03F01</t>
    </r>
  </si>
  <si>
    <t>CONTROL DE CAMBIOS MAPA DE RIESGOS DE XXXXXXX VIGENCIA XXXX</t>
  </si>
  <si>
    <t>Etapa Judicial (Gestión de Restitución de Derechos Étnicos Territoriales)</t>
  </si>
  <si>
    <t>Etapa Judicial (Gestión de Restitución Ley 1448)</t>
  </si>
  <si>
    <t>ACTIVO</t>
  </si>
  <si>
    <t>AMENAZA</t>
  </si>
  <si>
    <t xml:space="preserve">VULNERABILIDAD </t>
  </si>
  <si>
    <r>
      <rPr>
        <b/>
        <sz val="12"/>
        <rFont val="Arial Narrow"/>
        <family val="2"/>
      </rPr>
      <t xml:space="preserve">Fecha: </t>
    </r>
    <r>
      <rPr>
        <sz val="12"/>
        <rFont val="Arial Narrow"/>
        <family val="2"/>
      </rPr>
      <t>2020-01-13</t>
    </r>
  </si>
  <si>
    <t>Seguridad Digital</t>
  </si>
  <si>
    <t>Obsolencia tecnológica de los sistemas de información</t>
  </si>
  <si>
    <t>Perdida de imagen ante los Usuarios del país, incumplimiento en las condiciones del servicio</t>
  </si>
  <si>
    <t>Reducir el riesgo</t>
  </si>
  <si>
    <t>* Actualizar, aprobar y publicar el manual de Políticas de seguridad de la información
* Realizar seguimiento al manual de políticas de seguridad de la información y a los controles establecidos en el anexo de la norma 27002:2013
*Realizar pruebas de vulnerabilidad a la red corporativa
*Monitorizar los eventos de la plataforma tecnológica</t>
  </si>
  <si>
    <t xml:space="preserve">Oficial de Seguridad de la información </t>
  </si>
  <si>
    <t>Trimestral</t>
  </si>
  <si>
    <t xml:space="preserve">
Programa Estratégico: Gobierno y Gestión de TIC para la CTeI
Iniciativa: Gestión de Seguridad y Privacidad de la Información</t>
  </si>
  <si>
    <t>Perdida de la información y posibles Ataques a la integridad de los datos.</t>
  </si>
  <si>
    <t>HARDWARE:
*3par de HP
*Administrador de barracuda, se conecta al VMWare para sacar copias, software: Backup exec 16 versión 1142 (cintas), barracuda 6.4.05</t>
  </si>
  <si>
    <t>Perdida de la continuidad del negocio, servicios afectados para los usuarios
internos y externos.
Afectación a toda la Entidad</t>
  </si>
  <si>
    <t>* Actualizar, aprobar y pubicar el manual de Políticas de seguridad de la información
* Realizar seguimiento al manual de políticas de seguridad de la información y a los controles establecidos en el anexo de la norma 27002:2013</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</si>
  <si>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</si>
  <si>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Debilidades técnicas del personal de infraestructura para el manejo de los equipo de la infraestructura tecnológica</t>
  </si>
  <si>
    <t>Perdida de información</t>
  </si>
  <si>
    <t>Mal funcionamiento del software, retraso
en los procesos asociados a la aplicación</t>
  </si>
  <si>
    <t xml:space="preserve">Falta de planes de mantenimiento </t>
  </si>
  <si>
    <t xml:space="preserve">Perdida, robo o mala utilización de la
información. </t>
  </si>
  <si>
    <t>probable</t>
  </si>
  <si>
    <t>Perdida de la continuidad de los servicios y/o procesos de la entidad debido a la ausencia de un BCP " Plan de Continuidad del Negocio"</t>
  </si>
  <si>
    <t>COMPONENTE DE RED:
*Componentes de red (Switch - Switch CORE -  Servidores de almacenamiento)
HARDWARE:
Servidor de aplicaciones (SIVEAP - Gestión territorial)
Servidor de base de dato (SIVEAP - gestión territorial) 
SOFTWARE 
SIVEAP - Gestión Territorial</t>
  </si>
  <si>
    <t>Ausencia de planes de continuidad del negocio</t>
  </si>
  <si>
    <t xml:space="preserve">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"es el acceso a la información y a los sistemas por personas autorizadas en el momento que así lo requieran"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del Indicador: 
No de riesgos materializados  afectando el principio de confidencialidad de Seguridad y Privacidad de la Información
Medición: Trimestral 
Descripción: Principio de confidencialidad
Descripción 
Este indicador mide la cantidad de riesgos materializados afectando la integridad asegura el acceso a la información únicamente a aquellas personas que cuenten con la debida autorización"
FORMULA:
# Riesgos materializados de Principio de seguridad de la Información Afectado (Confidencialidad)= (# de incidentes que afectaron la integridad de algún activo del proceso).
5.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</si>
  <si>
    <t>Capacitación y sensibilización en seguridad de la información</t>
  </si>
  <si>
    <t xml:space="preserve">Copias de respaldo de las configuraciones de los dispositivos de red
Copias de resplado de la informacion misional
</t>
  </si>
  <si>
    <t>No Aplica</t>
  </si>
  <si>
    <t>Capacidad limitada de espacio  de almacenamiento de los servidores tecnológicos de la Entidad.</t>
  </si>
  <si>
    <t>Acceso indebido o mal intensionado a las plataformas tecnológicas de la entidad</t>
  </si>
  <si>
    <t xml:space="preserve">NOMBRE DEL RIESGO </t>
  </si>
  <si>
    <t xml:space="preserve"> SOFTWARE
*Servicios web de la entidad (Scienti - Pagina web Minciencias - Orfeo - Gina - Websafi - MGI - A ciencia cierta - Todo es Ciencia - Ideas para el cambio - CA - Servidesk - Colombia es Ciencia - Libro verde) 
SIVEAP - gestión territorial
* Firma de seguridad - netcosigner - software 
* Almacenamiento servidor</t>
  </si>
  <si>
    <t>Daño de la plataforma tecnológica por por ciberataques debido al aumento de nuevas practicas de ataques identificadas en la red, como los son (MALWARE - RANSOMWARE - Dos - ESCANEO DE PUERTOS - ARP SPOOFING - MAN IN THE MIDDLE - SQL INYECCION - PHISSING - WEB DEFACEMENT entre otros).
Actos de terrorismo
Interrupciones no planificadas en TI  y telecomunicaciones
Afectando la disponibilidad, confidencialidad e integridad de la información de la comunidad de Minciencias</t>
  </si>
  <si>
    <t>Políticas de seguridad y privacidad de la información  "1.1.12  Política de Control de Acceso" -  D103M01</t>
  </si>
  <si>
    <t xml:space="preserve">COMPONENTE DE RED:
*Firewall
*Optimizador
*Balanceador
*WAF
*Proxy
*Almacenamiento
HARDWARE: Componentes de infraestructura del proceso </t>
  </si>
  <si>
    <t xml:space="preserve"> Acceso indebido o mal intensionado a las plataformas tecnológicas de la entidad</t>
  </si>
  <si>
    <t>Procedimiento de gestión de incidentes seguridad de la información - D103PR03</t>
  </si>
  <si>
    <t>Políticas de seguridad y privacidad de la información  "1.1.12  Política de Backup " -  D103M01</t>
  </si>
  <si>
    <t xml:space="preserve"> Procedimiento Gestión de Incidentes seguridad de la información - D103PR03</t>
  </si>
  <si>
    <t xml:space="preserve"> Políticas de seguridad y privacidad de la información  "1.1.12  Política de Control de Acceso" -  D103M01</t>
  </si>
  <si>
    <t>Posibilidad de daños en los equipos del datacenter generando perdida de la información en la Entidad</t>
  </si>
  <si>
    <t>Posibilidad de ataques en la red en los equipos del datacenter como los son (MALWARE - RANSOMWARE - Dos - ESCANEO DE PUERTOS - ARP SPOOFING - MAN IN THE MIDDLE - SQL INYECCION - PHISSING - WEB DEFACEMENT entre otros) afectando la disponibilidad, confidencialidad e integridad de la información de la comunidad de Minciencias</t>
  </si>
  <si>
    <t xml:space="preserve">Daño de los equipos de seguridad, equipos de infraestructura del edificio, aires, equipos de almacenamiento y los servidores </t>
  </si>
  <si>
    <t>Procedimiento de gestión de cambios - D103PR02</t>
  </si>
  <si>
    <t>Políticas de seguridad y privacidad de la información  "1.1.12  Política de Control de Acceso" - D103M01</t>
  </si>
  <si>
    <t>Posibilidad de no garantizar que la información sea accesible y usable bajo demanda de los usuarios autorizados, que no esté disponible en todo momento, por interrupciones del servicio por cortes de electricidad, fallos de hardware, daño  de los sistemas de climatización del datacenter y daño y/o descarga de las baterías del equipo UPS,daños provocados por mal funcionamiento  o uso de los equipos tecnológicos,etc.</t>
  </si>
  <si>
    <t>Intrusión a la plataforma tecnológica por Suplantación de Identidad en el uso de los equipos de seguridad</t>
  </si>
  <si>
    <t>Debilidad en el direccionamiento del sistema de seguridad de la información de la Entidad.</t>
  </si>
  <si>
    <t xml:space="preserve">Políticas de seguridad y privacidad de la información </t>
  </si>
  <si>
    <t>*Definir  un DRP - Plan de recuperación de desastres para la Entidad</t>
  </si>
  <si>
    <t>*Realizar seguimiento al cumplimiento de la política de seguridad de la información
*Realizar pruebas de vulnerabilidad a la infraestructura tecnológica
*Realizar pruebas de Ethical Hacking
*Realizar pruebas de seguridad a las aplicaciones de la entidad</t>
  </si>
  <si>
    <t xml:space="preserve">Ataques  en la red  por intrusiones de Hackers, aplicando la técnica de trashing, la propagación de código malicioso y las técnicas de ingeniería social
</t>
  </si>
  <si>
    <t xml:space="preserve">Gestión de Tecnologías y Sistemas de Información </t>
  </si>
  <si>
    <t>Fomentar un MinCiencias Integro, Efectivo e Innovador (IE+i)</t>
  </si>
  <si>
    <t xml:space="preserve">Debilidades para garantizar información integrada, completa y oportuna que apoye la toma de decisiones (conocimiento ubicación de donde está la información) </t>
  </si>
  <si>
    <t xml:space="preserve">Indisponibilidad de la información </t>
  </si>
  <si>
    <t xml:space="preserve">Acceso indebido a la plataforma tecnológica de la entidad,  generando daño en los sistemas y/o vulneración de los mismos por el uso inadecuado de la información, causando pérdida de la información, daño en los sistemas y/o vulneración de los mismos,  afectando la disponibilidad, confidencialidad e integridad de la información 
</t>
  </si>
  <si>
    <r>
      <t>1. Tipo de Indicador: 
EFICACIA
Nombre del Indicador:
Porcentaje de implementación del Modelo de Seguridad y Privacidad de la Información (MSPI)
Medición: 
Semestral
Descripción: 
Este indicador mide el avance de la Entidad frente a la implementación del Modelo de Seguridad y Privacidad de la Información, con base en los lineamientos impartidos por Mintic. Como: Planificación, Implementación, Evaluación de Desempeño y Mejora Continua. 
FORMULA:
No de Lineamientos implementados del Modelo de Seguridad y Privacidad de la Información / Lineamientos priorizados documentados del Modelo de Seguridad y Privacidad de la Información (MSPI)
2. Tipo de Indicador:  
Efectividad
 Nombre del Indicador: 
No de riesgos materializados  afectando el principio de disponibilidad de Seguridad y Privacidad de la Información
Medición: Trimestral 
Descripción: Principio de disponibilidad 
Descripción 
Este indicador mide la cantidad de riesgos materializados afectando la disponibilidad "</t>
    </r>
    <r>
      <rPr>
        <i/>
        <sz val="9"/>
        <rFont val="Arial"/>
        <family val="2"/>
      </rPr>
      <t>es el acceso a la información y a los sistemas por personas autorizadas en el momento que así lo requieran</t>
    </r>
    <r>
      <rPr>
        <sz val="9"/>
        <rFont val="Arial"/>
        <family val="2"/>
      </rPr>
      <t xml:space="preserve">"
FORMULA:
# Riesgos materializados de Principio de seguridad de la Información Afectado (Disponibilidad)= (# de incidentes que afectaron la disponibilidad de algún activo del proceso).
3. Tipo de Indicador:  
Efectividad
Nombre del Indicador: 
No de riesgos materializados  afectando el principio de integridad de Seguridad y Privacidad de la Información
Medición: Trimestral 
Descripción: Principio de integridad 
Descripción 
Este indicador mide la cantidad de riesgos materializados afectando la integridad "es mantener con exactitud la información tal cual fue generada, sin ser manipulada ni alterada por personas o procesos no autorizados"
FORMULA:
# Riesgos materializados de Principio de seguridad de la Información Afectado (integridad)= (# de incidentes que afectaron la integridad de algún activo del proceso).
4. Tipo de Indicador: 
Efectividad
 Nombre Indicador: 
Variación de Incidentes de Seguridad
Descripción: Este indicador busca medir el No de incidentes de seguridad de la información reportados en el presente periodo vs No de incidentes de seguridad de la información reportados en el periodo anterior
Medición: Anual
Formula
Variación de incidentes de Seguridad de Información  = ((# de incidentes de seguridad de Información en el periodo actual - # de incidentes de seguridad de información en el periodo previo) / Incidentes de seguridad de Información en el periodo previo) * 100%.
</t>
    </r>
  </si>
  <si>
    <t>MINISTERIO DE CIENCIA, TECNOLOGÍA E INNOVACIÓN - MINCIENCIAS
MAPA DE RIESGOS DE SEGURIDAD DIGITAL VIGENCIA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</si>
</sst>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ddd\,\ dd&quot; de &quot;mmmm&quot; de &quot;yyyy;@"/>
  </numFmts>
  <fonts count="29"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b/>
      <sz val="16"/>
      <name val="Arial Narrow"/>
      <family val="2"/>
    </font>
    <font>
      <b/>
      <sz val="9"/>
      <name val="Arial Narrow"/>
      <family val="2"/>
    </font>
    <font>
      <b/>
      <sz val="8"/>
      <name val="Arial Narrow"/>
      <family val="2"/>
    </font>
    <font>
      <sz val="12"/>
      <name val="Arial Narrow"/>
      <family val="2"/>
    </font>
    <font>
      <b/>
      <sz val="12"/>
      <name val="Arial Narrow"/>
      <family val="2"/>
    </font>
    <font>
      <sz val="11"/>
      <color rgb="FF000000"/>
      <name val="Calibri"/>
      <family val="2"/>
    </font>
    <font>
      <sz val="11"/>
      <name val="Arial Narrow"/>
      <family val="2"/>
    </font>
    <font>
      <b/>
      <sz val="16"/>
      <color theme="0"/>
      <name val="Arial Narrow"/>
      <family val="2"/>
    </font>
    <font>
      <sz val="9"/>
      <name val="Arial Narrow"/>
      <family val="2"/>
    </font>
    <font>
      <b/>
      <sz val="12"/>
      <color theme="0"/>
      <name val="Arial Narrow"/>
      <family val="2"/>
    </font>
    <font>
      <sz val="11"/>
      <color theme="1"/>
      <name val="Arial Narrow"/>
      <family val="2"/>
    </font>
    <font>
      <sz val="11"/>
      <color indexed="8"/>
      <name val="Arial Narrow"/>
      <family val="2"/>
    </font>
    <font>
      <b/>
      <sz val="11"/>
      <color indexed="8"/>
      <name val="Arial Narrow"/>
      <family val="2"/>
    </font>
    <font>
      <b/>
      <sz val="10"/>
      <color indexed="8"/>
      <name val="Arial Narrow"/>
      <family val="2"/>
    </font>
    <font>
      <sz val="11"/>
      <color indexed="9"/>
      <name val="Arial Narrow"/>
      <family val="2"/>
    </font>
    <font>
      <sz val="10"/>
      <color indexed="8"/>
      <name val="Arial Narrow"/>
      <family val="2"/>
    </font>
    <font>
      <sz val="8"/>
      <color indexed="8"/>
      <name val="Arial Narrow"/>
      <family val="2"/>
    </font>
    <font>
      <sz val="10"/>
      <color theme="1"/>
      <name val="Arial Narrow"/>
      <family val="2"/>
    </font>
    <font>
      <b/>
      <sz val="14"/>
      <color theme="0"/>
      <name val="Arial Narrow"/>
      <family val="2"/>
    </font>
    <font>
      <b/>
      <sz val="11"/>
      <name val="Arial Narrow"/>
      <family val="2"/>
    </font>
    <font>
      <sz val="12"/>
      <color theme="1"/>
      <name val="Arial Narrow"/>
      <family val="2"/>
    </font>
    <font>
      <sz val="9"/>
      <name val="Arial"/>
      <family val="2"/>
    </font>
    <font>
      <b/>
      <sz val="9"/>
      <name val="Arial"/>
      <family val="2"/>
    </font>
    <font>
      <i/>
      <sz val="9"/>
      <name val="Arial"/>
      <family val="2"/>
    </font>
    <font>
      <u/>
      <sz val="11"/>
      <name val="Arial Narrow"/>
      <family val="2"/>
    </font>
  </fonts>
  <fills count="17">
    <fill>
      <patternFill patternType="none"/>
    </fill>
    <fill>
      <patternFill patternType="gray125"/>
    </fill>
    <fill>
      <patternFill patternType="solid">
        <fgColor indexed="65"/>
        <bgColor theme="0"/>
      </patternFill>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5">
    <xf numFmtId="0" fontId="0" fillId="0" borderId="0"/>
    <xf numFmtId="0" fontId="1" fillId="0" borderId="0"/>
    <xf numFmtId="0" fontId="1" fillId="0" borderId="0"/>
    <xf numFmtId="0" fontId="3" fillId="0" borderId="0"/>
    <xf numFmtId="0" fontId="9" fillId="0" borderId="0"/>
  </cellStyleXfs>
  <cellXfs count="100">
    <xf numFmtId="0" fontId="0" fillId="0" borderId="0" xfId="0"/>
    <xf numFmtId="0" fontId="0" fillId="0" borderId="0" xfId="0" applyAlignment="1"/>
    <xf numFmtId="0" fontId="2" fillId="0" borderId="0" xfId="0" applyFont="1" applyAlignment="1"/>
    <xf numFmtId="0" fontId="3" fillId="0" borderId="0" xfId="3" applyFont="1" applyFill="1" applyBorder="1" applyAlignment="1">
      <alignment vertical="center"/>
    </xf>
    <xf numFmtId="0" fontId="5" fillId="16" borderId="18" xfId="0" applyFont="1" applyFill="1" applyBorder="1" applyAlignment="1">
      <alignment horizontal="center" vertical="center" wrapText="1"/>
    </xf>
    <xf numFmtId="0" fontId="5" fillId="16" borderId="19" xfId="0" applyFont="1" applyFill="1" applyBorder="1" applyAlignment="1">
      <alignment horizontal="center" vertical="center" wrapText="1"/>
    </xf>
    <xf numFmtId="0" fontId="5" fillId="16" borderId="19" xfId="0" applyFont="1" applyFill="1" applyBorder="1" applyAlignment="1">
      <alignment horizontal="center" vertical="center" textRotation="90" wrapText="1"/>
    </xf>
    <xf numFmtId="0" fontId="6" fillId="16" borderId="19" xfId="0" applyFont="1" applyFill="1" applyBorder="1" applyAlignment="1">
      <alignment horizontal="center" vertical="center" wrapText="1"/>
    </xf>
    <xf numFmtId="0" fontId="5" fillId="16" borderId="20" xfId="0" applyFont="1" applyFill="1" applyBorder="1" applyAlignment="1">
      <alignment horizontal="center" vertical="center" wrapText="1"/>
    </xf>
    <xf numFmtId="0" fontId="10" fillId="0" borderId="0" xfId="0" applyFont="1"/>
    <xf numFmtId="0" fontId="11" fillId="15" borderId="13" xfId="0" applyFont="1" applyFill="1" applyBorder="1" applyAlignment="1">
      <alignment horizontal="center" vertical="center" wrapText="1"/>
    </xf>
    <xf numFmtId="0" fontId="12" fillId="0" borderId="0" xfId="0" applyFont="1"/>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wrapText="1"/>
    </xf>
    <xf numFmtId="0" fontId="10" fillId="0" borderId="0" xfId="0" applyFont="1" applyAlignment="1">
      <alignment vertical="center"/>
    </xf>
    <xf numFmtId="0" fontId="14" fillId="0" borderId="0" xfId="0" applyFont="1"/>
    <xf numFmtId="0" fontId="15" fillId="0" borderId="0" xfId="3" applyFont="1"/>
    <xf numFmtId="0" fontId="10" fillId="0" borderId="0" xfId="3" applyFont="1"/>
    <xf numFmtId="0" fontId="18" fillId="0" borderId="0" xfId="3" applyFont="1" applyFill="1"/>
    <xf numFmtId="0" fontId="16" fillId="14" borderId="0" xfId="3" applyFont="1" applyFill="1" applyBorder="1" applyAlignment="1">
      <alignment horizontal="center" vertical="center"/>
    </xf>
    <xf numFmtId="0" fontId="17" fillId="0" borderId="0" xfId="3" applyFont="1" applyFill="1" applyBorder="1" applyAlignment="1">
      <alignment horizontal="center" vertical="center" wrapText="1"/>
    </xf>
    <xf numFmtId="0" fontId="15" fillId="0" borderId="0" xfId="3" applyFont="1" applyBorder="1"/>
    <xf numFmtId="0" fontId="10" fillId="0" borderId="0" xfId="3" applyFont="1" applyBorder="1"/>
    <xf numFmtId="0" fontId="14" fillId="0" borderId="0" xfId="0" applyFont="1" applyBorder="1"/>
    <xf numFmtId="0" fontId="15" fillId="0" borderId="3" xfId="3" applyFont="1" applyBorder="1" applyAlignment="1">
      <alignment horizontal="center" vertical="center"/>
    </xf>
    <xf numFmtId="0" fontId="15" fillId="0" borderId="4" xfId="3" applyFont="1" applyBorder="1" applyAlignment="1">
      <alignment horizontal="center" vertical="center"/>
    </xf>
    <xf numFmtId="0" fontId="15" fillId="0" borderId="4" xfId="3" applyFont="1" applyBorder="1"/>
    <xf numFmtId="0" fontId="15" fillId="0" borderId="3" xfId="3" applyFont="1" applyBorder="1"/>
    <xf numFmtId="0" fontId="15" fillId="0" borderId="5" xfId="3" applyFont="1" applyBorder="1"/>
    <xf numFmtId="0" fontId="19" fillId="7" borderId="2" xfId="3" applyFont="1" applyFill="1" applyBorder="1" applyAlignment="1">
      <alignment horizontal="center" vertical="center"/>
    </xf>
    <xf numFmtId="0" fontId="17" fillId="0" borderId="6" xfId="3" applyFont="1" applyBorder="1"/>
    <xf numFmtId="0" fontId="17" fillId="0" borderId="5" xfId="3" applyFont="1" applyBorder="1"/>
    <xf numFmtId="0" fontId="19" fillId="0" borderId="0" xfId="3" applyFont="1"/>
    <xf numFmtId="0" fontId="19" fillId="8" borderId="2" xfId="3" applyFont="1" applyFill="1" applyBorder="1" applyAlignment="1">
      <alignment horizontal="center" vertical="center"/>
    </xf>
    <xf numFmtId="0" fontId="19" fillId="5" borderId="2" xfId="3" applyFont="1" applyFill="1" applyBorder="1" applyAlignment="1">
      <alignment horizontal="center" vertical="center"/>
    </xf>
    <xf numFmtId="0" fontId="19" fillId="0" borderId="7" xfId="3" applyFont="1" applyBorder="1"/>
    <xf numFmtId="0" fontId="19" fillId="4" borderId="2" xfId="3" applyFont="1" applyFill="1" applyBorder="1" applyAlignment="1">
      <alignment horizontal="center" vertical="center"/>
    </xf>
    <xf numFmtId="0" fontId="15" fillId="0" borderId="8" xfId="3" applyFont="1" applyBorder="1"/>
    <xf numFmtId="0" fontId="15" fillId="0" borderId="8" xfId="3" applyFont="1" applyBorder="1" applyAlignment="1">
      <alignment horizontal="center" vertical="center"/>
    </xf>
    <xf numFmtId="0" fontId="15" fillId="0" borderId="0" xfId="3" applyFont="1" applyBorder="1" applyAlignment="1">
      <alignment horizontal="center" vertical="center"/>
    </xf>
    <xf numFmtId="0" fontId="21" fillId="0" borderId="0" xfId="0" applyFont="1"/>
    <xf numFmtId="0" fontId="13" fillId="15" borderId="15" xfId="0" applyFont="1" applyFill="1" applyBorder="1" applyAlignment="1">
      <alignment horizontal="center" vertical="center"/>
    </xf>
    <xf numFmtId="0" fontId="13" fillId="15" borderId="15" xfId="0" applyFont="1" applyFill="1" applyBorder="1" applyAlignment="1">
      <alignment horizontal="center" vertical="center" wrapText="1"/>
    </xf>
    <xf numFmtId="164" fontId="10" fillId="0" borderId="1" xfId="0" applyNumberFormat="1" applyFont="1" applyBorder="1" applyAlignment="1">
      <alignment horizontal="center" vertical="center"/>
    </xf>
    <xf numFmtId="0" fontId="10"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23" fillId="0" borderId="1" xfId="0" applyFont="1" applyBorder="1" applyAlignment="1">
      <alignment horizontal="center" vertical="center"/>
    </xf>
    <xf numFmtId="0" fontId="24" fillId="0" borderId="0" xfId="0" applyFont="1"/>
    <xf numFmtId="164" fontId="10" fillId="0"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25" fillId="0" borderId="0" xfId="0" applyFont="1" applyAlignment="1">
      <alignment horizontal="center" vertical="center"/>
    </xf>
    <xf numFmtId="0" fontId="25" fillId="10" borderId="15" xfId="0" applyFont="1" applyFill="1" applyBorder="1" applyAlignment="1" applyProtection="1">
      <alignment horizontal="center" vertical="center" wrapText="1"/>
      <protection locked="0"/>
    </xf>
    <xf numFmtId="0" fontId="26" fillId="9" borderId="1" xfId="0" applyFont="1" applyFill="1" applyBorder="1" applyAlignment="1">
      <alignment horizontal="center" vertical="center" wrapText="1"/>
    </xf>
    <xf numFmtId="0" fontId="25" fillId="10" borderId="1" xfId="0" applyFont="1" applyFill="1" applyBorder="1" applyAlignment="1" applyProtection="1">
      <alignment horizontal="center" vertical="center" wrapText="1"/>
      <protection locked="0"/>
    </xf>
    <xf numFmtId="0" fontId="25" fillId="0" borderId="1" xfId="0" applyFont="1" applyBorder="1" applyAlignment="1">
      <alignment horizontal="center" vertical="center" wrapText="1"/>
    </xf>
    <xf numFmtId="0" fontId="28" fillId="0" borderId="0" xfId="0" applyFont="1"/>
    <xf numFmtId="0" fontId="25" fillId="0" borderId="21"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10" borderId="1" xfId="0" applyFont="1" applyFill="1" applyBorder="1" applyAlignment="1" applyProtection="1">
      <alignment horizontal="center" vertical="center" wrapText="1"/>
      <protection locked="0"/>
    </xf>
    <xf numFmtId="14" fontId="25" fillId="0" borderId="1" xfId="0" applyNumberFormat="1" applyFont="1" applyBorder="1" applyAlignment="1">
      <alignment horizontal="center" vertical="center" wrapText="1"/>
    </xf>
    <xf numFmtId="0" fontId="25" fillId="10" borderId="15" xfId="0" applyFont="1" applyFill="1" applyBorder="1" applyAlignment="1" applyProtection="1">
      <alignment horizontal="center" vertical="center" wrapText="1"/>
      <protection locked="0"/>
    </xf>
    <xf numFmtId="0" fontId="25" fillId="10" borderId="17" xfId="0" applyFont="1" applyFill="1" applyBorder="1" applyAlignment="1" applyProtection="1">
      <alignment horizontal="center" vertical="center" wrapText="1"/>
      <protection locked="0"/>
    </xf>
    <xf numFmtId="0" fontId="26" fillId="9" borderId="1" xfId="0" applyFont="1" applyFill="1" applyBorder="1" applyAlignment="1">
      <alignment horizontal="center" vertical="center" wrapText="1"/>
    </xf>
    <xf numFmtId="0" fontId="25" fillId="0" borderId="1" xfId="0" applyFont="1" applyBorder="1" applyAlignment="1">
      <alignment horizontal="center" vertical="center"/>
    </xf>
    <xf numFmtId="0" fontId="25" fillId="11" borderId="1" xfId="0" applyFont="1" applyFill="1" applyBorder="1" applyAlignment="1">
      <alignment horizontal="center" vertical="center" wrapText="1"/>
    </xf>
    <xf numFmtId="0" fontId="25" fillId="11" borderId="1" xfId="0" applyFont="1" applyFill="1" applyBorder="1" applyAlignment="1">
      <alignment horizontal="center" vertical="center"/>
    </xf>
    <xf numFmtId="0" fontId="25" fillId="10" borderId="15" xfId="0" applyFont="1" applyFill="1" applyBorder="1" applyAlignment="1">
      <alignment horizontal="center" vertical="center" wrapText="1"/>
    </xf>
    <xf numFmtId="0" fontId="25" fillId="10" borderId="17" xfId="0" applyFont="1" applyFill="1" applyBorder="1" applyAlignment="1">
      <alignment horizontal="center" vertical="center" wrapText="1"/>
    </xf>
    <xf numFmtId="0" fontId="25" fillId="11" borderId="15" xfId="0" applyFont="1" applyFill="1" applyBorder="1" applyAlignment="1">
      <alignment horizontal="center" vertical="center" wrapText="1"/>
    </xf>
    <xf numFmtId="0" fontId="25" fillId="11" borderId="17" xfId="0" applyFont="1" applyFill="1" applyBorder="1" applyAlignment="1">
      <alignment horizontal="center" vertical="center" wrapText="1"/>
    </xf>
    <xf numFmtId="0" fontId="25" fillId="10" borderId="21" xfId="0" applyFont="1" applyFill="1" applyBorder="1" applyAlignment="1" applyProtection="1">
      <alignment horizontal="center" vertical="center" wrapText="1"/>
      <protection locked="0"/>
    </xf>
    <xf numFmtId="0" fontId="25" fillId="10" borderId="1" xfId="0" applyFont="1" applyFill="1" applyBorder="1" applyAlignment="1">
      <alignment horizontal="center" vertical="center" wrapText="1"/>
    </xf>
    <xf numFmtId="0" fontId="25" fillId="11" borderId="2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0" xfId="0" applyFont="1" applyBorder="1" applyAlignment="1">
      <alignment horizontal="center" vertical="center"/>
    </xf>
    <xf numFmtId="0" fontId="11" fillId="15" borderId="9" xfId="0" applyFont="1" applyFill="1" applyBorder="1" applyAlignment="1">
      <alignment horizontal="center" vertical="center"/>
    </xf>
    <xf numFmtId="0" fontId="11" fillId="15" borderId="10" xfId="0" applyFont="1" applyFill="1" applyBorder="1" applyAlignment="1">
      <alignment horizontal="center" vertical="center"/>
    </xf>
    <xf numFmtId="0" fontId="11" fillId="15" borderId="12" xfId="0" applyFont="1" applyFill="1" applyBorder="1" applyAlignment="1">
      <alignment horizontal="center" vertical="center"/>
    </xf>
    <xf numFmtId="0" fontId="11" fillId="15" borderId="13" xfId="0" applyFont="1" applyFill="1" applyBorder="1" applyAlignment="1">
      <alignment horizontal="center" vertical="center"/>
    </xf>
    <xf numFmtId="0" fontId="11" fillId="15" borderId="9"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1" fillId="15" borderId="13" xfId="0" applyFont="1" applyFill="1" applyBorder="1" applyAlignment="1">
      <alignment horizontal="center" vertical="center" wrapText="1"/>
    </xf>
    <xf numFmtId="0" fontId="11" fillId="15" borderId="14" xfId="0" applyFont="1" applyFill="1" applyBorder="1" applyAlignment="1">
      <alignment horizontal="center" vertical="center" wrapText="1"/>
    </xf>
    <xf numFmtId="0" fontId="16" fillId="7" borderId="1" xfId="3" applyFont="1" applyFill="1" applyBorder="1" applyAlignment="1">
      <alignment horizontal="center" vertical="center"/>
    </xf>
    <xf numFmtId="0" fontId="17" fillId="0" borderId="1" xfId="3" applyFont="1" applyFill="1" applyBorder="1" applyAlignment="1">
      <alignment horizontal="center" vertical="center" wrapText="1"/>
    </xf>
    <xf numFmtId="0" fontId="16" fillId="4" borderId="1" xfId="3" applyFont="1" applyFill="1" applyBorder="1" applyAlignment="1">
      <alignment horizontal="center" vertical="center"/>
    </xf>
    <xf numFmtId="0" fontId="16" fillId="5" borderId="1" xfId="3" applyFont="1" applyFill="1" applyBorder="1" applyAlignment="1">
      <alignment horizontal="center" vertical="center"/>
    </xf>
    <xf numFmtId="0" fontId="16" fillId="6" borderId="1" xfId="3" applyFont="1" applyFill="1" applyBorder="1" applyAlignment="1">
      <alignment horizontal="center" vertical="center"/>
    </xf>
    <xf numFmtId="0" fontId="20" fillId="0" borderId="0" xfId="3" applyFont="1" applyBorder="1" applyAlignment="1">
      <alignment horizontal="center" vertical="center" wrapText="1"/>
    </xf>
    <xf numFmtId="0" fontId="20" fillId="0" borderId="0" xfId="3" applyFont="1" applyBorder="1" applyAlignment="1">
      <alignment horizontal="center" wrapText="1"/>
    </xf>
    <xf numFmtId="0" fontId="16" fillId="3" borderId="0" xfId="3" applyFont="1" applyFill="1" applyBorder="1" applyAlignment="1">
      <alignment horizontal="center" vertical="center"/>
    </xf>
    <xf numFmtId="0" fontId="16" fillId="14" borderId="1" xfId="3" applyFont="1" applyFill="1" applyBorder="1" applyAlignment="1">
      <alignment horizontal="center" vertical="center"/>
    </xf>
    <xf numFmtId="0" fontId="16" fillId="13" borderId="0" xfId="3" applyFont="1" applyFill="1" applyBorder="1" applyAlignment="1">
      <alignment horizontal="center" vertical="center" textRotation="90"/>
    </xf>
    <xf numFmtId="0" fontId="22" fillId="15" borderId="1" xfId="0" applyFont="1" applyFill="1" applyBorder="1" applyAlignment="1">
      <alignment horizontal="center" vertical="center" wrapText="1"/>
    </xf>
  </cellXfs>
  <cellStyles count="5">
    <cellStyle name="Excel Built-in Normal" xfId="3"/>
    <cellStyle name="Normal" xfId="0" builtinId="0"/>
    <cellStyle name="Normal 2" xfId="2"/>
    <cellStyle name="Normal 3" xfId="1"/>
    <cellStyle name="Normal 4" xfId="4"/>
  </cellStyles>
  <dxfs count="32">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3366CC"/>
      <color rgb="FF0000FF"/>
      <color rgb="FFE2ECFD"/>
      <color rgb="FF66FF33"/>
      <color rgb="FF00CC99"/>
      <color rgb="FFD7EBF7"/>
      <color rgb="FFD4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362472</xdr:colOff>
      <xdr:row>0</xdr:row>
      <xdr:rowOff>68035</xdr:rowOff>
    </xdr:from>
    <xdr:to>
      <xdr:col>4</xdr:col>
      <xdr:colOff>503464</xdr:colOff>
      <xdr:row>2</xdr:row>
      <xdr:rowOff>244928</xdr:rowOff>
    </xdr:to>
    <xdr:pic>
      <xdr:nvPicPr>
        <xdr:cNvPr id="4" name="Imagen 3">
          <a:extLst>
            <a:ext uri="{FF2B5EF4-FFF2-40B4-BE49-F238E27FC236}">
              <a16:creationId xmlns:a16="http://schemas.microsoft.com/office/drawing/2014/main" id="{FD2FA0BA-9221-4CE7-AA0C-FBBEC066640B}"/>
            </a:ext>
          </a:extLst>
        </xdr:cNvPr>
        <xdr:cNvPicPr/>
      </xdr:nvPicPr>
      <xdr:blipFill>
        <a:blip xmlns:r="http://schemas.openxmlformats.org/officeDocument/2006/relationships" r:embed="rId1"/>
        <a:stretch>
          <a:fillRect/>
        </a:stretch>
      </xdr:blipFill>
      <xdr:spPr>
        <a:xfrm>
          <a:off x="689043" y="68035"/>
          <a:ext cx="3583600" cy="8028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34636</xdr:rowOff>
    </xdr:from>
    <xdr:to>
      <xdr:col>1</xdr:col>
      <xdr:colOff>1089718</xdr:colOff>
      <xdr:row>0</xdr:row>
      <xdr:rowOff>625186</xdr:rowOff>
    </xdr:to>
    <xdr:pic>
      <xdr:nvPicPr>
        <xdr:cNvPr id="3" name="Imagen 2">
          <a:extLst>
            <a:ext uri="{FF2B5EF4-FFF2-40B4-BE49-F238E27FC236}">
              <a16:creationId xmlns:a16="http://schemas.microsoft.com/office/drawing/2014/main" id="{C8F833EF-16CE-44C3-9391-D599716056CC}"/>
            </a:ext>
          </a:extLst>
        </xdr:cNvPr>
        <xdr:cNvPicPr/>
      </xdr:nvPicPr>
      <xdr:blipFill>
        <a:blip xmlns:r="http://schemas.openxmlformats.org/officeDocument/2006/relationships" r:embed="rId1"/>
        <a:stretch>
          <a:fillRect/>
        </a:stretch>
      </xdr:blipFill>
      <xdr:spPr>
        <a:xfrm>
          <a:off x="0" y="34636"/>
          <a:ext cx="3211195"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SPI\PLANEACION\PLAN%20DE%20ACCION%202019\ENERO\Mapa%20de%20Riesgos%20de%20Seguridad%20Digi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RIDAD DIGITAL"/>
      <sheetName val="Hoja3"/>
      <sheetName val="Hoja4"/>
      <sheetName val="Hoja6"/>
      <sheetName val="Matriz de calificación"/>
      <sheetName val="Control de Cambios"/>
      <sheetName val="Hoja5"/>
      <sheetName val="AMENAZAS"/>
      <sheetName val="VULNERABILIDADES"/>
      <sheetName val="TIPO DE RIESGO"/>
    </sheetNames>
    <sheetDataSet>
      <sheetData sheetId="0"/>
      <sheetData sheetId="1"/>
      <sheetData sheetId="2"/>
      <sheetData sheetId="3"/>
      <sheetData sheetId="4"/>
      <sheetData sheetId="5"/>
      <sheetData sheetId="6">
        <row r="20">
          <cell r="L20" t="str">
            <v>ProbableModerado</v>
          </cell>
        </row>
      </sheetData>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
  <sheetViews>
    <sheetView showGridLines="0" tabSelected="1" zoomScale="70" zoomScaleNormal="70" zoomScaleSheetLayoutView="20" workbookViewId="0">
      <selection activeCell="H8" sqref="H8:H9"/>
    </sheetView>
  </sheetViews>
  <sheetFormatPr baseColWidth="10" defaultColWidth="11.42578125" defaultRowHeight="16.5" x14ac:dyDescent="0.3"/>
  <cols>
    <col min="1" max="1" width="4.85546875" style="12" customWidth="1"/>
    <col min="2" max="3" width="13" style="9" customWidth="1"/>
    <col min="4" max="5" width="25.42578125" style="13" customWidth="1"/>
    <col min="6" max="6" width="10.5703125" style="13" customWidth="1"/>
    <col min="7" max="7" width="25.5703125" style="13" customWidth="1"/>
    <col min="8" max="9" width="30" style="9" customWidth="1"/>
    <col min="10" max="10" width="27.7109375" style="9" customWidth="1"/>
    <col min="11" max="11" width="11.28515625" style="14" customWidth="1"/>
    <col min="12" max="12" width="10.42578125" style="14" customWidth="1"/>
    <col min="13" max="13" width="8" style="14" customWidth="1"/>
    <col min="14" max="14" width="8.28515625" style="9" customWidth="1"/>
    <col min="15" max="15" width="36.7109375" style="9" customWidth="1"/>
    <col min="16" max="16" width="16.42578125" style="9" customWidth="1"/>
    <col min="17" max="17" width="12.7109375" style="9" customWidth="1"/>
    <col min="18" max="18" width="16" style="9" customWidth="1"/>
    <col min="19" max="19" width="19.28515625" style="9" customWidth="1"/>
    <col min="20" max="20" width="23.42578125" style="9" customWidth="1"/>
    <col min="21" max="21" width="17.28515625" style="9" customWidth="1"/>
    <col min="22" max="22" width="17.7109375" style="9" customWidth="1"/>
    <col min="23" max="23" width="20.5703125" style="9" customWidth="1"/>
    <col min="24" max="24" width="8.85546875" style="9" customWidth="1"/>
    <col min="25" max="25" width="15.5703125" style="9" customWidth="1"/>
    <col min="26" max="26" width="20.5703125" style="9" customWidth="1"/>
    <col min="27" max="31" width="15.5703125" style="9" customWidth="1"/>
    <col min="32" max="33" width="10.140625" style="14" customWidth="1"/>
    <col min="34" max="34" width="10.140625" style="9" customWidth="1"/>
    <col min="35" max="35" width="16" style="9" customWidth="1"/>
    <col min="36" max="36" width="35.85546875" style="9" customWidth="1"/>
    <col min="37" max="37" width="35.42578125" style="9" customWidth="1"/>
    <col min="38" max="38" width="17.5703125" style="9" customWidth="1"/>
    <col min="39" max="39" width="14.140625" style="9" customWidth="1"/>
    <col min="40" max="41" width="10.140625" style="9" bestFit="1" customWidth="1"/>
    <col min="42" max="42" width="28.140625" style="15" customWidth="1"/>
    <col min="43" max="43" width="31.28515625" style="15" customWidth="1"/>
    <col min="44" max="16384" width="11.42578125" style="9"/>
  </cols>
  <sheetData>
    <row r="1" spans="1:44" ht="24.75" customHeight="1" x14ac:dyDescent="0.3">
      <c r="A1" s="79"/>
      <c r="B1" s="79"/>
      <c r="C1" s="79"/>
      <c r="D1" s="79"/>
      <c r="E1" s="79"/>
      <c r="F1" s="78" t="s">
        <v>225</v>
      </c>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7" t="s">
        <v>161</v>
      </c>
      <c r="AQ1" s="77"/>
    </row>
    <row r="2" spans="1:44" ht="24.75" customHeight="1" x14ac:dyDescent="0.3">
      <c r="A2" s="79"/>
      <c r="B2" s="79"/>
      <c r="C2" s="79"/>
      <c r="D2" s="79"/>
      <c r="E2" s="79"/>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7" t="s">
        <v>154</v>
      </c>
      <c r="AQ2" s="77"/>
    </row>
    <row r="3" spans="1:44" ht="24.75" customHeight="1" x14ac:dyDescent="0.3">
      <c r="A3" s="79"/>
      <c r="B3" s="79"/>
      <c r="C3" s="79"/>
      <c r="D3" s="79"/>
      <c r="E3" s="79"/>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7" t="s">
        <v>168</v>
      </c>
      <c r="AQ3" s="77"/>
    </row>
    <row r="4" spans="1:44" ht="40.5" customHeight="1" thickBot="1" x14ac:dyDescent="0.3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row>
    <row r="5" spans="1:44" ht="29.25" customHeight="1" x14ac:dyDescent="0.3">
      <c r="A5" s="82" t="s">
        <v>96</v>
      </c>
      <c r="B5" s="81"/>
      <c r="C5" s="81"/>
      <c r="D5" s="81"/>
      <c r="E5" s="81"/>
      <c r="F5" s="81"/>
      <c r="G5" s="81"/>
      <c r="H5" s="81"/>
      <c r="I5" s="81"/>
      <c r="J5" s="81"/>
      <c r="K5" s="81"/>
      <c r="L5" s="81"/>
      <c r="M5" s="81"/>
      <c r="N5" s="81" t="s">
        <v>142</v>
      </c>
      <c r="O5" s="81"/>
      <c r="P5" s="81"/>
      <c r="Q5" s="81"/>
      <c r="R5" s="81"/>
      <c r="S5" s="81"/>
      <c r="T5" s="81"/>
      <c r="U5" s="81"/>
      <c r="V5" s="81"/>
      <c r="W5" s="81"/>
      <c r="X5" s="81"/>
      <c r="Y5" s="81"/>
      <c r="Z5" s="81"/>
      <c r="AA5" s="81"/>
      <c r="AB5" s="81"/>
      <c r="AC5" s="81"/>
      <c r="AD5" s="81"/>
      <c r="AE5" s="81"/>
      <c r="AF5" s="81"/>
      <c r="AG5" s="81"/>
      <c r="AH5" s="81"/>
      <c r="AI5" s="85" t="s">
        <v>0</v>
      </c>
      <c r="AJ5" s="85"/>
      <c r="AK5" s="85"/>
      <c r="AL5" s="85"/>
      <c r="AM5" s="85"/>
      <c r="AN5" s="85"/>
      <c r="AO5" s="85"/>
      <c r="AP5" s="85"/>
      <c r="AQ5" s="86"/>
    </row>
    <row r="6" spans="1:44" ht="40.5" customHeight="1" thickBot="1" x14ac:dyDescent="0.35">
      <c r="A6" s="83"/>
      <c r="B6" s="84"/>
      <c r="C6" s="84"/>
      <c r="D6" s="84"/>
      <c r="E6" s="84"/>
      <c r="F6" s="84"/>
      <c r="G6" s="84"/>
      <c r="H6" s="84"/>
      <c r="I6" s="84"/>
      <c r="J6" s="84"/>
      <c r="K6" s="87" t="s">
        <v>133</v>
      </c>
      <c r="L6" s="87"/>
      <c r="M6" s="87"/>
      <c r="N6" s="84" t="s">
        <v>129</v>
      </c>
      <c r="O6" s="84"/>
      <c r="P6" s="84"/>
      <c r="Q6" s="84"/>
      <c r="R6" s="84"/>
      <c r="S6" s="84"/>
      <c r="T6" s="84"/>
      <c r="U6" s="84"/>
      <c r="V6" s="84"/>
      <c r="W6" s="84"/>
      <c r="X6" s="84"/>
      <c r="Y6" s="84"/>
      <c r="Z6" s="10" t="s">
        <v>121</v>
      </c>
      <c r="AA6" s="87" t="s">
        <v>130</v>
      </c>
      <c r="AB6" s="87"/>
      <c r="AC6" s="87"/>
      <c r="AD6" s="87" t="s">
        <v>131</v>
      </c>
      <c r="AE6" s="87"/>
      <c r="AF6" s="87" t="s">
        <v>132</v>
      </c>
      <c r="AG6" s="87"/>
      <c r="AH6" s="87"/>
      <c r="AI6" s="87"/>
      <c r="AJ6" s="87"/>
      <c r="AK6" s="87"/>
      <c r="AL6" s="87"/>
      <c r="AM6" s="87"/>
      <c r="AN6" s="87"/>
      <c r="AO6" s="87"/>
      <c r="AP6" s="87"/>
      <c r="AQ6" s="88"/>
      <c r="AR6" s="56"/>
    </row>
    <row r="7" spans="1:44" s="11" customFormat="1" ht="147.75" customHeight="1" thickBot="1" x14ac:dyDescent="0.3">
      <c r="A7" s="4" t="s">
        <v>100</v>
      </c>
      <c r="B7" s="5" t="s">
        <v>1</v>
      </c>
      <c r="C7" s="5" t="s">
        <v>197</v>
      </c>
      <c r="D7" s="5" t="s">
        <v>2</v>
      </c>
      <c r="E7" s="5" t="s">
        <v>143</v>
      </c>
      <c r="F7" s="5" t="s">
        <v>3</v>
      </c>
      <c r="G7" s="5" t="s">
        <v>165</v>
      </c>
      <c r="H7" s="5" t="s">
        <v>166</v>
      </c>
      <c r="I7" s="5" t="s">
        <v>167</v>
      </c>
      <c r="J7" s="5" t="s">
        <v>4</v>
      </c>
      <c r="K7" s="6" t="s">
        <v>5</v>
      </c>
      <c r="L7" s="6" t="s">
        <v>6</v>
      </c>
      <c r="M7" s="6" t="s">
        <v>7</v>
      </c>
      <c r="N7" s="6" t="s">
        <v>8</v>
      </c>
      <c r="O7" s="5" t="s">
        <v>109</v>
      </c>
      <c r="P7" s="5" t="s">
        <v>141</v>
      </c>
      <c r="Q7" s="7" t="s">
        <v>159</v>
      </c>
      <c r="R7" s="7" t="s">
        <v>160</v>
      </c>
      <c r="S7" s="7" t="s">
        <v>146</v>
      </c>
      <c r="T7" s="7" t="s">
        <v>147</v>
      </c>
      <c r="U7" s="7" t="s">
        <v>148</v>
      </c>
      <c r="V7" s="7" t="s">
        <v>149</v>
      </c>
      <c r="W7" s="7" t="s">
        <v>150</v>
      </c>
      <c r="X7" s="5" t="s">
        <v>125</v>
      </c>
      <c r="Y7" s="5" t="s">
        <v>119</v>
      </c>
      <c r="Z7" s="5" t="s">
        <v>120</v>
      </c>
      <c r="AA7" s="5" t="s">
        <v>124</v>
      </c>
      <c r="AB7" s="5" t="s">
        <v>126</v>
      </c>
      <c r="AC7" s="5" t="s">
        <v>128</v>
      </c>
      <c r="AD7" s="5" t="s">
        <v>145</v>
      </c>
      <c r="AE7" s="5" t="s">
        <v>127</v>
      </c>
      <c r="AF7" s="5" t="s">
        <v>5</v>
      </c>
      <c r="AG7" s="5" t="s">
        <v>6</v>
      </c>
      <c r="AH7" s="5" t="s">
        <v>7</v>
      </c>
      <c r="AI7" s="5" t="s">
        <v>9</v>
      </c>
      <c r="AJ7" s="5" t="s">
        <v>144</v>
      </c>
      <c r="AK7" s="5" t="s">
        <v>99</v>
      </c>
      <c r="AL7" s="5" t="s">
        <v>10</v>
      </c>
      <c r="AM7" s="5" t="s">
        <v>98</v>
      </c>
      <c r="AN7" s="5" t="s">
        <v>11</v>
      </c>
      <c r="AO7" s="5" t="s">
        <v>12</v>
      </c>
      <c r="AP7" s="5" t="s">
        <v>103</v>
      </c>
      <c r="AQ7" s="8" t="s">
        <v>101</v>
      </c>
    </row>
    <row r="8" spans="1:44" s="51" customFormat="1" ht="159" customHeight="1" x14ac:dyDescent="0.25">
      <c r="A8" s="69">
        <v>1</v>
      </c>
      <c r="B8" s="68" t="s">
        <v>219</v>
      </c>
      <c r="C8" s="76" t="s">
        <v>202</v>
      </c>
      <c r="D8" s="62" t="s">
        <v>223</v>
      </c>
      <c r="E8" s="74" t="s">
        <v>220</v>
      </c>
      <c r="F8" s="75" t="s">
        <v>169</v>
      </c>
      <c r="G8" s="62" t="s">
        <v>201</v>
      </c>
      <c r="H8" s="62" t="s">
        <v>196</v>
      </c>
      <c r="I8" s="54" t="s">
        <v>170</v>
      </c>
      <c r="J8" s="52" t="s">
        <v>171</v>
      </c>
      <c r="K8" s="59" t="s">
        <v>16</v>
      </c>
      <c r="L8" s="59" t="s">
        <v>17</v>
      </c>
      <c r="M8" s="59" t="str">
        <f>IF(AND(K8&lt;&gt;"",L8&lt;&gt;""),VLOOKUP(K8&amp;L8,'No Eliminar'!$L$3:$M$27,2,FALSE),"")</f>
        <v>Alta</v>
      </c>
      <c r="N8" s="59" t="s">
        <v>97</v>
      </c>
      <c r="O8" s="55" t="s">
        <v>206</v>
      </c>
      <c r="P8" s="55" t="s">
        <v>29</v>
      </c>
      <c r="Q8" s="55">
        <v>15</v>
      </c>
      <c r="R8" s="55">
        <v>15</v>
      </c>
      <c r="S8" s="55">
        <v>15</v>
      </c>
      <c r="T8" s="55">
        <v>15</v>
      </c>
      <c r="U8" s="55">
        <v>15</v>
      </c>
      <c r="V8" s="55">
        <v>15</v>
      </c>
      <c r="W8" s="55">
        <v>10</v>
      </c>
      <c r="X8" s="53">
        <f t="shared" ref="X8:X13" si="0">SUM(Q8:W8)</f>
        <v>100</v>
      </c>
      <c r="Y8" s="53" t="str">
        <f t="shared" ref="Y8:Y13" si="1">IF(X8&lt;=85, "Débil", IF(X8&lt;=95,"Moderado","Fuerte"))</f>
        <v>Fuerte</v>
      </c>
      <c r="Z8" s="53" t="s">
        <v>122</v>
      </c>
      <c r="AA8" s="53" t="s">
        <v>122</v>
      </c>
      <c r="AB8" s="53">
        <f t="shared" ref="AB8:AB13" si="2">IF(AA8="Fuerte", 100, IF(AA8="Moderado",50, IF(AA8="Débil",0, "")))</f>
        <v>100</v>
      </c>
      <c r="AC8" s="53">
        <f t="shared" ref="AC8:AC13" si="3">AVERAGE(X8,AB8)</f>
        <v>100</v>
      </c>
      <c r="AD8" s="66">
        <f>AVERAGE(AC8:AC9)</f>
        <v>66.25</v>
      </c>
      <c r="AE8" s="66" t="str">
        <f>IF(AD8&lt;=50, "Débil", IF(AD8&lt;=99,"Moderado","Fuerte"))</f>
        <v>Moderado</v>
      </c>
      <c r="AF8" s="59" t="s">
        <v>140</v>
      </c>
      <c r="AG8" s="59" t="s">
        <v>17</v>
      </c>
      <c r="AH8" s="59" t="str">
        <f>IF(AND(AF8&lt;&gt;"",AG8&lt;&gt;""),VLOOKUP(AF8&amp;AG8,'No Eliminar'!L3:M27,2,FALSE),"")</f>
        <v>Alta</v>
      </c>
      <c r="AI8" s="59" t="s">
        <v>172</v>
      </c>
      <c r="AJ8" s="57" t="s">
        <v>193</v>
      </c>
      <c r="AK8" s="62" t="s">
        <v>173</v>
      </c>
      <c r="AL8" s="59" t="s">
        <v>174</v>
      </c>
      <c r="AM8" s="59" t="s">
        <v>175</v>
      </c>
      <c r="AN8" s="63">
        <v>43862</v>
      </c>
      <c r="AO8" s="63">
        <v>44196</v>
      </c>
      <c r="AP8" s="62" t="s">
        <v>176</v>
      </c>
      <c r="AQ8" s="64" t="s">
        <v>224</v>
      </c>
    </row>
    <row r="9" spans="1:44" s="51" customFormat="1" ht="51" customHeight="1" thickBot="1" x14ac:dyDescent="0.3">
      <c r="A9" s="69"/>
      <c r="B9" s="68"/>
      <c r="C9" s="73"/>
      <c r="D9" s="62"/>
      <c r="E9" s="65"/>
      <c r="F9" s="75"/>
      <c r="G9" s="62"/>
      <c r="H9" s="62"/>
      <c r="I9" s="54" t="s">
        <v>214</v>
      </c>
      <c r="J9" s="52" t="s">
        <v>177</v>
      </c>
      <c r="K9" s="59"/>
      <c r="L9" s="59"/>
      <c r="M9" s="59"/>
      <c r="N9" s="59"/>
      <c r="O9" s="55" t="s">
        <v>203</v>
      </c>
      <c r="P9" s="55" t="s">
        <v>29</v>
      </c>
      <c r="Q9" s="55">
        <v>15</v>
      </c>
      <c r="R9" s="55">
        <v>15</v>
      </c>
      <c r="S9" s="55">
        <v>15</v>
      </c>
      <c r="T9" s="55">
        <v>15</v>
      </c>
      <c r="U9" s="55">
        <v>0</v>
      </c>
      <c r="V9" s="55">
        <v>0</v>
      </c>
      <c r="W9" s="55">
        <v>5</v>
      </c>
      <c r="X9" s="53">
        <f t="shared" si="0"/>
        <v>65</v>
      </c>
      <c r="Y9" s="53" t="str">
        <f t="shared" si="1"/>
        <v>Débil</v>
      </c>
      <c r="Z9" s="53" t="s">
        <v>20</v>
      </c>
      <c r="AA9" s="53" t="s">
        <v>123</v>
      </c>
      <c r="AB9" s="53">
        <f t="shared" si="2"/>
        <v>0</v>
      </c>
      <c r="AC9" s="53">
        <f t="shared" si="3"/>
        <v>32.5</v>
      </c>
      <c r="AD9" s="66"/>
      <c r="AE9" s="66"/>
      <c r="AF9" s="59"/>
      <c r="AG9" s="59"/>
      <c r="AH9" s="59"/>
      <c r="AI9" s="59"/>
      <c r="AJ9" s="58"/>
      <c r="AK9" s="62"/>
      <c r="AL9" s="59"/>
      <c r="AM9" s="59"/>
      <c r="AN9" s="63"/>
      <c r="AO9" s="63"/>
      <c r="AP9" s="62"/>
      <c r="AQ9" s="65"/>
    </row>
    <row r="10" spans="1:44" s="51" customFormat="1" ht="135.75" customHeight="1" x14ac:dyDescent="0.25">
      <c r="A10" s="69">
        <v>2</v>
      </c>
      <c r="B10" s="68" t="s">
        <v>219</v>
      </c>
      <c r="C10" s="76" t="s">
        <v>207</v>
      </c>
      <c r="D10" s="62" t="s">
        <v>208</v>
      </c>
      <c r="E10" s="74" t="s">
        <v>220</v>
      </c>
      <c r="F10" s="70" t="s">
        <v>169</v>
      </c>
      <c r="G10" s="62" t="s">
        <v>178</v>
      </c>
      <c r="H10" s="64" t="s">
        <v>218</v>
      </c>
      <c r="I10" s="54" t="s">
        <v>214</v>
      </c>
      <c r="J10" s="52" t="s">
        <v>179</v>
      </c>
      <c r="K10" s="59" t="s">
        <v>16</v>
      </c>
      <c r="L10" s="59" t="s">
        <v>17</v>
      </c>
      <c r="M10" s="59" t="str">
        <f>IF(AND(K10&lt;&gt;"",L10&lt;&gt;""),VLOOKUP(K10&amp;L10,'No Eliminar'!$L$3:$M$27,2,FALSE),"")</f>
        <v>Alta</v>
      </c>
      <c r="N10" s="59" t="s">
        <v>97</v>
      </c>
      <c r="O10" s="55" t="s">
        <v>200</v>
      </c>
      <c r="P10" s="55" t="s">
        <v>29</v>
      </c>
      <c r="Q10" s="55">
        <v>15</v>
      </c>
      <c r="R10" s="55">
        <v>15</v>
      </c>
      <c r="S10" s="55">
        <v>0</v>
      </c>
      <c r="T10" s="55">
        <v>15</v>
      </c>
      <c r="U10" s="55">
        <v>0</v>
      </c>
      <c r="V10" s="55">
        <v>0</v>
      </c>
      <c r="W10" s="55">
        <v>5</v>
      </c>
      <c r="X10" s="53">
        <f t="shared" si="0"/>
        <v>50</v>
      </c>
      <c r="Y10" s="53" t="str">
        <f t="shared" si="1"/>
        <v>Débil</v>
      </c>
      <c r="Z10" s="53" t="s">
        <v>122</v>
      </c>
      <c r="AA10" s="53" t="s">
        <v>122</v>
      </c>
      <c r="AB10" s="53">
        <f t="shared" si="2"/>
        <v>100</v>
      </c>
      <c r="AC10" s="53">
        <f t="shared" si="3"/>
        <v>75</v>
      </c>
      <c r="AD10" s="66">
        <f>AVERAGE(AC10:AC11)</f>
        <v>87.5</v>
      </c>
      <c r="AE10" s="66" t="str">
        <f>IF(AD10&lt;=50, "Débil", IF(AD10&lt;=99,"Moderado","Fuerte"))</f>
        <v>Moderado</v>
      </c>
      <c r="AF10" s="59" t="s">
        <v>102</v>
      </c>
      <c r="AG10" s="59" t="s">
        <v>17</v>
      </c>
      <c r="AH10" s="59" t="str">
        <f>IF(AND(AF10&lt;&gt;"",AG10&lt;&gt;""),VLOOKUP(AF10&amp;AG10,'No Eliminar'!L3:M27,2,FALSE),"")</f>
        <v>Extrema</v>
      </c>
      <c r="AI10" s="59" t="s">
        <v>172</v>
      </c>
      <c r="AJ10" s="59" t="s">
        <v>193</v>
      </c>
      <c r="AK10" s="62" t="s">
        <v>180</v>
      </c>
      <c r="AL10" s="59" t="s">
        <v>174</v>
      </c>
      <c r="AM10" s="59" t="s">
        <v>175</v>
      </c>
      <c r="AN10" s="63">
        <v>43862</v>
      </c>
      <c r="AO10" s="63">
        <v>44196</v>
      </c>
      <c r="AP10" s="62" t="s">
        <v>176</v>
      </c>
      <c r="AQ10" s="64" t="s">
        <v>181</v>
      </c>
    </row>
    <row r="11" spans="1:44" s="51" customFormat="1" ht="79.5" customHeight="1" x14ac:dyDescent="0.25">
      <c r="A11" s="69"/>
      <c r="B11" s="68"/>
      <c r="C11" s="73"/>
      <c r="D11" s="62"/>
      <c r="E11" s="65"/>
      <c r="F11" s="71"/>
      <c r="G11" s="62"/>
      <c r="H11" s="65"/>
      <c r="I11" s="54" t="s">
        <v>182</v>
      </c>
      <c r="J11" s="52" t="s">
        <v>183</v>
      </c>
      <c r="K11" s="59"/>
      <c r="L11" s="59"/>
      <c r="M11" s="59"/>
      <c r="N11" s="59"/>
      <c r="O11" s="55" t="s">
        <v>204</v>
      </c>
      <c r="P11" s="55" t="s">
        <v>29</v>
      </c>
      <c r="Q11" s="55">
        <v>15</v>
      </c>
      <c r="R11" s="55">
        <v>15</v>
      </c>
      <c r="S11" s="55">
        <v>15</v>
      </c>
      <c r="T11" s="55">
        <v>15</v>
      </c>
      <c r="U11" s="55">
        <v>15</v>
      </c>
      <c r="V11" s="55">
        <v>15</v>
      </c>
      <c r="W11" s="55">
        <v>10</v>
      </c>
      <c r="X11" s="53">
        <f t="shared" si="0"/>
        <v>100</v>
      </c>
      <c r="Y11" s="53" t="str">
        <f t="shared" si="1"/>
        <v>Fuerte</v>
      </c>
      <c r="Z11" s="53" t="s">
        <v>122</v>
      </c>
      <c r="AA11" s="53" t="s">
        <v>122</v>
      </c>
      <c r="AB11" s="53">
        <f t="shared" si="2"/>
        <v>100</v>
      </c>
      <c r="AC11" s="53">
        <f t="shared" si="3"/>
        <v>100</v>
      </c>
      <c r="AD11" s="66"/>
      <c r="AE11" s="66"/>
      <c r="AF11" s="59"/>
      <c r="AG11" s="59"/>
      <c r="AH11" s="59"/>
      <c r="AI11" s="59"/>
      <c r="AJ11" s="59"/>
      <c r="AK11" s="62"/>
      <c r="AL11" s="59"/>
      <c r="AM11" s="59"/>
      <c r="AN11" s="63"/>
      <c r="AO11" s="63"/>
      <c r="AP11" s="62"/>
      <c r="AQ11" s="65"/>
    </row>
    <row r="12" spans="1:44" s="51" customFormat="1" ht="171.75" customHeight="1" x14ac:dyDescent="0.25">
      <c r="A12" s="69">
        <v>3</v>
      </c>
      <c r="B12" s="68" t="s">
        <v>219</v>
      </c>
      <c r="C12" s="72" t="s">
        <v>222</v>
      </c>
      <c r="D12" s="62" t="s">
        <v>212</v>
      </c>
      <c r="E12" s="64" t="s">
        <v>220</v>
      </c>
      <c r="F12" s="70" t="s">
        <v>169</v>
      </c>
      <c r="G12" s="62" t="s">
        <v>198</v>
      </c>
      <c r="H12" s="62" t="s">
        <v>209</v>
      </c>
      <c r="I12" s="54" t="s">
        <v>214</v>
      </c>
      <c r="J12" s="52" t="s">
        <v>184</v>
      </c>
      <c r="K12" s="59" t="s">
        <v>24</v>
      </c>
      <c r="L12" s="59" t="s">
        <v>17</v>
      </c>
      <c r="M12" s="59" t="str">
        <f>IF(AND(K12&lt;&gt;"",L12&lt;&gt;""),VLOOKUP(K12&amp;L12,'No Eliminar'!$L$3:$M$27,2,FALSE),"")</f>
        <v>Extrema</v>
      </c>
      <c r="N12" s="59" t="s">
        <v>97</v>
      </c>
      <c r="O12" s="55" t="s">
        <v>203</v>
      </c>
      <c r="P12" s="55" t="s">
        <v>29</v>
      </c>
      <c r="Q12" s="55">
        <v>15</v>
      </c>
      <c r="R12" s="55">
        <v>15</v>
      </c>
      <c r="S12" s="55">
        <v>15</v>
      </c>
      <c r="T12" s="55">
        <v>15</v>
      </c>
      <c r="U12" s="55">
        <v>15</v>
      </c>
      <c r="V12" s="55">
        <v>15</v>
      </c>
      <c r="W12" s="55">
        <v>10</v>
      </c>
      <c r="X12" s="53">
        <f t="shared" si="0"/>
        <v>100</v>
      </c>
      <c r="Y12" s="53" t="str">
        <f t="shared" si="1"/>
        <v>Fuerte</v>
      </c>
      <c r="Z12" s="53" t="s">
        <v>122</v>
      </c>
      <c r="AA12" s="53" t="s">
        <v>122</v>
      </c>
      <c r="AB12" s="53">
        <f t="shared" si="2"/>
        <v>100</v>
      </c>
      <c r="AC12" s="53">
        <f t="shared" si="3"/>
        <v>100</v>
      </c>
      <c r="AD12" s="66">
        <f>AVERAGE(AC12:AC14)</f>
        <v>83.333333333333329</v>
      </c>
      <c r="AE12" s="66" t="str">
        <f>IF(AD12&lt;=50, "Débil", IF(AD12&lt;=99,"Moderado","Fuerte"))</f>
        <v>Moderado</v>
      </c>
      <c r="AF12" s="60" t="s">
        <v>102</v>
      </c>
      <c r="AG12" s="60" t="s">
        <v>17</v>
      </c>
      <c r="AH12" s="60" t="s">
        <v>32</v>
      </c>
      <c r="AI12" s="59" t="s">
        <v>172</v>
      </c>
      <c r="AJ12" s="58" t="s">
        <v>193</v>
      </c>
      <c r="AK12" s="62" t="s">
        <v>217</v>
      </c>
      <c r="AL12" s="59" t="s">
        <v>174</v>
      </c>
      <c r="AM12" s="59" t="s">
        <v>175</v>
      </c>
      <c r="AN12" s="63">
        <v>43862</v>
      </c>
      <c r="AO12" s="63">
        <v>44196</v>
      </c>
      <c r="AP12" s="62" t="s">
        <v>176</v>
      </c>
      <c r="AQ12" s="64" t="s">
        <v>224</v>
      </c>
    </row>
    <row r="13" spans="1:44" s="51" customFormat="1" ht="60" customHeight="1" x14ac:dyDescent="0.25">
      <c r="A13" s="69"/>
      <c r="B13" s="68"/>
      <c r="C13" s="73"/>
      <c r="D13" s="62"/>
      <c r="E13" s="65"/>
      <c r="F13" s="71"/>
      <c r="G13" s="62"/>
      <c r="H13" s="62"/>
      <c r="I13" s="54" t="s">
        <v>185</v>
      </c>
      <c r="J13" s="52" t="s">
        <v>186</v>
      </c>
      <c r="K13" s="59"/>
      <c r="L13" s="59"/>
      <c r="M13" s="59"/>
      <c r="N13" s="59"/>
      <c r="O13" s="55" t="s">
        <v>210</v>
      </c>
      <c r="P13" s="55" t="s">
        <v>29</v>
      </c>
      <c r="Q13" s="55">
        <v>15</v>
      </c>
      <c r="R13" s="55">
        <v>15</v>
      </c>
      <c r="S13" s="55">
        <v>15</v>
      </c>
      <c r="T13" s="55">
        <v>15</v>
      </c>
      <c r="U13" s="55">
        <v>15</v>
      </c>
      <c r="V13" s="55">
        <v>15</v>
      </c>
      <c r="W13" s="55">
        <v>10</v>
      </c>
      <c r="X13" s="53">
        <f t="shared" si="0"/>
        <v>100</v>
      </c>
      <c r="Y13" s="53" t="str">
        <f t="shared" si="1"/>
        <v>Fuerte</v>
      </c>
      <c r="Z13" s="53" t="s">
        <v>122</v>
      </c>
      <c r="AA13" s="53" t="s">
        <v>122</v>
      </c>
      <c r="AB13" s="53">
        <f t="shared" si="2"/>
        <v>100</v>
      </c>
      <c r="AC13" s="53">
        <f t="shared" si="3"/>
        <v>100</v>
      </c>
      <c r="AD13" s="66"/>
      <c r="AE13" s="66"/>
      <c r="AF13" s="58"/>
      <c r="AG13" s="58"/>
      <c r="AH13" s="58"/>
      <c r="AI13" s="59"/>
      <c r="AJ13" s="58"/>
      <c r="AK13" s="62"/>
      <c r="AL13" s="59"/>
      <c r="AM13" s="59"/>
      <c r="AN13" s="63"/>
      <c r="AO13" s="63"/>
      <c r="AP13" s="62"/>
      <c r="AQ13" s="65"/>
    </row>
    <row r="14" spans="1:44" s="51" customFormat="1" ht="93" customHeight="1" x14ac:dyDescent="0.25">
      <c r="A14" s="69"/>
      <c r="B14" s="68"/>
      <c r="C14" s="73"/>
      <c r="D14" s="62"/>
      <c r="E14" s="65"/>
      <c r="F14" s="71"/>
      <c r="G14" s="62"/>
      <c r="H14" s="62"/>
      <c r="I14" s="54" t="s">
        <v>221</v>
      </c>
      <c r="J14" s="52" t="s">
        <v>179</v>
      </c>
      <c r="K14" s="59"/>
      <c r="L14" s="59"/>
      <c r="M14" s="59"/>
      <c r="N14" s="59"/>
      <c r="O14" s="55" t="s">
        <v>211</v>
      </c>
      <c r="P14" s="55" t="s">
        <v>29</v>
      </c>
      <c r="Q14" s="55">
        <v>15</v>
      </c>
      <c r="R14" s="55">
        <v>15</v>
      </c>
      <c r="S14" s="55">
        <v>0</v>
      </c>
      <c r="T14" s="55">
        <v>15</v>
      </c>
      <c r="U14" s="55">
        <v>0</v>
      </c>
      <c r="V14" s="55">
        <v>0</v>
      </c>
      <c r="W14" s="55">
        <v>5</v>
      </c>
      <c r="X14" s="53">
        <f>SUM(Q14:W14)</f>
        <v>50</v>
      </c>
      <c r="Y14" s="53" t="str">
        <f>IF(X14&lt;=85, "Débil", IF(X14&lt;=95,"Moderado","Fuerte"))</f>
        <v>Débil</v>
      </c>
      <c r="Z14" s="53" t="s">
        <v>20</v>
      </c>
      <c r="AA14" s="53" t="s">
        <v>20</v>
      </c>
      <c r="AB14" s="53">
        <f>IF(AA14="Fuerte", 100, IF(AA14="Moderado",50, IF(AA14="Débil",0, "")))</f>
        <v>50</v>
      </c>
      <c r="AC14" s="53">
        <f>AVERAGE(X14,AB14)</f>
        <v>50</v>
      </c>
      <c r="AD14" s="66"/>
      <c r="AE14" s="66"/>
      <c r="AF14" s="61" t="s">
        <v>102</v>
      </c>
      <c r="AG14" s="61" t="s">
        <v>17</v>
      </c>
      <c r="AH14" s="61"/>
      <c r="AI14" s="59" t="s">
        <v>172</v>
      </c>
      <c r="AJ14" s="58"/>
      <c r="AK14" s="62"/>
      <c r="AL14" s="59"/>
      <c r="AM14" s="59"/>
      <c r="AN14" s="63"/>
      <c r="AO14" s="63"/>
      <c r="AP14" s="62"/>
      <c r="AQ14" s="65"/>
    </row>
    <row r="15" spans="1:44" s="51" customFormat="1" ht="60" customHeight="1" x14ac:dyDescent="0.25">
      <c r="A15" s="67">
        <v>4</v>
      </c>
      <c r="B15" s="68" t="s">
        <v>219</v>
      </c>
      <c r="C15" s="59" t="s">
        <v>188</v>
      </c>
      <c r="D15" s="62" t="s">
        <v>188</v>
      </c>
      <c r="E15" s="62" t="s">
        <v>220</v>
      </c>
      <c r="F15" s="59" t="s">
        <v>169</v>
      </c>
      <c r="G15" s="62" t="s">
        <v>189</v>
      </c>
      <c r="H15" s="62" t="s">
        <v>199</v>
      </c>
      <c r="I15" s="54" t="s">
        <v>195</v>
      </c>
      <c r="J15" s="62" t="s">
        <v>179</v>
      </c>
      <c r="K15" s="59" t="s">
        <v>187</v>
      </c>
      <c r="L15" s="59" t="s">
        <v>17</v>
      </c>
      <c r="M15" s="59" t="str">
        <f>IF(AND(K15&lt;&gt;"",L15&lt;&gt;""),VLOOKUP(K15&amp;L15,'No Eliminar'!$L$3:$M$27,2,FALSE),"")</f>
        <v>Extrema</v>
      </c>
      <c r="N15" s="59" t="s">
        <v>97</v>
      </c>
      <c r="O15" s="55" t="s">
        <v>205</v>
      </c>
      <c r="P15" s="55" t="s">
        <v>29</v>
      </c>
      <c r="Q15" s="55">
        <v>15</v>
      </c>
      <c r="R15" s="55">
        <v>15</v>
      </c>
      <c r="S15" s="55">
        <v>15</v>
      </c>
      <c r="T15" s="55">
        <v>15</v>
      </c>
      <c r="U15" s="55">
        <v>15</v>
      </c>
      <c r="V15" s="55">
        <v>15</v>
      </c>
      <c r="W15" s="55">
        <v>10</v>
      </c>
      <c r="X15" s="53">
        <f>SUM(Q15:W15)</f>
        <v>100</v>
      </c>
      <c r="Y15" s="53" t="str">
        <f>IF(X15&lt;=85, "Débil", IF(X15&lt;=95,"Moderado","Fuerte"))</f>
        <v>Fuerte</v>
      </c>
      <c r="Z15" s="53" t="s">
        <v>122</v>
      </c>
      <c r="AA15" s="53" t="s">
        <v>122</v>
      </c>
      <c r="AB15" s="53">
        <f>IF(AA15="Fuerte", 100, IF(AA15="Moderado",50, IF(AA15="Débil",0, "")))</f>
        <v>100</v>
      </c>
      <c r="AC15" s="53">
        <f>AVERAGE(X15,AB15)</f>
        <v>100</v>
      </c>
      <c r="AD15" s="66">
        <f>AVERAGE(AC15:AC17)</f>
        <v>74.166666666666671</v>
      </c>
      <c r="AE15" s="66" t="str">
        <f>IF(AD15&lt;=50, "Débil", IF(AD15&lt;=99,"Moderado","Fuerte"))</f>
        <v>Moderado</v>
      </c>
      <c r="AF15" s="59" t="s">
        <v>102</v>
      </c>
      <c r="AG15" s="59" t="s">
        <v>17</v>
      </c>
      <c r="AH15" s="59" t="s">
        <v>32</v>
      </c>
      <c r="AI15" s="59" t="s">
        <v>172</v>
      </c>
      <c r="AJ15" s="59" t="s">
        <v>194</v>
      </c>
      <c r="AK15" s="62" t="s">
        <v>216</v>
      </c>
      <c r="AL15" s="59" t="s">
        <v>174</v>
      </c>
      <c r="AM15" s="59" t="s">
        <v>175</v>
      </c>
      <c r="AN15" s="63">
        <v>43862</v>
      </c>
      <c r="AO15" s="63">
        <v>44196</v>
      </c>
      <c r="AP15" s="62" t="s">
        <v>176</v>
      </c>
      <c r="AQ15" s="64" t="s">
        <v>191</v>
      </c>
    </row>
    <row r="16" spans="1:44" s="51" customFormat="1" ht="60" customHeight="1" x14ac:dyDescent="0.25">
      <c r="A16" s="67"/>
      <c r="B16" s="68"/>
      <c r="C16" s="59"/>
      <c r="D16" s="62"/>
      <c r="E16" s="62"/>
      <c r="F16" s="59"/>
      <c r="G16" s="62"/>
      <c r="H16" s="62"/>
      <c r="I16" s="54" t="s">
        <v>213</v>
      </c>
      <c r="J16" s="62"/>
      <c r="K16" s="59"/>
      <c r="L16" s="59"/>
      <c r="M16" s="59"/>
      <c r="N16" s="59"/>
      <c r="O16" s="55" t="s">
        <v>192</v>
      </c>
      <c r="P16" s="55" t="s">
        <v>135</v>
      </c>
      <c r="Q16" s="55">
        <v>15</v>
      </c>
      <c r="R16" s="55">
        <v>15</v>
      </c>
      <c r="S16" s="55">
        <v>15</v>
      </c>
      <c r="T16" s="55">
        <v>10</v>
      </c>
      <c r="U16" s="55">
        <v>15</v>
      </c>
      <c r="V16" s="55">
        <v>15</v>
      </c>
      <c r="W16" s="55">
        <v>10</v>
      </c>
      <c r="X16" s="53">
        <f>SUM(Q16:W16)</f>
        <v>95</v>
      </c>
      <c r="Y16" s="53" t="str">
        <f>IF(X16&lt;=85, "Débil", IF(X16&lt;=95,"Moderado","Fuerte"))</f>
        <v>Moderado</v>
      </c>
      <c r="Z16" s="53" t="s">
        <v>122</v>
      </c>
      <c r="AA16" s="53" t="s">
        <v>20</v>
      </c>
      <c r="AB16" s="53">
        <f>IF(AA16="Fuerte", 100, IF(AA16="Moderado",50, IF(AA16="Débil",0, "")))</f>
        <v>50</v>
      </c>
      <c r="AC16" s="53">
        <f>AVERAGE(X16,AB16)</f>
        <v>72.5</v>
      </c>
      <c r="AD16" s="66"/>
      <c r="AE16" s="66"/>
      <c r="AF16" s="59"/>
      <c r="AG16" s="59"/>
      <c r="AH16" s="59"/>
      <c r="AI16" s="59"/>
      <c r="AJ16" s="59"/>
      <c r="AK16" s="62"/>
      <c r="AL16" s="59"/>
      <c r="AM16" s="59"/>
      <c r="AN16" s="63"/>
      <c r="AO16" s="63"/>
      <c r="AP16" s="62"/>
      <c r="AQ16" s="65"/>
    </row>
    <row r="17" spans="1:43" s="51" customFormat="1" ht="78.75" customHeight="1" x14ac:dyDescent="0.25">
      <c r="A17" s="67"/>
      <c r="B17" s="68"/>
      <c r="C17" s="59"/>
      <c r="D17" s="62"/>
      <c r="E17" s="62"/>
      <c r="F17" s="59"/>
      <c r="G17" s="62"/>
      <c r="H17" s="62"/>
      <c r="I17" s="54" t="s">
        <v>190</v>
      </c>
      <c r="J17" s="62"/>
      <c r="K17" s="59"/>
      <c r="L17" s="59"/>
      <c r="M17" s="59"/>
      <c r="N17" s="59"/>
      <c r="O17" s="55" t="s">
        <v>215</v>
      </c>
      <c r="P17" s="55" t="s">
        <v>29</v>
      </c>
      <c r="Q17" s="55">
        <v>15</v>
      </c>
      <c r="R17" s="55">
        <v>15</v>
      </c>
      <c r="S17" s="55">
        <v>0</v>
      </c>
      <c r="T17" s="55">
        <v>15</v>
      </c>
      <c r="U17" s="55">
        <v>0</v>
      </c>
      <c r="V17" s="55">
        <v>0</v>
      </c>
      <c r="W17" s="55">
        <v>5</v>
      </c>
      <c r="X17" s="53">
        <f>SUM(Q17:W17)</f>
        <v>50</v>
      </c>
      <c r="Y17" s="53" t="str">
        <f>IF(X17&lt;=85, "Débil", IF(X17&lt;=95,"Moderado","Fuerte"))</f>
        <v>Débil</v>
      </c>
      <c r="Z17" s="53" t="s">
        <v>20</v>
      </c>
      <c r="AA17" s="53" t="s">
        <v>20</v>
      </c>
      <c r="AB17" s="53">
        <f>IF(AA17="Fuerte", 100, IF(AA17="Moderado",50, IF(AA17="Débil",0, "")))</f>
        <v>50</v>
      </c>
      <c r="AC17" s="53">
        <f>AVERAGE(X17,AB17)</f>
        <v>50</v>
      </c>
      <c r="AD17" s="66"/>
      <c r="AE17" s="66"/>
      <c r="AF17" s="59" t="s">
        <v>102</v>
      </c>
      <c r="AG17" s="59" t="s">
        <v>17</v>
      </c>
      <c r="AH17" s="59"/>
      <c r="AI17" s="59" t="s">
        <v>172</v>
      </c>
      <c r="AJ17" s="59"/>
      <c r="AK17" s="62"/>
      <c r="AL17" s="59"/>
      <c r="AM17" s="59"/>
      <c r="AN17" s="63"/>
      <c r="AO17" s="63"/>
      <c r="AP17" s="62"/>
      <c r="AQ17" s="65"/>
    </row>
  </sheetData>
  <mergeCells count="120">
    <mergeCell ref="AO12:AO14"/>
    <mergeCell ref="AP12:AP14"/>
    <mergeCell ref="AQ12:AQ14"/>
    <mergeCell ref="AP1:AQ1"/>
    <mergeCell ref="AP2:AQ2"/>
    <mergeCell ref="AP3:AQ3"/>
    <mergeCell ref="F1:AO3"/>
    <mergeCell ref="A1:E3"/>
    <mergeCell ref="A4:AQ4"/>
    <mergeCell ref="N5:AH5"/>
    <mergeCell ref="A5:J6"/>
    <mergeCell ref="K5:M5"/>
    <mergeCell ref="AI5:AQ6"/>
    <mergeCell ref="N6:Y6"/>
    <mergeCell ref="AA6:AC6"/>
    <mergeCell ref="AD6:AE6"/>
    <mergeCell ref="AF6:AH6"/>
    <mergeCell ref="K6:M6"/>
    <mergeCell ref="A10:A11"/>
    <mergeCell ref="B10:B11"/>
    <mergeCell ref="F10:F11"/>
    <mergeCell ref="G10:G11"/>
    <mergeCell ref="H10:H11"/>
    <mergeCell ref="K10:K11"/>
    <mergeCell ref="L10:L11"/>
    <mergeCell ref="E10:E11"/>
    <mergeCell ref="A8:A9"/>
    <mergeCell ref="B8:B9"/>
    <mergeCell ref="F8:F9"/>
    <mergeCell ref="G8:G9"/>
    <mergeCell ref="H8:H9"/>
    <mergeCell ref="K8:K9"/>
    <mergeCell ref="L8:L9"/>
    <mergeCell ref="E8:E9"/>
    <mergeCell ref="C8:C9"/>
    <mergeCell ref="C10:C11"/>
    <mergeCell ref="D8:D9"/>
    <mergeCell ref="D10:D11"/>
    <mergeCell ref="AM12:AM14"/>
    <mergeCell ref="AN12:AN14"/>
    <mergeCell ref="M8:M9"/>
    <mergeCell ref="M10:M11"/>
    <mergeCell ref="N10:N11"/>
    <mergeCell ref="AD12:AD14"/>
    <mergeCell ref="AO8:AO9"/>
    <mergeCell ref="AF10:AF11"/>
    <mergeCell ref="AG10:AG11"/>
    <mergeCell ref="AH10:AH11"/>
    <mergeCell ref="AI10:AI11"/>
    <mergeCell ref="N8:N9"/>
    <mergeCell ref="AE12:AE14"/>
    <mergeCell ref="AE8:AE9"/>
    <mergeCell ref="AF8:AF9"/>
    <mergeCell ref="AG8:AG9"/>
    <mergeCell ref="AH8:AH9"/>
    <mergeCell ref="AI8:AI9"/>
    <mergeCell ref="AK8:AK9"/>
    <mergeCell ref="AL8:AL9"/>
    <mergeCell ref="AM8:AM9"/>
    <mergeCell ref="AN8:AN9"/>
    <mergeCell ref="AD10:AD11"/>
    <mergeCell ref="AE10:AE11"/>
    <mergeCell ref="AP8:AP9"/>
    <mergeCell ref="AQ8:AQ9"/>
    <mergeCell ref="AD8:AD9"/>
    <mergeCell ref="AK10:AK11"/>
    <mergeCell ref="AL10:AL11"/>
    <mergeCell ref="AM10:AM11"/>
    <mergeCell ref="AN10:AN11"/>
    <mergeCell ref="AO10:AO11"/>
    <mergeCell ref="AP10:AP11"/>
    <mergeCell ref="AQ10:AQ11"/>
    <mergeCell ref="AJ8:AJ9"/>
    <mergeCell ref="AJ10:AJ11"/>
    <mergeCell ref="A12:A14"/>
    <mergeCell ref="B12:B14"/>
    <mergeCell ref="F12:F14"/>
    <mergeCell ref="G12:G14"/>
    <mergeCell ref="H12:H14"/>
    <mergeCell ref="K12:K14"/>
    <mergeCell ref="L12:L14"/>
    <mergeCell ref="M12:M14"/>
    <mergeCell ref="N12:N14"/>
    <mergeCell ref="E12:E14"/>
    <mergeCell ref="C12:C14"/>
    <mergeCell ref="D12:D14"/>
    <mergeCell ref="A15:A17"/>
    <mergeCell ref="B15:B17"/>
    <mergeCell ref="F15:F17"/>
    <mergeCell ref="G15:G17"/>
    <mergeCell ref="H15:H17"/>
    <mergeCell ref="J15:J17"/>
    <mergeCell ref="K15:K17"/>
    <mergeCell ref="L15:L17"/>
    <mergeCell ref="M15:M17"/>
    <mergeCell ref="E15:E17"/>
    <mergeCell ref="C15:C17"/>
    <mergeCell ref="D15:D17"/>
    <mergeCell ref="AM15:AM17"/>
    <mergeCell ref="AN15:AN17"/>
    <mergeCell ref="AO15:AO17"/>
    <mergeCell ref="AP15:AP17"/>
    <mergeCell ref="AQ15:AQ17"/>
    <mergeCell ref="AD15:AD17"/>
    <mergeCell ref="AE15:AE17"/>
    <mergeCell ref="AF15:AF17"/>
    <mergeCell ref="AG15:AG17"/>
    <mergeCell ref="AH15:AH17"/>
    <mergeCell ref="AI15:AI17"/>
    <mergeCell ref="AK15:AK17"/>
    <mergeCell ref="AJ12:AJ14"/>
    <mergeCell ref="AJ15:AJ17"/>
    <mergeCell ref="AL15:AL17"/>
    <mergeCell ref="N15:N17"/>
    <mergeCell ref="AF12:AF14"/>
    <mergeCell ref="AG12:AG14"/>
    <mergeCell ref="AH12:AH14"/>
    <mergeCell ref="AI12:AI14"/>
    <mergeCell ref="AK12:AK14"/>
    <mergeCell ref="AL12:AL14"/>
  </mergeCells>
  <conditionalFormatting sqref="M8">
    <cfRule type="cellIs" dxfId="31" priority="37" operator="equal">
      <formula>"Extrema"</formula>
    </cfRule>
    <cfRule type="cellIs" dxfId="30" priority="38" operator="equal">
      <formula>"Alta"</formula>
    </cfRule>
    <cfRule type="cellIs" dxfId="29" priority="39" operator="equal">
      <formula>"Moderada"</formula>
    </cfRule>
    <cfRule type="cellIs" dxfId="28" priority="40" operator="equal">
      <formula>"Baja"</formula>
    </cfRule>
  </conditionalFormatting>
  <conditionalFormatting sqref="AH8">
    <cfRule type="cellIs" dxfId="27" priority="33" operator="equal">
      <formula>"Extrema"</formula>
    </cfRule>
    <cfRule type="cellIs" dxfId="26" priority="34" operator="equal">
      <formula>"Alta"</formula>
    </cfRule>
    <cfRule type="cellIs" dxfId="25" priority="35" operator="equal">
      <formula>"Moderada"</formula>
    </cfRule>
    <cfRule type="cellIs" dxfId="24" priority="36" operator="equal">
      <formula>"Baja"</formula>
    </cfRule>
  </conditionalFormatting>
  <conditionalFormatting sqref="M10">
    <cfRule type="cellIs" dxfId="23" priority="29" operator="equal">
      <formula>"Extrema"</formula>
    </cfRule>
    <cfRule type="cellIs" dxfId="22" priority="30" operator="equal">
      <formula>"Alta"</formula>
    </cfRule>
    <cfRule type="cellIs" dxfId="21" priority="31" operator="equal">
      <formula>"Moderada"</formula>
    </cfRule>
    <cfRule type="cellIs" dxfId="20" priority="32" operator="equal">
      <formula>"Baja"</formula>
    </cfRule>
  </conditionalFormatting>
  <conditionalFormatting sqref="AH10">
    <cfRule type="cellIs" dxfId="19" priority="25" operator="equal">
      <formula>"Extrema"</formula>
    </cfRule>
    <cfRule type="cellIs" dxfId="18" priority="26" operator="equal">
      <formula>"Alta"</formula>
    </cfRule>
    <cfRule type="cellIs" dxfId="17" priority="27" operator="equal">
      <formula>"Moderada"</formula>
    </cfRule>
    <cfRule type="cellIs" dxfId="16" priority="28" operator="equal">
      <formula>"Baja"</formula>
    </cfRule>
  </conditionalFormatting>
  <conditionalFormatting sqref="M12">
    <cfRule type="cellIs" dxfId="15" priority="21" operator="equal">
      <formula>"Extrema"</formula>
    </cfRule>
    <cfRule type="cellIs" dxfId="14" priority="22" operator="equal">
      <formula>"Alta"</formula>
    </cfRule>
    <cfRule type="cellIs" dxfId="13" priority="23" operator="equal">
      <formula>"Moderada"</formula>
    </cfRule>
    <cfRule type="cellIs" dxfId="12" priority="24" operator="equal">
      <formula>"Baja"</formula>
    </cfRule>
  </conditionalFormatting>
  <conditionalFormatting sqref="AH12">
    <cfRule type="cellIs" dxfId="11" priority="17" operator="equal">
      <formula>"Extrema"</formula>
    </cfRule>
    <cfRule type="cellIs" dxfId="10" priority="18" operator="equal">
      <formula>"Alta"</formula>
    </cfRule>
    <cfRule type="cellIs" dxfId="9" priority="19" operator="equal">
      <formula>"Moderada"</formula>
    </cfRule>
    <cfRule type="cellIs" dxfId="8" priority="20" operator="equal">
      <formula>"Baja"</formula>
    </cfRule>
  </conditionalFormatting>
  <conditionalFormatting sqref="AH15">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M15">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xWindow="870" yWindow="219" count="18">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K7"/>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L7"/>
    <dataValidation allowBlank="1" showInputMessage="1" showErrorMessage="1" prompt="Si el resultado de las calificaciones del control o promedio en el diseño de los controles, está por debajo de 96%, se debe establecer un plan de acción que permita tener un control bien diseñado" sqref="X7"/>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A7"/>
    <dataValidation allowBlank="1" showInputMessage="1" showErrorMessage="1" prompt="Promedio entre el diseño Total de Control y Total Solidez Individual " sqref="AC7"/>
    <dataValidation allowBlank="1" showInputMessage="1" showErrorMessage="1" prompt="Promedio Total del Promedio de los Controles de Riesgos" sqref="AD7"/>
    <dataValidation allowBlank="1" showInputMessage="1" showErrorMessage="1" prompt="- Adecuado (15)_x000a__x000a_- Inadecuado (0)_x000a_" sqref="R7"/>
    <dataValidation allowBlank="1" showInputMessage="1" showErrorMessage="1" prompt="- Se investigan y se resuelven Oportunamente (15)_x000a__x000a_- No se investigan y resuelven Oportunamente (0)_x000a_" sqref="V7"/>
    <dataValidation allowBlank="1" showInputMessage="1" showErrorMessage="1" prompt="Completa (10)_x000a__x000a_Incompleta (5)_x000a__x000a_No esxiste (0)" sqref="W7"/>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P7"/>
    <dataValidation allowBlank="1" showInputMessage="1" showErrorMessage="1" prompt="- Asignado (15)_x000a__x000a_- No Asignado (0)" sqref="Q7"/>
    <dataValidation allowBlank="1" showInputMessage="1" showErrorMessage="1" prompt="- Oportuna (15)_x000a__x000a_- Inoportuna (0)_x000a_" sqref="S7"/>
    <dataValidation allowBlank="1" showInputMessage="1" showErrorMessage="1" prompt="- Prevenir (15)_x000a__x000a_- Detectar (10)_x000a__x000a_- No es un Control (0)" sqref="T7"/>
    <dataValidation allowBlank="1" showInputMessage="1" showErrorMessage="1" prompt="- Confiable (15)_x000a__x000a_- No Confiable (0)_x000a_" sqref="U7"/>
    <dataValidation allowBlank="1" showInputMessage="1" showErrorMessage="1" prompt="Fuerte: Calificación entre 96 y 100_x000a__x000a_Moderado: Calificación entre 86 y 95_x000a__x000a_Débil: Calificación entre 0 y 85" sqref="Y7"/>
    <dataValidation allowBlank="1" showInputMessage="1" showErrorMessage="1" prompt="Fuerte: Siempre se ejecuta_x000a__x000a_Moderado: Algunas veces_x000a__x000a_Débil: No se ejecuta " sqref="Z7"/>
    <dataValidation allowBlank="1" showInputMessage="1" showErrorMessage="1" prompt="Fuerte: 100_x000a__x000a_Moderado: 50_x000a__x000a_Débil: 0" sqref="AB7"/>
    <dataValidation allowBlank="1" showInputMessage="1" showErrorMessage="1" prompt="Fuerte: 100_x000a__x000a_Moderado: Entre 50 y 99_x000a__x000a_Débil: Menor a 50" sqref="AE7"/>
  </dataValidations>
  <printOptions horizontalCentered="1"/>
  <pageMargins left="0" right="0" top="0.35433070866141736" bottom="0.35433070866141736" header="0.31496062992125984" footer="0.31496062992125984"/>
  <pageSetup paperSize="5" scale="40" pageOrder="overThenDown" orientation="landscape" r:id="rId1"/>
  <headerFooter>
    <oddFooter>&amp;CPág. &amp;P de &amp;N</oddFooter>
  </headerFooter>
  <colBreaks count="1" manualBreakCount="1">
    <brk id="20" max="27" man="1"/>
  </colBreaks>
  <drawing r:id="rId2"/>
  <extLst>
    <ext xmlns:x14="http://schemas.microsoft.com/office/spreadsheetml/2009/9/main" uri="{CCE6A557-97BC-4b89-ADB6-D9C93CAAB3DF}">
      <x14:dataValidations xmlns:xm="http://schemas.microsoft.com/office/excel/2006/main" xWindow="870" yWindow="219" count="6">
        <x14:dataValidation type="list" allowBlank="1" showInputMessage="1" showErrorMessage="1">
          <x14:formula1>
            <xm:f>'D:\MSPI\PLANEACION\PLAN DE ACCION 2019\ENERO\[Mapa de Riesgos de Seguridad Digital.xlsx]Hoja5'!#REF!</xm:f>
          </x14:formula1>
          <xm:sqref>Z8:AA17</xm:sqref>
        </x14:dataValidation>
        <x14:dataValidation type="list" allowBlank="1" showInputMessage="1" showErrorMessage="1">
          <x14:formula1>
            <xm:f>'No Eliminar'!$J$3:$J$7</xm:f>
          </x14:formula1>
          <xm:sqref>K8:K9 AF8:AF11</xm:sqref>
        </x14:dataValidation>
        <x14:dataValidation type="list" allowBlank="1" showInputMessage="1" showErrorMessage="1">
          <x14:formula1>
            <xm:f>'No Eliminar'!$K$3:$K$7</xm:f>
          </x14:formula1>
          <xm:sqref>L8:L9 AG8:AG11</xm:sqref>
        </x14:dataValidation>
        <x14:dataValidation type="list" allowBlank="1" showInputMessage="1" showErrorMessage="1">
          <x14:formula1>
            <xm:f>'No Eliminar'!$E$3:$E$7</xm:f>
          </x14:formula1>
          <xm:sqref>K10:K17</xm:sqref>
        </x14:dataValidation>
        <x14:dataValidation type="list" allowBlank="1" showInputMessage="1" showErrorMessage="1">
          <x14:formula1>
            <xm:f>'No Eliminar'!$F$3:$F$7</xm:f>
          </x14:formula1>
          <xm:sqref>L10:L17</xm:sqref>
        </x14:dataValidation>
        <x14:dataValidation type="list" allowBlank="1" showInputMessage="1" showErrorMessage="1">
          <x14:formula1>
            <xm:f>'No Eliminar'!$H$3:$H$4</xm:f>
          </x14:formula1>
          <xm:sqref>P8:P17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J20"/>
  <sheetViews>
    <sheetView showGridLines="0" zoomScaleNormal="100" workbookViewId="0">
      <selection activeCell="T21" sqref="T21"/>
    </sheetView>
  </sheetViews>
  <sheetFormatPr baseColWidth="10" defaultColWidth="9.28515625" defaultRowHeight="16.5" x14ac:dyDescent="0.3"/>
  <cols>
    <col min="1" max="5" width="3.7109375" style="16" customWidth="1"/>
    <col min="6" max="6" width="1.28515625" style="16" customWidth="1"/>
    <col min="7" max="36" width="3.7109375" style="16" customWidth="1"/>
    <col min="37" max="16384" width="9.28515625" style="16"/>
  </cols>
  <sheetData>
    <row r="1" spans="3:36" ht="18" customHeight="1" x14ac:dyDescent="0.3"/>
    <row r="4" spans="3:36" ht="51" customHeight="1" x14ac:dyDescent="0.3">
      <c r="C4" s="17"/>
      <c r="D4" s="17"/>
      <c r="E4" s="98" t="s">
        <v>151</v>
      </c>
      <c r="F4" s="17"/>
      <c r="G4" s="90" t="s">
        <v>43</v>
      </c>
      <c r="H4" s="90"/>
      <c r="I4" s="90"/>
      <c r="J4" s="90"/>
      <c r="K4" s="90"/>
      <c r="L4" s="90"/>
      <c r="M4" s="93">
        <v>5</v>
      </c>
      <c r="N4" s="93"/>
      <c r="O4" s="93"/>
      <c r="P4" s="93"/>
      <c r="Q4" s="93">
        <v>10</v>
      </c>
      <c r="R4" s="93"/>
      <c r="S4" s="93"/>
      <c r="T4" s="93"/>
      <c r="U4" s="89">
        <v>15</v>
      </c>
      <c r="V4" s="89"/>
      <c r="W4" s="89"/>
      <c r="X4" s="89"/>
      <c r="Y4" s="89">
        <v>20</v>
      </c>
      <c r="Z4" s="89"/>
      <c r="AA4" s="89"/>
      <c r="AB4" s="89"/>
      <c r="AC4" s="89">
        <v>25</v>
      </c>
      <c r="AD4" s="89"/>
      <c r="AE4" s="89"/>
      <c r="AF4" s="89"/>
      <c r="AG4" s="17"/>
      <c r="AH4" s="17"/>
      <c r="AI4" s="17"/>
      <c r="AJ4" s="18"/>
    </row>
    <row r="5" spans="3:36" ht="51" customHeight="1" x14ac:dyDescent="0.3">
      <c r="C5" s="17"/>
      <c r="D5" s="17"/>
      <c r="E5" s="98"/>
      <c r="F5" s="17"/>
      <c r="G5" s="90" t="s">
        <v>42</v>
      </c>
      <c r="H5" s="90"/>
      <c r="I5" s="90"/>
      <c r="J5" s="90"/>
      <c r="K5" s="90"/>
      <c r="L5" s="90"/>
      <c r="M5" s="92">
        <v>4</v>
      </c>
      <c r="N5" s="92"/>
      <c r="O5" s="92"/>
      <c r="P5" s="92"/>
      <c r="Q5" s="93">
        <v>8</v>
      </c>
      <c r="R5" s="93"/>
      <c r="S5" s="93"/>
      <c r="T5" s="93"/>
      <c r="U5" s="93">
        <v>12</v>
      </c>
      <c r="V5" s="93"/>
      <c r="W5" s="93"/>
      <c r="X5" s="93"/>
      <c r="Y5" s="89">
        <v>16</v>
      </c>
      <c r="Z5" s="89"/>
      <c r="AA5" s="89"/>
      <c r="AB5" s="89"/>
      <c r="AC5" s="89">
        <v>20</v>
      </c>
      <c r="AD5" s="89"/>
      <c r="AE5" s="89"/>
      <c r="AF5" s="89"/>
      <c r="AG5" s="17"/>
      <c r="AH5" s="17"/>
      <c r="AI5" s="17"/>
      <c r="AJ5" s="18"/>
    </row>
    <row r="6" spans="3:36" ht="51" customHeight="1" x14ac:dyDescent="0.3">
      <c r="C6" s="17"/>
      <c r="D6" s="17"/>
      <c r="E6" s="98"/>
      <c r="F6" s="17"/>
      <c r="G6" s="90" t="s">
        <v>41</v>
      </c>
      <c r="H6" s="90"/>
      <c r="I6" s="90"/>
      <c r="J6" s="90"/>
      <c r="K6" s="90"/>
      <c r="L6" s="90"/>
      <c r="M6" s="91">
        <v>3</v>
      </c>
      <c r="N6" s="91"/>
      <c r="O6" s="91"/>
      <c r="P6" s="91"/>
      <c r="Q6" s="92">
        <v>6</v>
      </c>
      <c r="R6" s="92"/>
      <c r="S6" s="92"/>
      <c r="T6" s="92"/>
      <c r="U6" s="93">
        <v>9</v>
      </c>
      <c r="V6" s="93"/>
      <c r="W6" s="93"/>
      <c r="X6" s="93"/>
      <c r="Y6" s="89">
        <v>12</v>
      </c>
      <c r="Z6" s="89"/>
      <c r="AA6" s="89"/>
      <c r="AB6" s="89"/>
      <c r="AC6" s="89">
        <v>15</v>
      </c>
      <c r="AD6" s="89"/>
      <c r="AE6" s="89"/>
      <c r="AF6" s="89"/>
      <c r="AG6" s="17"/>
      <c r="AH6" s="17"/>
      <c r="AI6" s="17"/>
      <c r="AJ6" s="19"/>
    </row>
    <row r="7" spans="3:36" ht="51" customHeight="1" x14ac:dyDescent="0.3">
      <c r="C7" s="17"/>
      <c r="D7" s="17"/>
      <c r="E7" s="98"/>
      <c r="F7" s="17"/>
      <c r="G7" s="90" t="s">
        <v>40</v>
      </c>
      <c r="H7" s="90"/>
      <c r="I7" s="90"/>
      <c r="J7" s="90"/>
      <c r="K7" s="90"/>
      <c r="L7" s="90"/>
      <c r="M7" s="91">
        <v>2</v>
      </c>
      <c r="N7" s="91"/>
      <c r="O7" s="91"/>
      <c r="P7" s="91"/>
      <c r="Q7" s="91">
        <v>4</v>
      </c>
      <c r="R7" s="91"/>
      <c r="S7" s="91"/>
      <c r="T7" s="91"/>
      <c r="U7" s="92">
        <v>6</v>
      </c>
      <c r="V7" s="92"/>
      <c r="W7" s="92"/>
      <c r="X7" s="92"/>
      <c r="Y7" s="93">
        <v>8</v>
      </c>
      <c r="Z7" s="93"/>
      <c r="AA7" s="93">
        <v>8</v>
      </c>
      <c r="AB7" s="93"/>
      <c r="AC7" s="89">
        <v>10</v>
      </c>
      <c r="AD7" s="89"/>
      <c r="AE7" s="89"/>
      <c r="AF7" s="89"/>
      <c r="AG7" s="17"/>
      <c r="AH7" s="17"/>
      <c r="AI7" s="17"/>
      <c r="AJ7" s="19" t="s">
        <v>33</v>
      </c>
    </row>
    <row r="8" spans="3:36" ht="51" customHeight="1" x14ac:dyDescent="0.3">
      <c r="C8" s="17"/>
      <c r="D8" s="17"/>
      <c r="E8" s="98"/>
      <c r="F8" s="17"/>
      <c r="G8" s="90" t="s">
        <v>152</v>
      </c>
      <c r="H8" s="90"/>
      <c r="I8" s="90"/>
      <c r="J8" s="90"/>
      <c r="K8" s="90"/>
      <c r="L8" s="90"/>
      <c r="M8" s="91">
        <v>1</v>
      </c>
      <c r="N8" s="91"/>
      <c r="O8" s="91"/>
      <c r="P8" s="91"/>
      <c r="Q8" s="91">
        <v>2</v>
      </c>
      <c r="R8" s="91"/>
      <c r="S8" s="91"/>
      <c r="T8" s="91"/>
      <c r="U8" s="92">
        <v>3</v>
      </c>
      <c r="V8" s="92"/>
      <c r="W8" s="92"/>
      <c r="X8" s="92"/>
      <c r="Y8" s="93">
        <v>4</v>
      </c>
      <c r="Z8" s="93"/>
      <c r="AA8" s="93"/>
      <c r="AB8" s="93"/>
      <c r="AC8" s="93">
        <v>5</v>
      </c>
      <c r="AD8" s="93"/>
      <c r="AE8" s="93"/>
      <c r="AF8" s="93"/>
      <c r="AG8" s="17"/>
      <c r="AH8" s="17"/>
      <c r="AI8" s="17"/>
      <c r="AJ8" s="18"/>
    </row>
    <row r="9" spans="3:36" ht="45" customHeight="1" x14ac:dyDescent="0.3">
      <c r="C9" s="17"/>
      <c r="D9" s="17"/>
      <c r="E9" s="98"/>
      <c r="F9" s="17"/>
      <c r="G9" s="97"/>
      <c r="H9" s="97"/>
      <c r="I9" s="97"/>
      <c r="J9" s="97"/>
      <c r="K9" s="97"/>
      <c r="L9" s="97"/>
      <c r="M9" s="90" t="s">
        <v>35</v>
      </c>
      <c r="N9" s="90"/>
      <c r="O9" s="90"/>
      <c r="P9" s="90"/>
      <c r="Q9" s="90" t="s">
        <v>36</v>
      </c>
      <c r="R9" s="90"/>
      <c r="S9" s="90"/>
      <c r="T9" s="90"/>
      <c r="U9" s="90" t="s">
        <v>37</v>
      </c>
      <c r="V9" s="90"/>
      <c r="W9" s="90"/>
      <c r="X9" s="90"/>
      <c r="Y9" s="90" t="s">
        <v>38</v>
      </c>
      <c r="Z9" s="90"/>
      <c r="AA9" s="90"/>
      <c r="AB9" s="90"/>
      <c r="AC9" s="90" t="s">
        <v>39</v>
      </c>
      <c r="AD9" s="90"/>
      <c r="AE9" s="90"/>
      <c r="AF9" s="90"/>
      <c r="AG9" s="17"/>
      <c r="AH9" s="17"/>
      <c r="AI9" s="17"/>
      <c r="AJ9" s="19" t="s">
        <v>32</v>
      </c>
    </row>
    <row r="10" spans="3:36" ht="11.25" customHeight="1" x14ac:dyDescent="0.3">
      <c r="C10" s="17"/>
      <c r="D10" s="17"/>
      <c r="E10" s="17"/>
      <c r="F10" s="17"/>
      <c r="G10" s="20"/>
      <c r="H10" s="20"/>
      <c r="I10" s="20"/>
      <c r="J10" s="20"/>
      <c r="K10" s="20"/>
      <c r="L10" s="20"/>
      <c r="M10" s="21"/>
      <c r="N10" s="21"/>
      <c r="O10" s="21"/>
      <c r="P10" s="21"/>
      <c r="Q10" s="21"/>
      <c r="R10" s="21"/>
      <c r="S10" s="21"/>
      <c r="T10" s="21"/>
      <c r="U10" s="21"/>
      <c r="V10" s="21"/>
      <c r="W10" s="21"/>
      <c r="X10" s="21"/>
      <c r="Y10" s="21"/>
      <c r="Z10" s="21"/>
      <c r="AA10" s="21"/>
      <c r="AB10" s="21"/>
      <c r="AC10" s="21"/>
      <c r="AD10" s="21"/>
      <c r="AE10" s="21"/>
      <c r="AF10" s="21"/>
      <c r="AG10" s="17"/>
      <c r="AH10" s="17"/>
      <c r="AI10" s="17"/>
      <c r="AJ10" s="19"/>
    </row>
    <row r="11" spans="3:36" s="24" customFormat="1" ht="20.25" customHeight="1" x14ac:dyDescent="0.3">
      <c r="C11" s="22"/>
      <c r="D11" s="22"/>
      <c r="E11" s="22"/>
      <c r="F11" s="22"/>
      <c r="G11" s="96" t="s">
        <v>6</v>
      </c>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22"/>
      <c r="AH11" s="22"/>
      <c r="AI11" s="22"/>
      <c r="AJ11" s="23"/>
    </row>
    <row r="12" spans="3:36" x14ac:dyDescent="0.3">
      <c r="C12" s="17"/>
      <c r="D12" s="17"/>
      <c r="E12" s="17"/>
      <c r="F12" s="17"/>
      <c r="G12" s="17"/>
      <c r="H12" s="17"/>
      <c r="I12" s="25"/>
      <c r="J12" s="26"/>
      <c r="K12" s="27"/>
      <c r="L12" s="28"/>
      <c r="M12" s="28"/>
      <c r="N12" s="27"/>
      <c r="O12" s="28"/>
      <c r="P12" s="28"/>
      <c r="Q12" s="27"/>
      <c r="R12" s="28"/>
      <c r="S12" s="28"/>
      <c r="T12" s="27"/>
      <c r="U12" s="28"/>
      <c r="V12" s="28"/>
      <c r="W12" s="28"/>
      <c r="X12" s="17"/>
      <c r="Y12" s="17"/>
      <c r="Z12" s="17"/>
      <c r="AA12" s="17"/>
      <c r="AB12" s="17"/>
      <c r="AC12" s="17"/>
      <c r="AD12" s="17"/>
      <c r="AE12" s="17"/>
      <c r="AF12" s="17"/>
      <c r="AG12" s="17"/>
      <c r="AH12" s="17"/>
      <c r="AI12" s="17"/>
      <c r="AJ12" s="17"/>
    </row>
    <row r="13" spans="3:36" x14ac:dyDescent="0.3">
      <c r="C13" s="17"/>
      <c r="D13" s="17"/>
      <c r="E13" s="17"/>
      <c r="F13" s="17"/>
      <c r="G13" s="17"/>
      <c r="H13" s="17"/>
      <c r="I13" s="29"/>
      <c r="J13" s="22"/>
      <c r="K13" s="17"/>
      <c r="L13" s="17"/>
      <c r="M13" s="30" t="s">
        <v>44</v>
      </c>
      <c r="N13" s="31" t="s">
        <v>45</v>
      </c>
      <c r="O13" s="32"/>
      <c r="P13" s="33"/>
      <c r="Q13" s="34" t="s">
        <v>46</v>
      </c>
      <c r="R13" s="31" t="s">
        <v>47</v>
      </c>
      <c r="S13" s="32"/>
      <c r="T13" s="33"/>
      <c r="U13" s="35" t="s">
        <v>48</v>
      </c>
      <c r="V13" s="31" t="s">
        <v>49</v>
      </c>
      <c r="W13" s="36"/>
      <c r="X13" s="33"/>
      <c r="Y13" s="37" t="s">
        <v>50</v>
      </c>
      <c r="Z13" s="31" t="s">
        <v>51</v>
      </c>
      <c r="AA13" s="33"/>
      <c r="AB13" s="17"/>
      <c r="AC13" s="17"/>
      <c r="AD13" s="17"/>
      <c r="AE13" s="17"/>
      <c r="AF13" s="17"/>
      <c r="AG13" s="17"/>
      <c r="AH13" s="17"/>
      <c r="AI13" s="17"/>
      <c r="AJ13" s="17"/>
    </row>
    <row r="14" spans="3:36" x14ac:dyDescent="0.3">
      <c r="C14" s="17"/>
      <c r="D14" s="17"/>
      <c r="E14" s="17"/>
      <c r="F14" s="17"/>
      <c r="G14" s="17"/>
      <c r="H14" s="17"/>
      <c r="I14" s="38"/>
      <c r="J14" s="27"/>
      <c r="K14" s="26"/>
      <c r="L14" s="39"/>
      <c r="M14" s="38"/>
      <c r="N14" s="27"/>
      <c r="O14" s="38"/>
      <c r="P14" s="38"/>
      <c r="Q14" s="27"/>
      <c r="R14" s="38"/>
      <c r="S14" s="38"/>
      <c r="T14" s="27"/>
      <c r="U14" s="38"/>
      <c r="V14" s="38"/>
      <c r="W14" s="38"/>
      <c r="X14" s="17"/>
      <c r="Y14" s="17"/>
      <c r="Z14" s="17"/>
      <c r="AA14" s="17"/>
      <c r="AB14" s="17"/>
      <c r="AC14" s="17"/>
      <c r="AD14" s="17"/>
      <c r="AE14" s="17"/>
      <c r="AF14" s="17"/>
      <c r="AG14" s="17"/>
      <c r="AH14" s="17"/>
      <c r="AI14" s="17"/>
      <c r="AJ14" s="17"/>
    </row>
    <row r="15" spans="3:36" x14ac:dyDescent="0.3">
      <c r="C15" s="95" t="s">
        <v>52</v>
      </c>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row>
    <row r="16" spans="3:36" x14ac:dyDescent="0.3">
      <c r="C16" s="17"/>
      <c r="D16" s="17"/>
      <c r="E16" s="17"/>
      <c r="F16" s="17"/>
      <c r="G16" s="17"/>
      <c r="H16" s="17"/>
      <c r="I16" s="22"/>
      <c r="J16" s="22"/>
      <c r="K16" s="40"/>
      <c r="L16" s="40"/>
      <c r="M16" s="22"/>
      <c r="N16" s="22"/>
      <c r="O16" s="22"/>
      <c r="P16" s="22"/>
      <c r="Q16" s="22"/>
      <c r="R16" s="22"/>
      <c r="S16" s="22"/>
      <c r="T16" s="22"/>
      <c r="U16" s="22"/>
      <c r="V16" s="22"/>
      <c r="W16" s="22"/>
      <c r="X16" s="17"/>
      <c r="Y16" s="17"/>
      <c r="Z16" s="17"/>
      <c r="AA16" s="17"/>
      <c r="AB16" s="17"/>
      <c r="AC16" s="17"/>
      <c r="AD16" s="17"/>
      <c r="AE16" s="17"/>
      <c r="AF16" s="17"/>
      <c r="AG16" s="17"/>
      <c r="AH16" s="17"/>
      <c r="AI16" s="17"/>
      <c r="AJ16" s="17"/>
    </row>
    <row r="17" spans="3:36" x14ac:dyDescent="0.3">
      <c r="C17" s="17"/>
      <c r="D17" s="17"/>
      <c r="E17" s="17"/>
      <c r="F17" s="17"/>
      <c r="G17" s="17"/>
      <c r="H17" s="17"/>
      <c r="I17" s="38"/>
      <c r="J17" s="27"/>
      <c r="K17" s="26"/>
      <c r="L17" s="26"/>
      <c r="M17" s="27"/>
      <c r="N17" s="27"/>
      <c r="O17" s="27"/>
      <c r="P17" s="27"/>
      <c r="Q17" s="27"/>
      <c r="R17" s="27"/>
      <c r="S17" s="27"/>
      <c r="T17" s="27"/>
      <c r="U17" s="27"/>
      <c r="V17" s="27"/>
      <c r="W17" s="27"/>
      <c r="X17" s="17"/>
      <c r="Y17" s="17"/>
      <c r="Z17" s="17"/>
      <c r="AA17" s="17"/>
      <c r="AB17" s="17"/>
      <c r="AC17" s="17"/>
      <c r="AD17" s="17"/>
      <c r="AE17" s="17"/>
      <c r="AF17" s="17"/>
      <c r="AG17" s="17"/>
      <c r="AH17" s="17"/>
      <c r="AI17" s="17"/>
      <c r="AJ17" s="17"/>
    </row>
    <row r="18" spans="3:36" ht="32.25" customHeight="1" x14ac:dyDescent="0.3">
      <c r="C18" s="94" t="s">
        <v>153</v>
      </c>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row>
    <row r="19" spans="3:36" x14ac:dyDescent="0.3">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row>
    <row r="20" spans="3:36" x14ac:dyDescent="0.3">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row>
  </sheetData>
  <mergeCells count="40">
    <mergeCell ref="Y5:AB5"/>
    <mergeCell ref="AC5:AF5"/>
    <mergeCell ref="Y4:AB4"/>
    <mergeCell ref="AC4:AF4"/>
    <mergeCell ref="G4:L4"/>
    <mergeCell ref="M4:P4"/>
    <mergeCell ref="Q4:T4"/>
    <mergeCell ref="U4:X4"/>
    <mergeCell ref="G5:L5"/>
    <mergeCell ref="M5:P5"/>
    <mergeCell ref="Q5:T5"/>
    <mergeCell ref="U5:X5"/>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G7:L7"/>
    <mergeCell ref="M7:P7"/>
    <mergeCell ref="Q7:T7"/>
    <mergeCell ref="U7:X7"/>
    <mergeCell ref="Y7:AB7"/>
    <mergeCell ref="AC6:AF6"/>
    <mergeCell ref="Y6:AB6"/>
    <mergeCell ref="M9:P9"/>
    <mergeCell ref="Q9:T9"/>
    <mergeCell ref="U9:X9"/>
    <mergeCell ref="Y9:AB9"/>
    <mergeCell ref="AC7:AF7"/>
  </mergeCells>
  <pageMargins left="0.39370078740157483" right="0.39370078740157483" top="0.39370078740157483" bottom="0.39370078740157483" header="0.31496062992125984" footer="0.31496062992125984"/>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Normal="100" zoomScaleSheetLayoutView="90" workbookViewId="0"/>
  </sheetViews>
  <sheetFormatPr baseColWidth="10" defaultColWidth="11.42578125" defaultRowHeight="15.75" x14ac:dyDescent="0.25"/>
  <cols>
    <col min="1" max="1" width="31.85546875" style="48" customWidth="1"/>
    <col min="2" max="2" width="99.7109375" style="48" customWidth="1"/>
    <col min="3" max="3" width="25.140625" style="48" customWidth="1"/>
    <col min="4" max="4" width="12" style="48" customWidth="1"/>
    <col min="5" max="16384" width="11.42578125" style="48"/>
  </cols>
  <sheetData>
    <row r="1" spans="1:4" s="41" customFormat="1" ht="52.5" customHeight="1" x14ac:dyDescent="0.2"/>
    <row r="2" spans="1:4" s="41" customFormat="1" ht="25.9" customHeight="1" x14ac:dyDescent="0.2">
      <c r="A2" s="99" t="s">
        <v>162</v>
      </c>
      <c r="B2" s="99"/>
      <c r="C2" s="99"/>
      <c r="D2" s="99"/>
    </row>
    <row r="3" spans="1:4" s="41" customFormat="1" ht="12.75" x14ac:dyDescent="0.2"/>
    <row r="4" spans="1:4" s="41" customFormat="1" ht="38.25" customHeight="1" x14ac:dyDescent="0.2">
      <c r="A4" s="42" t="s">
        <v>155</v>
      </c>
      <c r="B4" s="42" t="s">
        <v>156</v>
      </c>
      <c r="C4" s="43" t="s">
        <v>157</v>
      </c>
      <c r="D4" s="42" t="s">
        <v>158</v>
      </c>
    </row>
    <row r="5" spans="1:4" ht="60" customHeight="1" x14ac:dyDescent="0.25">
      <c r="A5" s="44"/>
      <c r="B5" s="45"/>
      <c r="C5" s="46"/>
      <c r="D5" s="47"/>
    </row>
    <row r="6" spans="1:4" ht="75" customHeight="1" x14ac:dyDescent="0.25">
      <c r="A6" s="49"/>
      <c r="B6" s="45"/>
      <c r="C6" s="46"/>
      <c r="D6" s="47"/>
    </row>
    <row r="7" spans="1:4" ht="73.5" customHeight="1" x14ac:dyDescent="0.25">
      <c r="A7" s="49"/>
      <c r="B7" s="45"/>
      <c r="C7" s="50"/>
      <c r="D7" s="47"/>
    </row>
    <row r="8" spans="1:4" ht="71.25" customHeight="1" x14ac:dyDescent="0.25">
      <c r="A8" s="44"/>
      <c r="B8" s="45"/>
      <c r="C8" s="46"/>
      <c r="D8" s="47"/>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8"/>
  <sheetViews>
    <sheetView topLeftCell="D1" zoomScaleNormal="100" workbookViewId="0">
      <selection activeCell="L22" sqref="L22"/>
    </sheetView>
  </sheetViews>
  <sheetFormatPr baseColWidth="10" defaultColWidth="11.42578125" defaultRowHeight="15" x14ac:dyDescent="0.25"/>
  <cols>
    <col min="1" max="1" width="11.42578125" style="1"/>
    <col min="2" max="2" width="13.85546875" style="1" customWidth="1"/>
    <col min="3" max="3" width="41.5703125" style="1" customWidth="1"/>
    <col min="4" max="4" width="30.5703125" style="1" customWidth="1"/>
    <col min="5" max="5" width="12.28515625" style="1" bestFit="1" customWidth="1"/>
    <col min="6" max="6" width="23.5703125" style="1" customWidth="1"/>
    <col min="7" max="7" width="24.85546875" style="1" customWidth="1"/>
    <col min="8" max="8" width="17.7109375" style="1" customWidth="1"/>
    <col min="9" max="9" width="11.42578125" style="1"/>
    <col min="10" max="10" width="17.140625" style="1" customWidth="1"/>
    <col min="11" max="11" width="19.5703125" style="1" customWidth="1"/>
    <col min="12" max="12" width="37.28515625" style="1" customWidth="1"/>
    <col min="13" max="13" width="21.42578125" style="1" customWidth="1"/>
    <col min="14" max="16384" width="11.42578125" style="1"/>
  </cols>
  <sheetData>
    <row r="2" spans="2:16" x14ac:dyDescent="0.25">
      <c r="B2" s="2" t="s">
        <v>53</v>
      </c>
      <c r="C2" s="2" t="s">
        <v>53</v>
      </c>
      <c r="D2" s="2" t="s">
        <v>54</v>
      </c>
      <c r="E2" s="2" t="s">
        <v>30</v>
      </c>
      <c r="F2" s="2" t="s">
        <v>31</v>
      </c>
      <c r="G2" s="2" t="s">
        <v>55</v>
      </c>
      <c r="H2" s="2" t="s">
        <v>56</v>
      </c>
      <c r="J2" s="2" t="s">
        <v>30</v>
      </c>
      <c r="K2" s="2" t="s">
        <v>31</v>
      </c>
      <c r="L2" s="2" t="s">
        <v>57</v>
      </c>
      <c r="O2" s="2" t="s">
        <v>58</v>
      </c>
    </row>
    <row r="3" spans="2:16" x14ac:dyDescent="0.25">
      <c r="B3" s="1" t="s">
        <v>59</v>
      </c>
      <c r="C3" s="1" t="s">
        <v>60</v>
      </c>
      <c r="D3" s="1" t="s">
        <v>14</v>
      </c>
      <c r="E3" s="3" t="s">
        <v>112</v>
      </c>
      <c r="F3" s="3" t="s">
        <v>13</v>
      </c>
      <c r="G3" s="1" t="s">
        <v>136</v>
      </c>
      <c r="H3" s="1" t="s">
        <v>29</v>
      </c>
      <c r="J3" s="3" t="s">
        <v>112</v>
      </c>
      <c r="K3" s="3" t="s">
        <v>13</v>
      </c>
      <c r="L3" s="1" t="s">
        <v>114</v>
      </c>
      <c r="M3" s="1" t="s">
        <v>113</v>
      </c>
      <c r="O3" s="1" t="s">
        <v>33</v>
      </c>
      <c r="P3" s="1" t="s">
        <v>61</v>
      </c>
    </row>
    <row r="4" spans="2:16" x14ac:dyDescent="0.25">
      <c r="B4" s="1" t="s">
        <v>164</v>
      </c>
      <c r="C4" s="1" t="s">
        <v>62</v>
      </c>
      <c r="D4" s="1" t="s">
        <v>15</v>
      </c>
      <c r="E4" s="3" t="s">
        <v>16</v>
      </c>
      <c r="F4" s="3" t="s">
        <v>18</v>
      </c>
      <c r="G4" s="3" t="s">
        <v>137</v>
      </c>
      <c r="H4" s="1" t="s">
        <v>135</v>
      </c>
      <c r="J4" s="3" t="s">
        <v>16</v>
      </c>
      <c r="K4" s="3" t="s">
        <v>18</v>
      </c>
      <c r="L4" s="1" t="s">
        <v>115</v>
      </c>
      <c r="M4" s="1" t="s">
        <v>113</v>
      </c>
      <c r="O4" s="1" t="s">
        <v>21</v>
      </c>
      <c r="P4" s="1" t="s">
        <v>63</v>
      </c>
    </row>
    <row r="5" spans="2:16" x14ac:dyDescent="0.25">
      <c r="B5" s="1" t="s">
        <v>64</v>
      </c>
      <c r="C5" s="1" t="s">
        <v>65</v>
      </c>
      <c r="D5" s="1" t="s">
        <v>22</v>
      </c>
      <c r="E5" s="3" t="s">
        <v>102</v>
      </c>
      <c r="F5" s="3" t="s">
        <v>20</v>
      </c>
      <c r="G5" s="1" t="s">
        <v>138</v>
      </c>
      <c r="J5" s="3" t="s">
        <v>102</v>
      </c>
      <c r="K5" s="3" t="s">
        <v>20</v>
      </c>
      <c r="L5" s="1" t="s">
        <v>116</v>
      </c>
      <c r="M5" s="1" t="s">
        <v>20</v>
      </c>
      <c r="O5" s="1" t="s">
        <v>34</v>
      </c>
      <c r="P5" s="1" t="s">
        <v>66</v>
      </c>
    </row>
    <row r="6" spans="2:16" x14ac:dyDescent="0.25">
      <c r="B6" s="1" t="s">
        <v>67</v>
      </c>
      <c r="C6" s="1" t="s">
        <v>67</v>
      </c>
      <c r="D6" s="1" t="s">
        <v>25</v>
      </c>
      <c r="E6" s="3" t="s">
        <v>24</v>
      </c>
      <c r="F6" s="3" t="s">
        <v>17</v>
      </c>
      <c r="G6" s="1" t="s">
        <v>139</v>
      </c>
      <c r="J6" s="3" t="s">
        <v>24</v>
      </c>
      <c r="K6" s="3" t="s">
        <v>17</v>
      </c>
      <c r="L6" s="1" t="s">
        <v>117</v>
      </c>
      <c r="M6" s="1" t="s">
        <v>34</v>
      </c>
      <c r="O6" s="1" t="s">
        <v>32</v>
      </c>
      <c r="P6" s="1" t="s">
        <v>66</v>
      </c>
    </row>
    <row r="7" spans="2:16" x14ac:dyDescent="0.25">
      <c r="B7" s="1" t="s">
        <v>163</v>
      </c>
      <c r="C7" s="1" t="s">
        <v>68</v>
      </c>
      <c r="D7" s="1" t="s">
        <v>19</v>
      </c>
      <c r="E7" s="3" t="s">
        <v>27</v>
      </c>
      <c r="F7" s="3" t="s">
        <v>28</v>
      </c>
      <c r="G7" s="3"/>
      <c r="J7" s="3" t="s">
        <v>27</v>
      </c>
      <c r="K7" s="3" t="s">
        <v>28</v>
      </c>
      <c r="L7" s="1" t="s">
        <v>118</v>
      </c>
      <c r="M7" s="1" t="s">
        <v>32</v>
      </c>
    </row>
    <row r="8" spans="2:16" x14ac:dyDescent="0.25">
      <c r="B8" s="1" t="s">
        <v>68</v>
      </c>
      <c r="C8" s="1" t="s">
        <v>163</v>
      </c>
      <c r="D8" s="1" t="s">
        <v>23</v>
      </c>
      <c r="L8" s="1" t="s">
        <v>69</v>
      </c>
      <c r="M8" s="1" t="s">
        <v>113</v>
      </c>
    </row>
    <row r="9" spans="2:16" x14ac:dyDescent="0.25">
      <c r="B9" s="1" t="s">
        <v>62</v>
      </c>
      <c r="C9" s="1" t="s">
        <v>164</v>
      </c>
      <c r="D9" s="1" t="s">
        <v>26</v>
      </c>
      <c r="L9" s="1" t="s">
        <v>70</v>
      </c>
      <c r="M9" s="1" t="s">
        <v>113</v>
      </c>
    </row>
    <row r="10" spans="2:16" x14ac:dyDescent="0.25">
      <c r="B10" s="1" t="s">
        <v>71</v>
      </c>
      <c r="C10" s="1" t="s">
        <v>72</v>
      </c>
      <c r="L10" s="1" t="s">
        <v>73</v>
      </c>
      <c r="M10" s="1" t="s">
        <v>20</v>
      </c>
    </row>
    <row r="11" spans="2:16" x14ac:dyDescent="0.25">
      <c r="B11" s="1" t="s">
        <v>60</v>
      </c>
      <c r="C11" s="1" t="s">
        <v>74</v>
      </c>
      <c r="L11" s="1" t="s">
        <v>75</v>
      </c>
      <c r="M11" s="1" t="s">
        <v>34</v>
      </c>
    </row>
    <row r="12" spans="2:16" x14ac:dyDescent="0.25">
      <c r="B12" s="1" t="s">
        <v>76</v>
      </c>
      <c r="C12" s="1" t="s">
        <v>76</v>
      </c>
      <c r="L12" s="1" t="s">
        <v>77</v>
      </c>
      <c r="M12" s="1" t="s">
        <v>32</v>
      </c>
    </row>
    <row r="13" spans="2:16" x14ac:dyDescent="0.25">
      <c r="B13" s="1" t="s">
        <v>78</v>
      </c>
      <c r="C13" s="1" t="s">
        <v>79</v>
      </c>
      <c r="L13" s="1" t="s">
        <v>104</v>
      </c>
      <c r="M13" s="1" t="s">
        <v>113</v>
      </c>
    </row>
    <row r="14" spans="2:16" x14ac:dyDescent="0.25">
      <c r="B14" s="1" t="s">
        <v>65</v>
      </c>
      <c r="C14" s="1" t="s">
        <v>80</v>
      </c>
      <c r="L14" s="1" t="s">
        <v>105</v>
      </c>
      <c r="M14" s="1" t="s">
        <v>20</v>
      </c>
    </row>
    <row r="15" spans="2:16" x14ac:dyDescent="0.25">
      <c r="B15" s="1" t="s">
        <v>79</v>
      </c>
      <c r="C15" s="1" t="s">
        <v>81</v>
      </c>
      <c r="L15" s="1" t="s">
        <v>106</v>
      </c>
      <c r="M15" s="1" t="s">
        <v>34</v>
      </c>
    </row>
    <row r="16" spans="2:16" x14ac:dyDescent="0.25">
      <c r="B16" s="1" t="s">
        <v>82</v>
      </c>
      <c r="C16" s="1" t="s">
        <v>83</v>
      </c>
      <c r="L16" s="1" t="s">
        <v>107</v>
      </c>
      <c r="M16" s="1" t="s">
        <v>32</v>
      </c>
    </row>
    <row r="17" spans="2:13" x14ac:dyDescent="0.25">
      <c r="B17" s="1" t="s">
        <v>80</v>
      </c>
      <c r="C17" s="1" t="s">
        <v>84</v>
      </c>
      <c r="L17" s="1" t="s">
        <v>108</v>
      </c>
      <c r="M17" s="1" t="s">
        <v>32</v>
      </c>
    </row>
    <row r="18" spans="2:13" x14ac:dyDescent="0.25">
      <c r="B18" s="1" t="s">
        <v>85</v>
      </c>
      <c r="C18" s="1" t="s">
        <v>85</v>
      </c>
      <c r="L18" s="1" t="s">
        <v>86</v>
      </c>
      <c r="M18" s="1" t="s">
        <v>20</v>
      </c>
    </row>
    <row r="19" spans="2:13" x14ac:dyDescent="0.25">
      <c r="B19" s="1" t="s">
        <v>84</v>
      </c>
      <c r="C19" s="1" t="s">
        <v>64</v>
      </c>
      <c r="L19" s="1" t="s">
        <v>87</v>
      </c>
      <c r="M19" s="1" t="s">
        <v>34</v>
      </c>
    </row>
    <row r="20" spans="2:13" x14ac:dyDescent="0.25">
      <c r="B20" s="1" t="s">
        <v>74</v>
      </c>
      <c r="C20" s="1" t="s">
        <v>82</v>
      </c>
      <c r="L20" s="1" t="s">
        <v>88</v>
      </c>
      <c r="M20" s="1" t="s">
        <v>34</v>
      </c>
    </row>
    <row r="21" spans="2:13" x14ac:dyDescent="0.25">
      <c r="B21" s="1" t="s">
        <v>81</v>
      </c>
      <c r="C21" s="1" t="s">
        <v>71</v>
      </c>
      <c r="L21" s="1" t="s">
        <v>89</v>
      </c>
      <c r="M21" s="1" t="s">
        <v>32</v>
      </c>
    </row>
    <row r="22" spans="2:13" x14ac:dyDescent="0.25">
      <c r="B22" s="1" t="s">
        <v>83</v>
      </c>
      <c r="C22" s="1" t="s">
        <v>78</v>
      </c>
      <c r="L22" s="1" t="s">
        <v>90</v>
      </c>
      <c r="M22" s="1" t="s">
        <v>32</v>
      </c>
    </row>
    <row r="23" spans="2:13" x14ac:dyDescent="0.25">
      <c r="B23" s="1" t="s">
        <v>72</v>
      </c>
      <c r="C23" s="1" t="s">
        <v>59</v>
      </c>
      <c r="L23" s="1" t="s">
        <v>91</v>
      </c>
      <c r="M23" s="1" t="s">
        <v>34</v>
      </c>
    </row>
    <row r="24" spans="2:13" x14ac:dyDescent="0.25">
      <c r="L24" s="1" t="s">
        <v>92</v>
      </c>
      <c r="M24" s="1" t="s">
        <v>34</v>
      </c>
    </row>
    <row r="25" spans="2:13" x14ac:dyDescent="0.25">
      <c r="B25" s="2" t="s">
        <v>110</v>
      </c>
      <c r="D25" s="2" t="s">
        <v>121</v>
      </c>
      <c r="F25" s="2" t="s">
        <v>134</v>
      </c>
      <c r="L25" s="1" t="s">
        <v>93</v>
      </c>
      <c r="M25" s="1" t="s">
        <v>32</v>
      </c>
    </row>
    <row r="26" spans="2:13" x14ac:dyDescent="0.25">
      <c r="B26" s="1" t="s">
        <v>97</v>
      </c>
      <c r="D26" s="1" t="s">
        <v>122</v>
      </c>
      <c r="F26" s="1" t="s">
        <v>29</v>
      </c>
      <c r="L26" s="1" t="s">
        <v>94</v>
      </c>
      <c r="M26" s="1" t="s">
        <v>32</v>
      </c>
    </row>
    <row r="27" spans="2:13" x14ac:dyDescent="0.25">
      <c r="B27" s="1" t="s">
        <v>111</v>
      </c>
      <c r="D27" s="1" t="s">
        <v>20</v>
      </c>
      <c r="F27" s="1" t="s">
        <v>135</v>
      </c>
      <c r="L27" s="1" t="s">
        <v>95</v>
      </c>
      <c r="M27" s="1" t="s">
        <v>32</v>
      </c>
    </row>
    <row r="28" spans="2:13" x14ac:dyDescent="0.25">
      <c r="D28" s="1" t="s">
        <v>123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Seg. Digital</vt:lpstr>
      <vt:lpstr>Matriz de calificación</vt:lpstr>
      <vt:lpstr>Control de Cambios</vt:lpstr>
      <vt:lpstr>No Eliminar</vt:lpstr>
      <vt:lpstr>'Matriz de calificación'!Área_de_impresión</vt:lpstr>
      <vt:lpstr>'Seg. Digital'!Área_de_impresión</vt:lpstr>
      <vt:lpstr>'Seg. Digital'!Títulos_a_imprimir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Yenny Adriana Pereira Oviedo</cp:lastModifiedBy>
  <cp:lastPrinted>2020-01-31T21:32:25Z</cp:lastPrinted>
  <dcterms:created xsi:type="dcterms:W3CDTF">2014-12-15T18:53:48Z</dcterms:created>
  <dcterms:modified xsi:type="dcterms:W3CDTF">2020-01-31T21:32:27Z</dcterms:modified>
</cp:coreProperties>
</file>