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d.docs.live.net/bd955d12372e7978/Documentos/Lorena/PAI/Seguimiento PAI/Tercer Trimestre/"/>
    </mc:Choice>
  </mc:AlternateContent>
  <xr:revisionPtr revIDLastSave="3" documentId="13_ncr:1_{1B7251E0-B406-48A5-9262-E7A542B613FA}" xr6:coauthVersionLast="47" xr6:coauthVersionMax="47" xr10:uidLastSave="{86BC6330-FD48-40F1-B257-FA2DD652F260}"/>
  <bookViews>
    <workbookView xWindow="20370" yWindow="-120" windowWidth="19440" windowHeight="15000" activeTab="1" xr2:uid="{00000000-000D-0000-FFFF-FFFF00000000}"/>
  </bookViews>
  <sheets>
    <sheet name="Portada" sheetId="2" r:id="rId1"/>
    <sheet name="Seguimiento PAI 3er Trimestre" sheetId="11" r:id="rId2"/>
  </sheets>
  <definedNames>
    <definedName name="_xlnm._FilterDatabase" localSheetId="1" hidden="1">'Seguimiento PAI 3er Trimestre'!$A$10:$CJ$25</definedName>
    <definedName name="_xlnm.Print_Area" localSheetId="1">'Seguimiento PAI 3er Trimestre'!$A$1:$P$34</definedName>
    <definedName name="_xlnm.Print_Titles" localSheetId="1">'Seguimiento PAI 3er Trimestre'!$1:$9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1" i="11" l="1"/>
  <c r="M71" i="11"/>
  <c r="N71" i="11" s="1"/>
  <c r="M70" i="11"/>
  <c r="N70" i="11" s="1"/>
  <c r="M69" i="11"/>
  <c r="N69" i="11" s="1"/>
  <c r="M68" i="11"/>
  <c r="N68" i="11" s="1"/>
  <c r="M67" i="11"/>
  <c r="N67" i="11" s="1"/>
  <c r="M66" i="11"/>
  <c r="N66" i="11" s="1"/>
  <c r="M65" i="11"/>
  <c r="N65" i="11" s="1"/>
  <c r="M64" i="11"/>
  <c r="N64" i="11" s="1"/>
  <c r="N63" i="11"/>
  <c r="M63" i="11"/>
  <c r="M62" i="11"/>
  <c r="N62" i="11" s="1"/>
  <c r="M61" i="11"/>
  <c r="N61" i="11" s="1"/>
  <c r="N60" i="11"/>
  <c r="M60" i="11"/>
  <c r="N59" i="11"/>
  <c r="N58" i="11"/>
  <c r="N57" i="11"/>
  <c r="M59" i="11"/>
  <c r="M58" i="11"/>
  <c r="M57" i="11"/>
  <c r="N56" i="11"/>
  <c r="N55" i="11"/>
  <c r="N45" i="11"/>
  <c r="M45" i="11"/>
  <c r="N40" i="11"/>
  <c r="N39" i="11"/>
  <c r="N38" i="11"/>
  <c r="N37" i="11"/>
  <c r="M36" i="11"/>
  <c r="N36" i="11" s="1"/>
  <c r="N35" i="11"/>
  <c r="N34" i="11"/>
  <c r="N33" i="11"/>
  <c r="N32" i="11"/>
  <c r="N31" i="11"/>
  <c r="N30" i="11"/>
  <c r="N29" i="11"/>
  <c r="N28" i="11"/>
  <c r="N27" i="11"/>
  <c r="N26" i="11"/>
  <c r="N25" i="11"/>
  <c r="N16" i="11"/>
  <c r="N13" i="11"/>
  <c r="N11" i="11"/>
  <c r="M55" i="11" l="1"/>
  <c r="M40" i="11" l="1"/>
  <c r="M34" i="11"/>
  <c r="M33" i="11"/>
  <c r="M32" i="11"/>
  <c r="M31" i="11"/>
  <c r="M29" i="11"/>
  <c r="M16" i="11" l="1"/>
  <c r="M13" i="11"/>
  <c r="M11" i="11"/>
  <c r="N101" i="11"/>
  <c r="M100" i="11"/>
  <c r="N100" i="11" s="1"/>
  <c r="M99" i="11"/>
  <c r="N99" i="11" s="1"/>
  <c r="M98" i="11"/>
  <c r="N98" i="11" s="1"/>
  <c r="M97" i="11"/>
  <c r="N97" i="11" s="1"/>
  <c r="M96" i="11"/>
  <c r="N96" i="11" s="1"/>
  <c r="M95" i="11"/>
  <c r="N95" i="11" s="1"/>
  <c r="M94" i="11"/>
  <c r="N94" i="11" s="1"/>
  <c r="M93" i="11"/>
  <c r="N93" i="11" s="1"/>
  <c r="M92" i="11"/>
  <c r="N92" i="11" s="1"/>
  <c r="M91" i="11"/>
  <c r="N91" i="11" s="1"/>
  <c r="M90" i="11"/>
  <c r="N90" i="11" s="1"/>
  <c r="M89" i="11"/>
  <c r="N89" i="11" s="1"/>
  <c r="M88" i="11"/>
  <c r="N88" i="11" s="1"/>
  <c r="M87" i="11"/>
  <c r="N87" i="11" s="1"/>
  <c r="M86" i="11"/>
  <c r="N86" i="11" s="1"/>
  <c r="M85" i="11"/>
  <c r="N85" i="11" s="1"/>
  <c r="M84" i="11"/>
  <c r="N84" i="11" s="1"/>
  <c r="M83" i="11"/>
  <c r="N83" i="11" s="1"/>
  <c r="M82" i="11"/>
  <c r="N82" i="11" s="1"/>
  <c r="M81" i="11"/>
  <c r="N81" i="11" s="1"/>
  <c r="M80" i="11"/>
  <c r="N80" i="11" s="1"/>
  <c r="M79" i="11"/>
  <c r="N79" i="11" s="1"/>
  <c r="M78" i="11"/>
  <c r="N78" i="11" s="1"/>
  <c r="M77" i="11"/>
  <c r="N77" i="11" s="1"/>
  <c r="M75" i="11"/>
  <c r="N75" i="11" s="1"/>
  <c r="M74" i="11"/>
  <c r="N74" i="11" s="1"/>
  <c r="M73" i="11"/>
  <c r="N73" i="11" s="1"/>
  <c r="M72" i="11"/>
  <c r="N72" i="11" s="1"/>
  <c r="M56" i="11"/>
  <c r="M39" i="11"/>
  <c r="M38" i="11"/>
  <c r="H37" i="11"/>
  <c r="M37" i="11" s="1"/>
  <c r="M30" i="11"/>
  <c r="M28" i="11"/>
  <c r="M27" i="11"/>
  <c r="K27" i="11"/>
  <c r="M26" i="11"/>
  <c r="K26" i="11"/>
  <c r="M25" i="11"/>
  <c r="K25" i="11"/>
  <c r="I25" i="11"/>
  <c r="K13" i="11"/>
  <c r="I13" i="11"/>
  <c r="H13" i="11"/>
  <c r="G1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Cristina Gomez Rodríguez</author>
  </authors>
  <commentList>
    <comment ref="K61" authorId="0" shapeId="0" xr:uid="{85947861-043F-4A72-982F-B5FC5DE2F7F2}">
      <text>
        <r>
          <rPr>
            <b/>
            <sz val="9"/>
            <color indexed="81"/>
            <rFont val="Tahoma"/>
            <family val="2"/>
          </rPr>
          <t>Laura Cristina Gómez Rodríguez:</t>
        </r>
        <r>
          <rPr>
            <sz val="9"/>
            <color indexed="81"/>
            <rFont val="Tahoma"/>
            <family val="2"/>
          </rPr>
          <t xml:space="preserve">
En la ficha del programa solo aparecen 5
</t>
        </r>
      </text>
    </comment>
    <comment ref="F95" authorId="0" shapeId="0" xr:uid="{7AAEAC7A-97F3-4444-BA61-C92EBF6C613D}">
      <text>
        <r>
          <rPr>
            <b/>
            <sz val="9"/>
            <color indexed="81"/>
            <rFont val="Tahoma"/>
            <family val="2"/>
          </rPr>
          <t>Laura Cristina Gómez Rodríguez:</t>
        </r>
        <r>
          <rPr>
            <sz val="9"/>
            <color indexed="81"/>
            <rFont val="Tahoma"/>
            <family val="2"/>
          </rPr>
          <t xml:space="preserve">
Falta reporte en la línea de servicio</t>
        </r>
      </text>
    </comment>
    <comment ref="E96" authorId="0" shapeId="0" xr:uid="{C29DCC13-9B4F-48E0-ABE6-94F73A3B022B}">
      <text>
        <r>
          <rPr>
            <b/>
            <sz val="9"/>
            <color indexed="81"/>
            <rFont val="Tahoma"/>
            <family val="2"/>
          </rPr>
          <t>Laura Cristina Gómez Rodríguez:</t>
        </r>
        <r>
          <rPr>
            <sz val="9"/>
            <color indexed="81"/>
            <rFont val="Tahoma"/>
            <family val="2"/>
          </rPr>
          <t xml:space="preserve">
En Gina la meta es 54%
En indicadores si está el 53%</t>
        </r>
      </text>
    </comment>
    <comment ref="F96" authorId="0" shapeId="0" xr:uid="{5458E009-68D7-4A5A-8063-EB4FEA55896C}">
      <text>
        <r>
          <rPr>
            <b/>
            <sz val="9"/>
            <color indexed="81"/>
            <rFont val="Tahoma"/>
            <family val="2"/>
          </rPr>
          <t>Laura Cristina Gómez Rodríguez:</t>
        </r>
        <r>
          <rPr>
            <sz val="9"/>
            <color indexed="81"/>
            <rFont val="Tahoma"/>
            <family val="2"/>
          </rPr>
          <t xml:space="preserve">
Pendiente reporte de la línea de servicio </t>
        </r>
      </text>
    </comment>
    <comment ref="F98" authorId="0" shapeId="0" xr:uid="{B48BF726-69E4-4869-BFE4-25696F89D4A7}">
      <text>
        <r>
          <rPr>
            <b/>
            <sz val="9"/>
            <color indexed="81"/>
            <rFont val="Tahoma"/>
            <family val="2"/>
          </rPr>
          <t>Laura Cristina Gómez Rodríguez:</t>
        </r>
        <r>
          <rPr>
            <sz val="9"/>
            <color indexed="81"/>
            <rFont val="Tahoma"/>
            <family val="2"/>
          </rPr>
          <t xml:space="preserve">
En indicadores se presenta avance del 12,44% adicionalmente hace falta el formato de soporte al indicador</t>
        </r>
      </text>
    </comment>
    <comment ref="F99" authorId="0" shapeId="0" xr:uid="{61AFDBF8-D327-4516-9D0C-54329B4A05FB}">
      <text>
        <r>
          <rPr>
            <b/>
            <sz val="9"/>
            <color indexed="81"/>
            <rFont val="Tahoma"/>
            <family val="2"/>
          </rPr>
          <t>Laura Cristina Gómez Rodríguez:</t>
        </r>
        <r>
          <rPr>
            <sz val="9"/>
            <color indexed="81"/>
            <rFont val="Tahoma"/>
            <family val="2"/>
          </rPr>
          <t xml:space="preserve">
En Gina está 198% se debe reabrir la tarea para el ajuste</t>
        </r>
      </text>
    </comment>
  </commentList>
</comments>
</file>

<file path=xl/sharedStrings.xml><?xml version="1.0" encoding="utf-8"?>
<sst xmlns="http://schemas.openxmlformats.org/spreadsheetml/2006/main" count="200" uniqueCount="182">
  <si>
    <t>Objetivo estratégico</t>
  </si>
  <si>
    <t>Programa estratégico</t>
  </si>
  <si>
    <t>Área responsable</t>
  </si>
  <si>
    <t>* Los resultados  de la meta estratégica son acumulados y reportados de acuerdo con la frecuencia de medición definida en la hoja de vida del indicador</t>
  </si>
  <si>
    <t xml:space="preserve">** Los resultados de la meta del programa se reportan de acuerdo a los tiempos establecidos en la planeación estratégica </t>
  </si>
  <si>
    <t>Avance de meta del programa **</t>
  </si>
  <si>
    <t>Meta anual del programa</t>
  </si>
  <si>
    <t>Meta T1</t>
  </si>
  <si>
    <t>Resultado T1</t>
  </si>
  <si>
    <t>Meta T2</t>
  </si>
  <si>
    <t>Resultado T2</t>
  </si>
  <si>
    <t>Meta T3</t>
  </si>
  <si>
    <t>Resultado T3</t>
  </si>
  <si>
    <t>Meta T4</t>
  </si>
  <si>
    <t>Resultado T4</t>
  </si>
  <si>
    <t xml:space="preserve">***No aplica. No se programa meta para el período por planeación de actividades.
</t>
  </si>
  <si>
    <t xml:space="preserve">MATRIZ DE SEGUIMIENTO AL PLAN DE ACCIÓN INSTITUCIONAL </t>
  </si>
  <si>
    <t>Resultados trimestrales meta programática</t>
  </si>
  <si>
    <r>
      <rPr>
        <b/>
        <sz val="14"/>
        <color theme="1"/>
        <rFont val="Arial Narrow"/>
        <family val="2"/>
      </rPr>
      <t>CÓDIGO:</t>
    </r>
    <r>
      <rPr>
        <sz val="14"/>
        <color theme="1"/>
        <rFont val="Arial Narrow"/>
        <family val="2"/>
      </rPr>
      <t xml:space="preserve"> D101PR01F20</t>
    </r>
  </si>
  <si>
    <t>Hitos del trimestre</t>
  </si>
  <si>
    <r>
      <rPr>
        <b/>
        <sz val="14"/>
        <rFont val="Arial Narrow"/>
        <family val="2"/>
      </rPr>
      <t xml:space="preserve">VERSIÓN: </t>
    </r>
    <r>
      <rPr>
        <sz val="14"/>
        <rFont val="Arial Narrow"/>
        <family val="2"/>
      </rPr>
      <t>01</t>
    </r>
  </si>
  <si>
    <r>
      <rPr>
        <b/>
        <sz val="14"/>
        <color theme="1"/>
        <rFont val="Arial Narrow"/>
        <family val="2"/>
      </rPr>
      <t>FECHA:</t>
    </r>
    <r>
      <rPr>
        <sz val="14"/>
        <color theme="1"/>
        <rFont val="Arial Narrow"/>
        <family val="2"/>
      </rPr>
      <t xml:space="preserve"> 2021-05-19</t>
    </r>
  </si>
  <si>
    <t>Seguimiento Plan de Acción Institucional 2021</t>
  </si>
  <si>
    <t>%  de cumplimiento de meta del programa 2021</t>
  </si>
  <si>
    <t>Fortalecer las Capacidades Regionales
Potenciar las capacidades regionales de CTeI que promuevan el desarrollo social  y productivo hacia una Colombia Científica</t>
  </si>
  <si>
    <t>Generación de Conocimiento</t>
  </si>
  <si>
    <t>10 nuevos centros de I+D reconocidos</t>
  </si>
  <si>
    <t>Jóvenes Investigadores e Innovadores</t>
  </si>
  <si>
    <t>Vocaciones y Formación en CTeI</t>
  </si>
  <si>
    <t>1700 Jóvenes investigadores e innovadores apoyados por Minciencias y aliados</t>
  </si>
  <si>
    <t xml:space="preserve">Ondas </t>
  </si>
  <si>
    <t>17.000 Niños, niñas y adolescentes certificados en procesos de fortalecimiento de sus capacidades en investigación y creación apoyados por Minciencias y aliados</t>
  </si>
  <si>
    <t>NA</t>
  </si>
  <si>
    <t xml:space="preserve">Formación y vinculación de capital humano de Alto Nivel </t>
  </si>
  <si>
    <t xml:space="preserve">920 Becas, créditos beca para la formación de doctores apoyadas por Minciencias y aliados
</t>
  </si>
  <si>
    <t>980 Becas, créditos beca para la formación de maestría apoyadas por Minciencias y aliados</t>
  </si>
  <si>
    <t>200 Estancias posdoctorales apoyadas por Colciencias y aliados</t>
  </si>
  <si>
    <t>Gestión de Capacidades Regionales en CTeI</t>
  </si>
  <si>
    <t>Dirección de Capacidades y Divulgación de la CTeI</t>
  </si>
  <si>
    <t>Gestión de la Secretaria Técnica del OCAD de la CTeI del SGR</t>
  </si>
  <si>
    <t>Secretaría Técnica de OCAD del SGR de CTeI</t>
  </si>
  <si>
    <t>100% avance en el Plan Bienal de Convocatorias 2021</t>
  </si>
  <si>
    <t>Apropiación Social del Conocimiento - ASC</t>
  </si>
  <si>
    <t>20 Comunidades  y/o grupos de interés que se fortalecen a través de procesos de Apropiación Social de Conocimiento y cultura científica</t>
  </si>
  <si>
    <t xml:space="preserve">5 Nuevas unidades de apropiación social de la CTeI al interior de la IES y otros actores reconocidos del SNCTI </t>
  </si>
  <si>
    <t>Estrategia de comunicación pública de la ciencia y divulgación científica Todo es Ciencia</t>
  </si>
  <si>
    <t>No Aplica</t>
  </si>
  <si>
    <t>60 % de satisfacción respecto a los productos comunicativos y espacios de valor generados por la estrategia Todo es Ciencia</t>
  </si>
  <si>
    <t xml:space="preserve">Mundialización del Conocimiento
Aumentar la producción de conocimiento científico y tecnológico de alto impacto en articulación con aliados estratégicos nacionales e internacionales, promoviendo también el posicionamiento y   la participación de los actores del SNCTeI en redes e iniciativas de cooperación e internacionalización de la CTI.  </t>
  </si>
  <si>
    <t>Fomento al desarrollo de programas y proyectos de generación de conocimiento en CTeI</t>
  </si>
  <si>
    <t>Dirección de Generación de Conocimiento</t>
  </si>
  <si>
    <t>Modelos cienciométricos</t>
  </si>
  <si>
    <t xml:space="preserve"> 0,90 Citaciones de impacto en producción científica y colaboración internacional</t>
  </si>
  <si>
    <t>Posicionamiento, visibilización y articulación de la CTeI con actores internacionales</t>
  </si>
  <si>
    <t>3 nodos de diplomacia científica</t>
  </si>
  <si>
    <t xml:space="preserve">32 proyectos de CTeI apoyados en el componente de movilidad  </t>
  </si>
  <si>
    <t>Economía Bioproductiva
Diseñar el implementar la misión de bioeconomía  para promover el  aprovechamiento sostenible de la biodiversidad</t>
  </si>
  <si>
    <t>Colombia BIO</t>
  </si>
  <si>
    <t>Dirección de Uso y Transferencia de Conocimiento</t>
  </si>
  <si>
    <t>6 Nuevas expediciones científicas nacionales realizadas con el apoyo de Colciencias y aliados</t>
  </si>
  <si>
    <t>1 Nuevas expediciones científicas al pacífico realizadas con el apoyo de Colciencias y aliados</t>
  </si>
  <si>
    <t xml:space="preserve">Sofisticación del Sector Productivo
Impulsar el desarrollo tecnológico y la innovación para la sofisticación del sector productivo </t>
  </si>
  <si>
    <t>Incentivos Tributarios en CTeI</t>
  </si>
  <si>
    <t xml:space="preserve">Fortalecimiento de capacidades para la innovación empresarial </t>
  </si>
  <si>
    <t>1500 Organizaciones articuladas en los Pactos por la innovación (contenido de empresas, entidades, organizaciones firmantes de pactos)</t>
  </si>
  <si>
    <t>350 Empresas con capacidades en gestión de innovación</t>
  </si>
  <si>
    <t>Estrategia Nacional de Propiedad Intelectual</t>
  </si>
  <si>
    <t>21 Acuerdos de transferencia de tecnología y/o conocimiento apoyados por Colciencias</t>
  </si>
  <si>
    <t xml:space="preserve">0,32 Inversión en I+D del sector privado como porcentaje del PIB
</t>
  </si>
  <si>
    <t xml:space="preserve">1,8 Porcentaje de investigadores en el sector empresarial </t>
  </si>
  <si>
    <t>Modernización del Ministerio y Fortalecimiento Institucional
Generar lineamientos a nivel nacional y regional para el fortalecimiento de la institucionalidad y la implementación de procesos de innovación que generen valor público</t>
  </si>
  <si>
    <t>Diseño y evaluación de la Política Pública de CTeI Viceministerio de Talento y Apropiación (VTAS)</t>
  </si>
  <si>
    <t>Diseño y evaluación de la Política Pública de CTI (VCIP)</t>
  </si>
  <si>
    <t>Viceministerio de Conocimiento, Innovación y Productividad</t>
  </si>
  <si>
    <t>Estudios Base para la definición de políticas públicas basadas en evidencia (VICIP)</t>
  </si>
  <si>
    <t>Apoyo contractual y de direccionamiento y control administrativo eficiente</t>
  </si>
  <si>
    <t>Direcciones de Apoyo</t>
  </si>
  <si>
    <t>100% cumplimiento de requisitos priorizados de transparencia en Minciencias Secretaría General</t>
  </si>
  <si>
    <t>% de avance de gobierno digital</t>
  </si>
  <si>
    <t>% de avance de requisitos de transparencia</t>
  </si>
  <si>
    <t>% Porcentaje de satisfacción de usuarios</t>
  </si>
  <si>
    <t>% de avance gestión documental</t>
  </si>
  <si>
    <t>9,18,%</t>
  </si>
  <si>
    <t>% de cumplimiento de los requisitos  priorizados de Gobierno Digital (componente Arquitectura Empresarial y de la Gestión de TI)</t>
  </si>
  <si>
    <t>Pacto por un Direccionamiento Estratégico que genere valor público</t>
  </si>
  <si>
    <t>% de cumplimiento en la estandarización de trámites y servicios  para la transformación digital hacia un Estado Abierto</t>
  </si>
  <si>
    <t>% de cumplimiento en la reducción de tiempos, requisitos o documentos en procesos seleccionados</t>
  </si>
  <si>
    <t>% de cumplimiento de los requisitos  priorizados de transparencia en Minciencias</t>
  </si>
  <si>
    <t>% de cumplimiento de los requisitos  priorizados de Gobierno Digital en Minciencias</t>
  </si>
  <si>
    <t>Fortalecimiento del enfoque hacia la prevención y el autocontrol</t>
  </si>
  <si>
    <t>% iniciativas y programas comunicados</t>
  </si>
  <si>
    <t>**** Metodológicamente, se calcula de acuerdo a lo establecido en la  Guía para la Planeación, Seguimiento y Evaluación de la Gestión D101PR01G01 (publicada en GINA) Numeral 8.3.</t>
  </si>
  <si>
    <t>30 Nuevos Bioproductos registrados por el programa Colombia BIO</t>
  </si>
  <si>
    <t xml:space="preserve">Apoyo a la I+D+i </t>
  </si>
  <si>
    <t>Cultura y comunicación de cara al ciudadano</t>
  </si>
  <si>
    <t>Por una gestión administrativa y financiera moderna e innovadora</t>
  </si>
  <si>
    <t>Apoyo Jurídico Eficiente</t>
  </si>
  <si>
    <t>Gestión para un Talento Humano Íntegro, Efectivo e Innovador</t>
  </si>
  <si>
    <t>Gobierno y Gestión de TIC para la CTeI</t>
  </si>
  <si>
    <t>Comunicación estratégica</t>
  </si>
  <si>
    <t xml:space="preserve">100% avance en el diseño y la implementación del Índice de capacidades en CTeI en las regiones
</t>
  </si>
  <si>
    <t>33 ejercicios de planeación de recursos para la CTeI del SGR acompañados en su formulación</t>
  </si>
  <si>
    <t>10 Museos y centros de ciencia fortalecidos</t>
  </si>
  <si>
    <t>100% de los Requisitos priorizados de Gobierno Digital en Minciencias - ASC</t>
  </si>
  <si>
    <t>80% Aprobación de recursos de la asignación del SGR</t>
  </si>
  <si>
    <t>530 Solicitudes de patentes presentadas por residentes en Oficina Nacional colombiana</t>
  </si>
  <si>
    <t>10 alianzas o redes internacionales formalizadas</t>
  </si>
  <si>
    <t>La motivación nos hace mas productivos 1A</t>
  </si>
  <si>
    <t>La motivación nos hace mas productivos 1B</t>
  </si>
  <si>
    <t>La cultura de hacer las cosas bien</t>
  </si>
  <si>
    <t>100% Avance en las iniciativas priorizadas en el Plan de Transformación Digital</t>
  </si>
  <si>
    <t>Operaciones estadísticas (documentadas o certificadas)</t>
  </si>
  <si>
    <t>100% Políticas, iniciativas y estrategias para la implementación de componentes de Ciencia Abierta</t>
  </si>
  <si>
    <t>Cumplimiento en la formulación, acompañamiento, seguimiento y evaluación de planes e instrumentos de la planeación</t>
  </si>
  <si>
    <t>% de ejecución de las auditorías, seguimientos y evaluaciones</t>
  </si>
  <si>
    <t xml:space="preserve">24  Espacios que promueven la Interacción de la sociedad con la CTeI
</t>
  </si>
  <si>
    <t>33 Alianzas para promover la comunicación pública de la CTeI y la divulgación científica - Todo es Ciencia</t>
  </si>
  <si>
    <t>15 productos comunicativos realizados para la comunicación pública de la CTeI</t>
  </si>
  <si>
    <t>1,9 billones cupo de inversión para deducción y descuento tributario</t>
  </si>
  <si>
    <t>Apropiación Social y Reconocimiento De Saberes
Ampliar las dinámicas de generación, circulación y uso de conocimiento y los saberes ancestrales propiciando sinergias entre actores del SCNTI que permitan cerrar las brechas históricas de inequidad en CTeI</t>
  </si>
  <si>
    <t>Red Colombiana de Información Científica (RedCol)</t>
  </si>
  <si>
    <t>14.500 Nuevos artículos científicos publicados por investigadores colombianos en revistas científicas especializadas</t>
  </si>
  <si>
    <t>19 Invenciones gestionadas a través de la explotación, comercialización y/o transferencia</t>
  </si>
  <si>
    <t>Conceptualización y diseño de 5 Centros Regionales de Investigación, Innovación y Emprendimiento</t>
  </si>
  <si>
    <t>179  Programas y Proyectos de CTeI financiados</t>
  </si>
  <si>
    <t>1. Reconocimiento de Actores: Durante el tercer trimestre del año se reconocieron 17 actores del Sistema Nacional de CTeI, las cuales se encuentran distribuidas de la siguiente manera:
Centros/Institutos de investigación - 7
Centros de desarrollo tecnológico - 5
Centros de Innovación y productividad - 2
Unidades de I+D de empresa - 1
Centros de ciencia - 0
Incubadoras de empresa - 0
Empresas altamente innovadoras - 0
Oficinas de transferencia de resultados de investigación - 1
Parques científicos, tecnológicos y de innovación - 1
2. Pares Evaluadores: Con corte al 30 de septiembre de 2021 se realizaron un total de 115 evaluaciones de desempeño, correspondientes a los evaluadores que fueron contratados para procesos con las diferentes áreas de la entidad, durante el tercer trimestre del año.
Como resultado de estas evaluaciones de desempeño, se evidencia que 115 evaluadores, que representan el 100% de los pares contratados en este periodo, cumplen con los criterios mínimos de calidad, puntualidad, independencia y participación necesarios para llevar a cabo evaluaciones objetivas y acorde con las exigencias de la Entidad.</t>
  </si>
  <si>
    <t>Resumen de la gestión a 30 de septiembre de 2021</t>
  </si>
  <si>
    <t>En el mes de junio se gestionó el reconocimiento de los siguientes actores:
-Centros de Desarrollo Tecnológico INSTITUTO DE CAPACITACIÓN E INVESTIGACIÓN DEL PLÁSTICO Y DEL CAUCHO - ICIPCINSTITUTO DE CAPACITACIÓN E INVESTIGACIÓN DEL PLÁSTICO Y DEL CAUCHO - ICIPC- Antioquia - Medellín - 3 años.
En el mes de agosto, se gestionó el reconocimiento de los siguientes actores:
 - Centros e Institutos de Investigación - CENTRO PARA LA INVESTIGACIÓN EN SISTEMAS SOSTENIBLES DE PRODUCCIÓN AGROPECUARIA CIPAVCENTRO PARA LA INVESTIGACIÓN EN SISTEMAS SOSTENIBLES DE PRODUCCIÓN AGROPECUARIA - CIPAV - Autónomo- Valle_Del_Cauca - Cali - 5 años.
- Centros de Desarrollo Tecnológico - CORPORACIÓN CENTRO DE DESARROLLO TECNOLÓGICO CREATIC - CORPORACIÓN CENTRO DE DESARROLLO TECNOLÓGICO CREATIC - Autónomo - Cauca - Popayán - 3 años.
- Centros de Desarrollo Tecnológico - INSTITUTO COLOMBIANO DEL PETRÓLEO - ICP - ECOPETROL S.A - Dependiente - Santander - Piedecuesta - 5 años.
- Parques Científicos, Tecnológicos o de Innovación - CORPORACIÓN PARQUE TECNOLÓGICO DE INNOVACIÓN DEL CAFÉ Y SU CAFICULTURA - TECNICAFE- CORPORACIÓN PARQUE TECNOLÓGICO DE INNOVACIÓN DEL CAFÉ Y SU CAFICULTURA - TECNICAFE - Autónomo - Cauca - Cajibío- 1 año.
- Centros de Innovación y Productividad- CORPORACIÓN CENTRO DE INNOVACIÓN Y DESARROLLO TECNOLÓGICO DEL SECTOR ELÉCTRICO -CIDET- CORPORACIÓN CENTRO DE INNOVACIÓN Y DESARROLLO TECNOLÓGICO DEL SECTOR ELÉCTRICO -CIDET- Autónomo- Antioquia- Medellín- 3 años. 
Para el mes de septiembre del 2021, se gestionaron y aprobaron los siguientes reconocimiento de actores del SNCTI:
- Centros e Institutos de Investigación- INSTITUTO DE CIENCIAS NATURALESUNIVERSIDAD NACIONAL DE COLOMBIA - Dependiente - Bogotá - Bogotá, D.C. -5 años.
- Centros e Institutos de Investigación- CENTRO DE INVESTIGACIONES OCEANOGRAFICAS E HIDROGRAFICAS - DIRECCIÓN GENERAL MARÍTIMA - Dependiente - Bolívar - Cartagena De Indias - 5 años.
- Centros e Institutos de Investigación - INSTITUTO DISTRITAL DE CIENCIA BIOTECNOLOGIA E INNOVACION EN SALUD - INSTITUTO DISTRITAL DE CIENCIA BIOTECNOLOGIA E INNOVACION EN SALUD - Autónomo - Bogotá - Bogotá, D.C. - 5 años.
- Centros e Institutos de Investigación - CORPORACION INSTITUTO LATINOAMERICANO DE ALTOS ESTUDIOS ILAE - CORPORACION INSTITUTO LATINOAMERICANO DE ALTOS ESTUDIOS ILAE - Autónomo - Bogotá - Bogotá, D.C. - 5 años.
- Centros de Innovación y Productividad - CENTRO DE PRODUCTIVIDAD Y COMPETITIVIDAD DEL ORIENTE CPC ORIENTE - CENTRO DE PRODUCTIVIDAD Y COMPETITIVIDAD DEL ORIENTE CPC ORIENTE - Autónomo - Santander - Bucaramanga - 3 años.
- Centros de Desarrollo Tecnológico - CENTRO DE INVESTIGACIÓN Y DESARROLLO TECNOLÓGICO DE LA INDUSTRIA ELECTRO ELECTRÓNICA Y TIC - CENTRO DE INVESTIGACIÓN Y DESARROLLO TECNOLÓGICO DE LA INDUSTRIA ELECTRO ELECTRÓNICA Y TIC - Autónomo - Bogotá - Bogotá, D.C.1 año.
 - Centros de Desarrollo Tecnológico - CENTRO DE BIOINFORMÁTICA Y BIOLOGÍA COMPUTACIONAL DE COLOMBIA-BIOS  - CENTRO DE BIOINFORMÁTICA Y BIOLOGÍA COMPUTACIONAL DE COLOMBIA-BIOS - Autónomo - Caldas - Manizales - 3 años.
- Unidades Empresariales de I+D+i - BANCOLOMBIA S.A - BANCOLOMBIA S.A - Dependiente - Antioquia - Medellín - 3 años.
- Oficinas de Transferencia de Resultados de Investigación (OTRIS) - Dirección Oficina de Transferencia de Resultados de Investigación - UNIVERSIDAD DEL VALLE - Dependiente - Valle_Del_Cauca - Cali - 3 años.</t>
  </si>
  <si>
    <t>Reconocimiento de actores</t>
  </si>
  <si>
    <t>1 Formulación de líneamientos de política para vocaciones y formación en CTeI: En este trimestre se avanzó en la construcción del documento de política, ya se cuenta con un documento consolidado hasta las acciones e indicadores. El documento va a iniciar un proceso de revisión estructural (redacción y forma). Igualmente, se cuenta con una primera propuesta de metodología de las mesas de socialización de la política al interior del Ministerio, presentada por el asesor experto, la cual se encuentra en revisión del equipo de la Dirección. Por último, se realizó un ajuste al cronograma desde la realización de las mesas de socialización internas, sin modificar el producto final acordado por la Dirección.
3 Conectando Conocimiento - Tercer Banco - Convocatoria 852 de 2019: El 19 de febrero de 2021 mediante Resolución 0597 se publicó el tercer Banco Adicional de Propuestas Financiables de la Convocatoria Conectando Conocimiento (852 de 2019), toda vez que se aprobó una adición de recursos en sesión del 16 de febrero de 2021 del Comité de Gestión de Recursos de la CTeI.
Conforme con los nuevos recursos disponibles, se financiarán 27 nuevas propuestas del banco de elegibles (17 programas y 10 proyectos), así como 122 jóvenes investigadores e innovadores.
Se adjunta soporte del indicador programático que da cuenta de los 122 jóvenes talento beneficiarios.
5 Pasantías Internacionales en investigación, desarrollo tecnológico e innovación: Mitacs Desde la oficina de internacionalización se viene liderando la suscripción del convenio especial de cooperación con esta organización con el apoyo del Programa jóvenes Investigadores e Innovadores. En el mes mayo se dio trámite a la solicitud de elaboración de convenio por parte de Nicolás Diaz de la Oficina de Internacionalización. Después de hacer los distintos ajustes a la solicitud el 29 de junio la Fiduprevisora envió para firma el convenio 241 2021 a MITACS para firma. Esta entidad manifestó, una vez revisada la minuta no tener claridad jurídica frente a varias de las cláusulas. Se han llevado ha cabo varias reuniones con el fin de facilitar el entendimiento de dichas cláusulas, establecer cuales operan en el contexto internacional. A la fecha no se ha llegado a un acuerdo con esta organización. Esto ha requerido la realización de distintas traducciones, múltiples entre el inglés y el español lo cual ha causado demoras sustanciales en las revisiones. Por su parte, MITACS manifestó que en caso de no llegarse a algún acuerdo financiará algunos jóvenes colombianos por su cuenta, aunque no indicó cuantos.
Con relación a la convocatoria esta, estuvo abierta en agosto – septiembre.  Desde la Embajada de Canadá en Colombia se llevó a cabo una de socialización virtual de la convocatoria lanzada por Mitacs, la cual contó con la presencia de delegados de la Embajada de Colombia en Canadá, La Embajada de Canadá en Colombia y delegados del Ministerio.
Embajada de Francia -  Universidad Nacional de Colombia
En el mes de febrero se llevó a cabo una reunión con la oficina de Relaciones Internacionales de la sede de Bogotá para explorar la posibilidad de trabajo conjunto para lo cual la Universidad Nacional a través de Nancy Rozo presentó una propuesta a la convocatoria para la iniciación a la investigación a través de pasantías en Francia lo cual es de gran interés ya que está alineada con las condiciones del Ministerio en la realización de pasantías internacionales de investigación. En el presente trimestre se presentó para la suscripción de un convenio entre la Embajada de Francia, la Universidad Nacional de Colombia Sede Bogotá y El Fondo Francisco José de Caldas con el fin de que 22 jóvenes lleven a cabo una movilidad académica con énfasis en Investigación en Instituciones Francesas. El avance en la suscripción del convenio se retrasó debido a que se dio cambio de representación legal en la Embajada de Francia, el cual posteriormente fue subsanado tras la delegación de otro funcionario. Actualmente el trámite se adelanta bajo el ID de MGI 7895.
Embajada de Estados Unidos - Partners of the Americas (PoA)
El 5 de mayo se llevó a cabo una reunión con delegados de estas dos instituciones con el fin de explorar la posibilidad de una siguiente Ronda Nexo Global y 100K Strong in the Americas. Desde la Embajada se confirmó la disponibilidad de 50 mil dólares para esta alianza. Por su parte desde PoA realizaron la invitación a participar en una convocatoria de nivel andino, la cual permitiría independencia temática y de condiciones asociada a los perfiles y especificidades de las movilidades. Manifestaron que están en estos momentos en la búsqueda y consolidación de alianzas. La estructuración de la alianza se continuará en el segundo semestre.
Embajada de Estados Unidos - Partners of the Americas (PoA): En el mes de mayo se llevó a cabo con delegados de estas dos instituciones con el fin de explorar la posibilidad Convocatoria Nexo Global y 100K Strong in the Americas en el marco de una iniciativa en el marco de una iniciativa con países andinos. En reunión del mes de septiembre se reiteró por parte de la Embajada la disponibilidad de los 50 mil dólares. Por otra parte, desde el Departamento de Estado de Estados Unidos y Partners of the Americas manifestaron que aún están trabajando en el apalancamiento de recursos para la convocatoria Andina. Finalmente, desde el Ministerio se reiteró el interés en participar de una siguiente ronda del 100k Strong in the Americas y que se avanzará en identificar alternativas para la financiación y suscripción de un convenio.
6 gestión territorial y de alianzas nacionales e internacionales jóvenes CTeI: Se adjunta Excel con reporte de acciones según la alianza y los respectivos anexos.
7 comunidad y generación de redes de jóvenes CTeI: En este trimestre, julio, agosto y septiembre, la comunidad se mantuvo muy estable con una gran participación de los miembros del grupo de Facebook.  En primer lugar, se trabajó en el posicionamiento de los ejes temáticos planteados en la parrilla de contenidos de junio, que se terminaron de posicionar en los meses siguientes, teniendo buena acogida por los miembros. Se mantuvo estable la divulgación de convocatorias, iniciativas y temas de interés para la comunidad. A la fecha, 30 de septiembre de 2021, contamos con 1.098 miembros en total y una participación de 50 miembros, aproximadamente, por publicación.
Por otro lado, fuera de las redes sociales, se avanzó en los eventos de Nexo Global Huila y el Encuentro Nacional JII 2021, este último con el apoyo de Todo es Ciencia. También se llevó a cabo un Encuentro con la viceministra Ana María Aljure y los jóvenes beneficiarios de las convocatorias del 2020. En ese encuentro se acordó con los jóvenes y las IES elaborar un comité de seguimiento para monitorear el estado de los contratos y pagos de los jóvenes. Este comité se asumirá desde el área técnica del programa. 
Otras acciones que se llevaron a cabo en el trimestre fueron el primer acercamiento con los voceros de la Gobernación del Huila para el evento de cierre de Jóvenes Investigadores e Innovadores Huila, labores de producción de la mano de Todo es Ciencia con el apoyo en Fómulas Live y apoyo en la gestión de contenidos con radios comunitarias. Apoyo en la estrategia de Ondas para la divulgación del concurso ExpresArte ConCiencia 2 y la estructuración de los ajustes finales de la infografía sobre la participación JII en Pactos por la Innovación. Elaboración de una base de noticias con una estructura definida para la noticia de la semana sobre el programa.
8.3 Convocatoria M+C+E: En el mes de julio se llevaron a cabo distintas actividades de divulgación especialmente de manera virtual a través de aliados con el fin de llegar al mayor número de jóvenes en distintas partes del país. Al cierre del proceso de inscripción el sistema arrojo 19.387 registros. Ante el alto número de postuladas se tomó la decisión de ajustar el cronograma de publicación de las jóvenes seleccionadas el cual se llevó a cabo el 23 de agosto. Como resultado de este proceso 15,926 jóvenes fueron admitidas al programa para adelantar la fase inicial del programa que se llevará a cabo de manera virtual.
El 10 de septiembre inició la fase 1 de fortalecimiento de capacidades que se llevará a cabo de manera virtual a través de una sesión de inducción organizada por la OEI. En ella las jóvenes tuvieron la oportunidad de conocer la plataforma, los distintos módulos y los cronogramas de trabajo para este semestre.</t>
  </si>
  <si>
    <t>Julio: Durante este mes, se dio por terminado el periodo de desarrollo de las pasantías internacionales de investigación 19 jóvenes del programa Nexo Global Huila y 4 jóvenes de Nexo Global Caldas. En la semana del 22 de julio, los 9 jóvenes que estaban en la Universidad de Salisbury terminaron su pasantía con una cena para exponer los resultados de sus proyectos. Y durante la semana del 28 de julio fue el turno de la Universidad de Purdue que, el jueves 29 de julio, organizó un simposio donde los 10 jóvenes de Nexo Global Huila y los 4 chicos de Nexo Global Caldas pudieron exponer los resultados de sus investigaciones con toda la comunidad universitaria; tanto de Purdue como de sus universidades de origen.
Este intercambio de 6 meses representó un reto para estos jóvenes que tuvieron no solo que adaptarse al idioma y a la cultura sino también a maneras diferentes de ver la investigación. De esta experiencia nuestros jóvenes se llevan grandes aprendizajes no solo a nivel profesional sino a un nivel personal. Muy pronto estarán de vuelta para exponerles a sus departamentos todo lo aprendido. 
Agosto: Se plantea como hito del mes de agosto, los resultados de la convocatoria +MUJER+CIENCIA+EQUIDAD:
El proceso de inscripción culminó el 30 de julio con más de 21 mil registros de jóvenes de distintas regiones del país, mostrando así el interés de las estudiantes y profesionales recién egresadas en temas de CTeI. Una vez se verificó el cumplimiento de los requisitos mínimos, 15.926 mujeres fueron seleccionadas para participar el programa, quienes a partir del 23 de agosto pueden consultar los resultados en la página institucional del ministerio. 
En el mes de septiembre las participantes del programa iniciarán con la fase 1 de implementación, la cual corresponde al fortalecimiento de capacidades en los temas anunciados en los términos de participación, los cuales se llevarán a cabo de manera virtual.
Septiembre: Un "Encuentro con la vice" se celebró el pasado martes 21 de septiembre. En este encuentro participaron la viceministra Ana María Aljure, la directora de Vocaciones y Formación Carol Mondragón, 4 jóvenes beneficiarios de las convocatorias del 2020 y 3 tutor, que se reunieron en las instalaciones de Minciencias. También contamos con 225 participantes vía Zoom entre beneficiarios y tutores. En este espacio tuvimos la oportunidad de tener un contacto directo con los jóvenes e indagar sobre el estado de sus procesos de contratación. Fue muy grato para la viceministra poder conocer a muchos de los jóvenes cara a cara.
Por otro lado, el pasado jueves 23 de septiembre se celebró la divulgación de los avances del programa Nexo Global Caldas: Misión Purdue Caldas para el mundo. En este emotivo encuentro, pudimos ver las distintas etapas del programa, con jóvenes de todas las cohortes de Nexo Global Caldas. La viceministra Ana María Aljure conversó con Alejandra Clavijo Sánchez y Carmen Julieth Bañol, dos beneficiarias que ya están en la Universidad de Purdue, que nos demuestran que "si soñamos en grande, los resultados son en grande", en palabras de la viceministra. También se hizo entrega de la bandera de Misión Purdue Caldas para el mundo a los 5 ganadores de este año, que desarrollarán su pasantía en el 2022.</t>
  </si>
  <si>
    <t>JULIO: El mes de julio fue un mes de avanzar en la dinámica de trabajo del equipo Ondas Minciencias: Reingeniería del Programa y socialización con la Dirección y equipo Eloquentem para la construcción de la estrategia de difusión del programa en los territorios, en una ruta de 22 departamentos, en los que se incluirían los espacios de construcción conjunta con los aliados en clave de reingeniería”. Desde Ondas se participó como delegados del ministerio en la mesa Pacto Colombia con las juventudes - Fase I y II: Parchemos por el territorio, con los jóvenes de los municipios de Taminango, Cumbitara, El Rosario y Policarpa de la subregión Cordillera del departamento de Nariño (Representante Carlos Acuña) y el Banco Magdalena (Representante Olga Ruiz) para la construcción del CONPES de juventudes, iniciativa liderada por la Consejería Presidencial para la Juventud. A continuación, se presentan los hitos más destacados del mes, distribuidos en los diversos componentes. ARTICULACIÓN TERRITORIAL. En alianza con la Organización de Estados Iberoamericanos (OEI) se realizó la Convocatoria Pública 001-2021: Seleccionar las entidades coordinadoras que implementarán el Programa Ondas en los Departamentos de Atlántico, Bolívar, Boyacá, Cauca, Guajira, Meta, Quindío, Santander y Valle del Cauca de acuerdo con los lineamientos de MINCIENCIAS. Como evidencia se adjuntan el documento “Invitación a presentar propuestas técnicas y financieras para el desarrollo de actividades regionales de CTeI en el marco del programa Ondas del Ministerio de Ciencia, Tecnología e Innovación” y su publicación en la página web de la OEI. Socialización a las entidades territoriales del proyecto “Fortalecimiento de las vocaciones científicas en niños, adolescentes y jóvenes mediante la implementación del Programa Ondas” como parte de la estrategia en sintonía con proyectos tipo para CTeI que desarrolló el Departamento Nacional de Planeación, en el marco de la convocatoria de la asignación para la CTeI del Sistema General de Regalías para la apropiación social de la CTeI y vocaciones científicas para la consolidación de una sociedad del conocimiento de los territorios. Se realizó asistencia técnica al equipo de la dirección de planeación de la Gobernación del departamento del Huila para la formulación del proyecto tipo “Fortalecimiento de las vocaciones científicas en niños, adolescentes y jóvenes mediante la implementación del Programa Ondas” en el marco de la convocatoria de la asignación para la CTeI del SGR para la apropiación social del conocimiento en el marco de la CTeI y vocaciones científicas para la consolidación de una sociedad del conocimiento de los territorio. COMUNIDAD VIRTUAL. Se elaboró la propuesta “Estrategia de uso, apropiación y dinamización de la Comunidad Virtual Héroes Ondas”, en la cual se propone la realización de talleres disruptivos que comprenden el acercamiento de los niños, niñas y adolescentes a la ciencia en relación con otras artes (plásticas, pintura, literatura, entre otros). También se plantean talleres para potenciar y fortalecer el uso y apropiación de la PHO y una adecuada gestión de los procesos de investigación. Esta propuesta aportará significativamente al fortalecimiento de capacidades en CTeI en NNA del programa Ondas Minciencias. Se desarrolló la propuesta para la reestructuración de la página Web del programa Ondas Minciencias. En esta propuesta se plantea la consolidación de la página Web del programa Ondas como un espacio moderno y abierto a diversos públicos, con contenido relevante para cada actor Ondas; que asimismo responda a la realidad de la implementación del programa a nivel nacional y en los diferentes territorios. Junto con el equipo de la oficina de comunicaciones de la OEI, se realizó la planeación y el documento inicial de la estrategia de difusión de la Oferta virtual de Formación de docentes y asesores Ondas. Se brindó soporte a los usuarios de la plataforma Héroes Ondas, a través de la mesa de servicio, por contacto telefónico y envío de correos electrónicos. LINEAMIENTOS PEDAGÓGICOS: Inclusión de fortalecimiento del CENDOC en la propuesta del Cerlalc para el fortalecimiento de los materiales y lineamientos pedagógicos de Ondas (La propuesta fue aprobada por el viceministerio). Contratación de los kits de premiación del concurso expresarte Conciencia. Gestión del convenio con la Universidad de Bogotá Jorge Tadeo Lozano, para el desarrollo de los materiales de Investigación + creación. Participación de Ondas en las mesas de política pública convocadas por: o Presidencia de la república Ruta de atención integral a la infancia y la adolescencia. o MEN: Política Pública de lectura, escritura, oralidad y bibliotecas escolares. o Mindeporte y Mincultura: Desarrollo de espacios lúdicos y culturales para niños y niñas. Gestión participación de Minciencias en la Feria internacional del libro de Bogotá. DIVULGACIÓN, MOVILIDAD Y FORTALECIMIENTO. Trabajo articulado con la OEI para generar lineamientos para la transferencia de Ondas a otros países. Avances en la planeación de los encuentros regionales a desarrollarse en 2021: o Caldas, planeado para mediados de septiembre. o Huila, planeado para mediados de octubre. Se envió a APC Colombia, informe de avance de la ejecución de actividades propuestas y aprobadas para la transferencia de conocimiento del Programa Ondas a la SENACYT de Guatemala. En el marco de la "Actividad No. 3. Grupos de estudio", se realizó un encuentro donde se desarrolló el tema “La ruta metodológica del Programa Ondas”.
AGOSTO: El mes de agosto fue un mes de avanzar en la dinámica de trabajo del equipo Ondas Minciencias:
o	Avance en los espacios de trabajo con los aliados en región en función de fortalecer las dinámicas de trabajo conjunto, planear la intervención en eventos regionales, nacional y construir en conjunto hacia la actualización del Programa.
o	Socialización con la viceministra y los aliados de la dinámica actual del Programa Ondas y su propuesta para ampliarse a otras regiones del país, apropiando recomendaciones y observaciones para la actualización del programa. Esto implicó el surgimiento de varias mesas de trabajo.
o	Se avanzó en propuestas para distintas instituciones y empresas en función de la ampliación del alcance del programa.
A continuación, se presentan los hitos más destacados del mes, distribuidos en los diversos componentes.
ARTICULACIÓN TERRITORIAL
Se avanza en el proceso de vincular actores regionales para la implementación, seguimiento y evaluación del programa Ondas como estrategia para el desarrollo de una cultura de CTeI, y durante el mes de agosto se realizaron las siguientes acciones:
Articulación Organización de Estados Iberoamericanos. En el marco de la Convocatoria Pública 001--2021: Seleccionar las entidades coordinadoras que implementarán el Programa Ondas en los Departamentos de Atlántico, Bolívar, Boyacá, Cauca, Guajira, Meta, Quindío, Santander y Valle del Cauca de acuerdo con los lineamientos de MINCIENCIAS. Realizada en alianza con la Organización de Estados Iberoamericanos (OEI), se realizó la revisión de las minutas y seguimiento a la suscripción de los convenios entre la OEI y las instituciones de educación superior seleccionadas.
Seguimiento a la ejecución del programa en los territorios. Reunión con los coordinadores departamentales de programa Ondas Arauca, Caldas, Chocó, Huila y Sucre financiados por el SGR, con el objetivo de fortalecer el trabajo realizado por las entidades coordinadoras, y que a partir de las acciones realizadas en los territorios apalanquemos el fortalecimiento Programa. Así mismo, la construcción de la agenda para el fortalecimiento de las comunicaciones del programa, actualización del proyecto tipo.
A la fecha el avance del indicador corresponde a 0 de acuerdo con lo establecido en la planeación el reporte al indicador programático correspondiente a 17.000 niños, niñas y adolescentes certificados en procesos de fortalecimiento de sus capacidades en investigación y creación se realiza en el 4 trimestre. Sin embargo, para el cierre del tercer trimestre (en el mes de septiembre) se realizará un reporte de avance del indicador programático.
COMUNIDAD VIRTUAL
-Se elaboró en conjunto con la líder del componente pedagógico una ruta de trabajo para las estrategias Onditas (acercamiento de los niños y niñas de primera infancia y transición a actividades de CTeI) y Dinamización y articulación de actores (propuesta de actividades disruptivas que involucran las artes y las actividades de CTeI). Dicha ruta permitirá la realización de un trabajo organizado y progresivo. Ésta contempla: actividades, tareas, avances, productos 2021 y proyecciones 2022 todo en el marco de la reingeniería del programa Ondas Minciencias.
-Se elaboró la proyección del presupuesto del componente de Comunidad Virtual 2022 teniendo en cuenta la propuesta de reestructuración de la Comunidad Ondas, los retos y oportunidades identificadas. Este presupuesto contempla: talleres de uso y apropiación, App Ondas (para facilitar el acceso de todos los actores en los territorios a la comunidad), estrategia red de conocimiento y ciencia (que involucra a las familias de los niños Ondas), radio Ondas, generación de contenidos científicos, y pedagógicos, herramientas para estrategia de comunicación; todo lo dicho anteriormente apunta a que se consolide la red de NNA Ondas en Colombia.
-Se diseñó la estrategia “La Comunidad Héroes Ondas como herramienta que desarrolla y consolida  una Red de NNA alrededor de la CTeI en Colombia, involucrando activamente a las familias y a los entornos” para orientar el trabajo propuesto desde el componente de la comunidad virtual en el marco de la reingeniería del programa Ondas. Esta estrategia se enmarcó en tres procesos claves:
•	Desarrollo de un sistema de información y de datos de los actores Ondas y de los procesos de investigación
•	Creación y realización de dinámicas, estrategias y actividades para fortalecer la interacción entre los actores de la comunidad
•	Comunicación oportuna y efectivas con los actores del Programa Ondas
-Se realizó y sustentó el diagrama de flujo de la “Propuesta de reestructuración de la página web del programa Ondas”.  Para la elaboración de dicho diagrama se recurrió a:
•	 Conceptualización: búsqueda de referentes, establecer lineamientos de diseño y conexión con la oficina de sistemas.
•	 Elaboración de un mapa estructural con los aspectos generales y específicos de la propuesta. Ajuste según la revisión inicial.
•	sustentación de la propuesta ante la dirección de vocaciones y formación de Minciencias
-Se realizó una estrategia de divulgación en el marco del concurso Expresarte-ConCiencia. Esta estrategia contempló:
•	 Escritura de estrategia de divulgación.
•	Escritura de dos boletines de prensa sobre jóvenes dinamizadores y premio del concurso. Gestión de medios y resultado hasta la fecha de una publicación en el Heraldo.
•	 Edición de un vídeo de 2 minutos sobre la ruta de investigación creación.
•	Producción de piezas, realización y transmisión vía streaming del evento online “investigar a través de WhatsApp, que tuvo participación de los desarrolladores de la experiencia WhatsApp del concurso expresarte-Conciencia.
•	 Envío de Mailings a actores del programa Ondas.
 -Se realizó un proceso articulado con OEI (Organización de Estados Iberoamericanos) para el lanzamiento de la Oferta de Formación virtual de docentes Ondas. Se desarrollaron las siguientes actividades: 
•	Realización de Piezas gráficas y conexión con la oficina de comunicaciones de Minciencias para su aprobación.
•	 Redacción de texto y gestión de anexo de Oferta virtual a la página web de Ondas.
•	Publicación de piezas en las redes de Ondas y respuesta a los usuarios. 
-Se realizó revisión, ajuste y elaboración de paquetes con la imagen de ondas para los departamentos del SNR. En este proceso se tuvo en cuenta:
-Se brindó soporte a los usuarios de la plataforma Héroes Ondas, a través de la mesa de servicio, por contacto telefónico y envío de correos electrónicos. 
LINEAMIENTOS PEDAGÓGICOS
•	Se avanzó en el fortalecimiento de las rutas pedagógicas de Ondas en los referentes El fortalecimiento de Ondas en casa, la contratación del desarrollo de materiales pedagógicos; la organización de la formación de docentes y asesores; y la construcción de la política pública de la DVF. Se anota a continuación el estado de los procesos y el avance del mes de mayo.
•	Se consolidó la alianza con el Cerlalc para el desarrollo de las herramientas y estrategias previstas.
•	Se revisó el avance del proceso de la evaluación de habilidades y capacidades de Ondas para proyectar los pasos siguientes en la consolidación de la prueba. 
•	Se avanzó en las orientaciones para el desarrollo conceptual y metodológico de los materiales
•	Se lanzó la oferta de cursos y durante el 18 y el 30 de agosto se inscribieron 250 docentes que han empezado los cursos.
•	Se revisó el diseño instruccional de los cursos previo a su lanzamiento y se acordó que los docentes inscritos tendrán acceso a los cuatro cursos definidos para 2021.
•	Se participó activamente en las mesas convocadas por el MEN para la política de Lectura, escritura, oralidad y bibliotecas escolares; en este escenario se ha intervenido desde la perspectiva pedagógica de Ondas y la pertinencia de incluir el tema de la CTeI en los procesos de lectura y escritura científica enfocados en el desarrollo de los NNA.
•	Se articularon a las dinámicas para la participación de Minciencias en la versión 33 de la Feria internacional del Libro de Bogotá.
•	Se revisaron y afinaron los elementos pedagógicos asociados a los encuentros regional.
DIVULGACIÓN, MOVILIDAD Y FORTALECIMIENTO
•	Con el objetivo de llevar a cabo el Primer Encuentro Regional “Ciencia y Territorio” 2021-Sede Caldas, se plantearon las acciones y se elaboró el guion general de las actividades a realizar con sus respectivos requerimientos. Además, se realizó el respectivo presupuesto y se desarrollaron reuniones con la entidad coordinadora departamental de Ondas Caldas (Fundación para el Desarrollo Educativo de Caldas- Fundeca), la cual apoyará la ejecución del encuentro. 
•	Para el avance del desarrollo del Segundo Encuentro Regional “Ciencia y Territorio” 2021-Sede Huila, se plantearon las acciones y se elaboró el guion general de las actividades a realizar con sus respectivos requerimientos. Además, se realizó el respectivo presupuesto y se desarrollaron reuniones con la entidad coordinadora departamental de Ondas Huila (Universidad Surcolombiana), la cual apoyará la ejecución del encuentro.
•	En el marco de la inscripción de grupos de investigación que participarán como expositores en los encuentros regionales 2021, se realizó la segunda revisión de los informes de investigación, anexos, fotos y videos de los proyectos, documentos de identidad de los estudiantes y maestros expositores. 
•	En el encuentro de la primera semana de agosto entre los equipos técnicos de Minciencias y SENACYT de Guatemala "Actividad No. 3. Grupos de estudio", se desarrolló el tema Articulación territorial Ondas. 
•	La cuarta semana del mes de agosto, en el marco de la "Actividad No. 3. Grupos de estudio" se realizó un encuentro entre los equipos técnicos de Minciencias y SENACYT de Guatemala, se desarrolló el tema: Divulgación, Movilidad y Fortalecimiento.
•	En el marco de la Feria Latinoamericana que se llevará a cabo en México, del 16 al 24 de noviembre de 2021 se coordinó y acompañó la participación en el "ATHENA: Panel interdisciplinario", de los grupos Ondas “Biojega, OMNES BRAILLE y Walindebio” quienes se encuentran postulados como expositores en dicha feria.  
SEPTIEMBRE: A continuación, se presentan los hitos más destacados del mes, distribuidos en los diversos componentes.
ARTICULACIÓN TERRITORIAL: A través de AVANCIENCIA (administrador de proyectos de la Dirección de Vocaciones y Formación en CTeI) y el convenio 203-2021 suscrito entre el Fondo Francisco José de Caldas y la Organización de Estados Americanos, se realizó la suscripción de  09 convenios de cooperación interinstitucional con diferentes Instituciones de Educación Superior, para aunar sus esfuerzos técnicos, pedagógicos, humanos, administrativos, y financieros, y así, fomentar las vocaciones científicas desde la infancia, a través de la Investigación. Con estas alianzas y la inversión realizada por MINCIENCIA equivalente a $2.047.639.000, se beneficiará a 12.025 niños, niñas y adolescentes, 541 maestros, 367 establecimientos educativos de 141 municipios de los departamentos de Atlántico, Bolívar, Boyacá, Cundinamarca, Guaviare, Meta, Quindío, Santander y el Distrito de Buenaventura. Como evidencia se adjuntan los 09 convenios firmados por las partes.
Adicionalmente, se realiza el reporte de avance del indicador programático que corresponde a 6.000 niños, niñas y adolescentes certificados en procesos de fortalecimiento de sus capacidades en investigación y creación a través del Programa Ondas y sus entidades aliadas de los departamentos de Arauca, Caquetá y Huila. Al finalizar el cuarto y último trimestre se reportará 11.000 niños, niñas y adolescentes, para completar el total de 17.000 y así dar cumplimiento a la meta establecida para el 2021.
COMUNIDAD VIRTUAL: Se elaboró la ficha de planeación de reestructuración de la página Web del programa Ondas. Esta ficha se presenta como una ruta de navegación para orientar el proceso de trabajo y responder al objetivo de reestructuración que es desarrollar una comunidad virtual que permita una gestión efectiva de la información de los actores, los procesos de investigación y la consolidación de la comunidad como una Red de NNA, maestros co-investigadores y asesores que se teje alrededor de la CTeI. La ficha desarrollada da cuenta entonces de las necesidades identificadas por parte del equipo técnico nacional en relación con la comunidad virtual, el enfoque de las mismas y los retos que representa.
Se cumplió con la ruta de inscripción, evaluación y visualización virtual de los 31 proyectos participantes al I Encuentro Regional Ciencia y Territorio 2021 Sede Caldas dentro de la Plataforma Héroes Ondas. Un proceso que consistió en hacer seguimiento a los estados de los proyectos, revisión de participantes, seguimiento al cargue de información, conexión y gestión con la oficina de sistemas de Minciencias para el desarrollo web necesario para dar solución a casos de servicios relacionados al encuentro, divulgación a la comunidad del módulo de encuentros virtuales, gestión y capacitación presencial a los evaluados del encuentro, reporte de resultados y entrega de informes con retroalimentaciones a los proyectos, lista final de proyectos participantes y puntajes de ganadores.
Se presentó la trazabilidad del proceso de cesión de derechos patrimoniales por parte de grupo i33 a favor de Minciencias, al equipo designado de la oficina jurídica. Dicha presentación tuvo como propósito definir las acciones necesarias para avanzar de manera efectiva en el proceso y la toma de decisiones respecto al mismo. El espacio tuvo como ejes los siguientes temas: contextualización: qué es la plataforma héroes y los procesos que se desarrollan y generan a través de ella; proceso de contratación con el grupo i33 integrado por procesos de soporte y mantenimiento y proceso de cesión de derechos.
LINEAMIENTOS PEDAGÓGICOS: Se avanzó en el fortalecimiento de las rutas pedagógicas de Ondas en lo referente a: el fortalecimiento de Ondas en casa; el apoyo la organización de las actividades pedagógicas para el encuentro regional de Caldas el desarrollo de materiales pedagógicos; y la formación de docentes y asesores; y la construcción de la política pública de la DVF.
TemáticaAvance
Herramientas para la lectura y escritura académica Se desarrollaron reuniones técnicas con los profesionales encargados de desarrollar las herramientas de fortalecimiento de Ondas en las áreas definidas.
Se consolidó el plan de trabajo con el Cerlalc para el desarrollo de las actividades del contrato y la entrega de los productos definidos para el fortalecimiento de Ondas
Herramientas para la búsqueda y uso de la información científica
Desarrollo de rutas de investigación temáticas para Ondas MinCiencias
Formación de docentes y asesores Ondas. Se revisó el diseño instruccional de los cursos previo a su lanzamiento y se acordó que los docentes inscritos tendrán acceso a los cuatro cursos definidos para 2021 hasta enero de 2022, considerando los cambios que han tenido sus dinámicas en el proceso de regreso progresivo y alternado a los colegios.
Articulación con los escenarios de política pública dirigida a NNA. Se participó activamente en las mesas convocadas por el MEN para la política de lectura, escritura, oralidad y bibliotecas escolares; en este escenario se ha intervenido desde la perspectiva pedagógica de Ondas y la pertinencia de incluir el tema de la CTeI en los procesos de lectura y escritura científica enfocados en el desarrollo de los NNA.
Se revisaron las acciones del CONPES de CTeI con el MEN y se construyeron las acciones dirigidas a NNA en el documento de política de la DVF.
Espacios de acercamiento de los NNA a la CTeISe articuló con la Dirección de Capacidades y Divulgación de la CTeI el proceso pedagógico dirigido a los NNA y docentes en el marco del Encuentro regional realizado en Caldas. 
DIVULGACIÓN, MOVILIDAD Y FORTALECIMIENTO: Se elaboró el Informe de gestión. Encuentros de divulgación regional 2021. Encuentro Regional “Ciencia y Territorio” 2021 – Sede Caldas, que da cuenta de la planeación, gestión y desarrollo de los encuentros regionales para la divulgación en los proyectos de investigación realizados por niños, niñas, adolescentes y jóvenes Ondas. Como evidencia, se anexa documento: 1. Informe de gestión. Encuentros de divulgación regional 2021. Encuentro Regional “Ciencia y Territorio” 2021 – Sede Caldas. 
Se ejecutó el Encuentro Regional “Ciencia y Territorio” 2021-Sede Caldas, en la ciudad de Manizales, los días 22, 23 y 24 de septiembre de 2021, con la participación de 64 niños, niñas, adolescentes, jóvenes, y 32 maestros(as) integrantes de 32 grupos de investigación infantiles y juveniles; se presentaron y divulgaron 32 proyectos de investigación de los departamentos de Antioquia, Arauca, Caldas, Chocó, Sucre, Bolívar y por la Corporación Educativa Minuto de Dios CEMID, Cundinamarca, Bogotá y Santander.
En el marco de la propuesta de trabajo para el desarrollo del proceso de transferencia de conocimiento para la implementación del programa Ondas en Guatemala, y acciones de cooperación técnica entre Minciencias y SENACYT se avanzó en el desarrollo de la "Actividad No. 3. Grupo de estudio", con los temas: 1. La ruta metodológica del Programa Ondas, 2. Articulación territorial Ondas, 3. Divulgación, Movilidad y Fortalecimiento, y 4. Lineamiento para asesores.
En articulación con el Centro de Ciencia y Tecnología de Antioquia – CTA -, se elaboró el documento inicial (marco lógico) de la propuesta beca pasantía nacional donde se propone desarrollar una ruta académica y empresarial (I+D+i) denominada “Ruta de la Innovación en Medellín”. 
Como parte de la implementación de las estrategias de fortalecimiento de los proyectos de investigación realizados por niños, niñas y adolescentes que implican acciones de divulgación virtual, se realizó el acompañamiento y se brindó asesoría a la producción de documentos y al proceso de inscripción de tres proyectos a la VI EXPO-CIENCIAS NACIONAL CHILE 2021, a realizarse en formato virtual, los días 24, 25 y 26 de noviembre de 2021.
De esta forma se da cumplimiento a lo planeado durante el tercer trimestre del año 2021, para el desarrollo de las “Estrategias para el fortalecimiento, divulgación y movilidad nacional e internacional encaminadas a potenciar las capacidades regionales de CTeI”.</t>
  </si>
  <si>
    <t>JULIO: - El 23 de julio de 2021, siguiendo lo dispuesto en los términos de referencia, cerró la Convocatoria 906 de 2021 de Doctorados en el Exterior. Como resultado, se presentaron un total de 328 candidatos. - De los 328 candidatos, 204 se encuentran admitidos a sus programas de estudio y 124 ya se encuentran realizando sus estudios de doctorado. 
- Así mismo, 192 (58%) candidatos son hombres y los 136 restantes (42%) son mujeres. Los candidatos provienen de 29 diferentes departamentos del país. La distribución por departamento de nacimiento de los candidatos se describe a continuación, lo cual evidencia la diversidad de los profesionales que se presentaron a la convocatoria.
•	Los resultados preliminares se publicarán el próximo 24 de septiembre de 2021. La Convocatoria 906 entregará alrededor de 126 créditos educativos para estudios en el exterior.
AGOSTO: Durante el mes de agosto de 2021, se adelantaron los procesos de evaluación y asignación de las Convocatorias 906 de Doctorado en el Exterior y Minciencias - Fullbright 2021. Por otro lado, se dio apertura a la Convocatoria 909 de Doctorados Nacionales para Profesores de IES colombianas. Por otro lado, se dio continuidad al proceso de contratación y desembolso de 163 estancias postdoctorales en el marco de la Convocatoria 891 de 2020. Adicionalmente se inició el proceso para asegurar recursos para completar la meta del PND y se hizo la solicitud ante DNP para adelantar el cumplimiento de la totalidad de la meta en la vigencia 2021.
SEPTIEMBRE: Durante el mes de septiembre de 2021, se publicó el listado de candidatos seleccionados en el marco de la Convocatoria Minciencias - Fullbright. Como resultado fueron seleccionados 40 candidatos para adelantar sus estudios de doctorado en Estados Unidos. Por otro lado, se publicó el banco preliminar de elegibles de la Convocatoria 906 de Doctorado en el Exterior, compuesto por 286 candidatos. Finalmente, se dio cierre a la Convocatoria 909 de Doctorados Nacionales para Profesores de IES colombianas, en la cual se recibieron 1684 candidaturas.</t>
  </si>
  <si>
    <t xml:space="preserve">Para el mes de julio del año 2021 se cuenta con el seguimiento de 16 convocatorias
Convocatoria 895-2021:
La convocatoria “Generación de capacidades para la producción en Colombia de reactivos, insumos, y metodologías para la prevención, diagnóstico, tratamiento de enfermedades infecciosas desatendidas y demás enfermedades transmisibles - 895-2021“abrió inscripción de propuestas el 16 de marzo de 2021 y cerró el pasado 14 de mayo. En total, se recibieron 16 propuestas.
El período de revisión de requisitos se dio entre el 18 y el 21 de mayo y como resultado se obtuvo que, de las 16 propuestas registradas, 12 cumplieron con todos los requisitos para continuar con el proceso de evaluación.
El período de subsanación de requisitos fue entre el 24 y el 26 de mayo y el reporte de los proyectos que subsanaron los requisitos faltantes lo deberá entregar el equipo de registro el 1 de junio. Una vez contemos con ese insumo, comenzará el período de evaluación que finalizará el 2 de julio.
Se diseñó y revisó la guía y el formato de evaluación para los pares evaluadores y se envió al área encargada para su parametrización en el SIGP.
Las 12 propuestas que cumplieron con todos los requisitos fueron evaluadas por los pares evaluadores. El panel de evaluación por pares expertos se realizó los días 28 y 29 de junio de 2021, a través de la plataforma virtual RENATA.
Como resultado de la evaluación, resultaron 4 propuestas con la puntuación suficiente para ser incluidas en el banco preliminar de propuestas elegibles, que fue publicado en la página oficial del Ministerio el pasado 12 de julio de 2021.
Se atendieron todas la solicitudes y derechos de petición relacionadas con el periodo de solicitud de aclaraciones del banco preliminar de elegibles, que cerró el pasado 22 de julio. 
Actualmente se está trabajando en la caracterización del banco definitivo de elegibles para continuar con la aprobación en los comités y poder publicar el próximos 17 de agosto.
Convocatoria 896-2021: La convocatoria 896 “CONVOCATORIA FORTALECIMIENTO DE CAPACIDADES REGIONALES DE INVESTIGACIÓN EN SALUD”, se publicó el 16 de marzo del 2021 y cerró el pasado 11 de junio del 2021, en total se registraron 85 propuestas.
El periodo de revisión de requisitos fue del 16 al 18 de junio, el periodo de subsanación de requisitos en el SIGP fue del 21 al 23 de junio del 2021. Se diseñó la guía y la matriz de evaluación para los pares evaluadores, que será enviada el día 21 de junio para realizar la parametrización en el SIGP.
Se realizó la parametrización y revisión del formulario de evaluación en la plataforma del SIGP, que ya se encuentra disponible para el diligenciamiento por los evaluadores.
El 1 de julio el equipo de registro hizo entrega de las propuestas que cumplieron con los requisitos para continuar el proceso de selección.
70 propuestas se encuentran actualmente en proceso de evaluación previa por pares. Los paneles de evaluación se realizarán en la semana del 26 al 30 de julio. Con estos resultados se inicia  la construcción del banco preliminar de elegibles.
Convocatoria 897-2021: En cuanto a la “Convocatoria para la financiación de proyectos de CTeI en salud que promuevan la medicina personalizada y la investigación traslacional – 897 de 2021”, tenía como fecha de cierre el 2 de julio de 2021, sin embargo, en las últimas horas del cierre de la convocatoria, se presentaron dificultades técnicas relacionadas con una falla de comunicación entre los servidores que no permitía la subida de documentos, por lo que se tomó la decisión de abrir nuevamente la convocatoria el día 6 de julio de 2021, en el horario de 1:00 pm a 6:00 pm.
El día 6 de julio de 2021, persistieron los problemas técnicos durante todo el día, por lo tanto, no fue posible abrir la convocatoria. Una vez solucionado el problema, al finalizar el día, se emitió nuevamente un comunicado en la página web de la convocatoria y en los canales oficiales, informando que se habilitaría la plataforma SIGP nuevamente el día 7 de julio de 2021, en el horario de 1:00 pm a 6:00 pm.
Como resultado, se obtuvieron un total de 257 propuestas radicadas que corresponden a 118 propuestas para la modalidad 1 y 139 propuestas para la modalidad 2. El periodo de revisión de requisitos se llevó a cabo entre el 7 al 9 de julio de 2021 y se evaluó el periodo de subsanación de requisitos, programado de acuerdo con los términos de referencia, del 12 al 14 de julio de 2021. Como resultado de este proceso se realizó la entrega de la revisión indicando que al proceso de evaluación pasan de la modalidad 1, 98 proyectos y de la modalidad 2, 126 proyectos.
Invitación para presentar propuestas de investigación que promuevan e integren las capacidades nacionales de CTeI para el desarrollo de un prototipo de vacuna contra el Covid-19: Se construyeron los términos de referencia de la invitación y sus anexos, se pasaron para revisión de la Dirección de Generación de Conocimiento, se realizaron los ajustes solicitados y se socializó en el Comité Viceministerial el jueves 24 de junio, antes de pasar a solicitar la revisión de conceptos, con el fin de contar con las sugerencias del Viceministerio y de los gestores. Sin embargo, se solicitó el cambio del nombre y se requería realizar una reunión técnica con el INVIMA para determinar en términos de regulación los entregables según los niveles de madurez tecnológica que maneja el país. El INVIMA envío la información el día 29 de julio y actualmente se están realizando los cambios pertinentes al documento para pasar de nuevo a revisión de la Dirección Técnica de Generación de Conocimiento y del Viceministerio:
Convocatoria Fortalecimiento de Centros Autónomos I+D+i: la convocatoria fue adendada y se extendió la fecha de cierre hasta el 30 de julio de 2021. Convocatoria abierta.
Convocatoria Innovación para la Función Pública: La convocatoria cerro el 26 de julio. Se dará revisión de los aspirantes que hicieron inscripción a través de SIGP.
Convocatoria ONDAS primera infancia: Los TdR se encuentran en estudios de las áreas técnicas de la DIR, superado este proceso pasará por comité Viceministerial.
Convocatoria Plataforma Transatlántica: La convocatoria ya cerró, 67 propuestas se presentaron. En el momento se está haciendo revisión de requisitos mínimos solicitados, teniendo presente los TdR de la convocatoria.
Convocatoria Conectando Conocimiento Banco de Elegibles: la contratación derivada de la convocatoria 852. Esta ya fue realizada y la totalidad de los contratos se encuentran en ejecución.
Convocatoria Indexación de revistas: fue presentada al Comité Viceministerial el 9 de julio y fue aprobada. Desde la DCG se hizo la solicitud de apertura; a través del memorando con el radicado No.20210210264873 con fecha del 12 de julio, en el que se solicitó la elaboración de la Resolución a la Oficina Asesora Jurídica. A la fecha se encuentra en elaboración. También se realizó la  solicitud requerimientos de ajustes aplicativo Publindex Convocatoria de Indexación de Revistas 2021 a la Oficina de Tecnologías y Sistemas de Información, los cuales fueron realizados por esta área desde el 16 de julio.
Convocatoria de Grupo de investigación e investigadores:  El 09 de julio del 2021 se da la aprobación de la Adenda N°2 para la Convocatoria 894 del 2021, en el que se solicita incluir una nueva tipología de libros y capítulos de libro resultado de investigación y cambiar el cálculo de indicadores de trayectoria y estabilidad. A la fecha se han contestado alrededor de 6000 solicitudes técnicas y conceptuales relacionadas con el uso de y registro de información en los aplicativos de la plataforma ScienTI y los productos relacionados en el Anexo 1 de los términos de referencia (Documento Conceptual). Se han realizado a la fecha 60 capacitaciones con instituciones de educación superior públicas y privadas, institutos públicos, empresas, asociaciones, grupos de investigación y centros de investigación.
Invitación a presentar propuestas para la ejecución de proyectos de I+D+i orientados al fortalecimiento del portafolio I+D+i de la ARC según prioridades y necesidades de la ARC-2020: se financiarán 4 proyectos de acuerdo a los recursos disponibles y al monto de las propuestas presentadas a la invitación. El 8 de junio se da la aprobación de los TdR por el administrador del comité del convenio. Se hace la solicitud de conceptos de los TdR por parte de los equipos:  FFJC, PI, Registro, jurídico y planeación el 18 de junio y se reciben conceptos el 19 de julio. Se hace la presentación en el Comité Viceministerial para el 23 de julio. Actualmente está pendiente la presentación en Comité de Gestión de Recursos planeada para el 3 de agosto.
Invitación a presentar propuestas para la ejecución de proyectos de I+D+i orientados a la generación de nuevo conocimiento en Yacimientos No Convencionales en Colombia:  2 propuestas cumplieron con los requisitos. Se hizo la búsqueda de evaluadores para el panel de evaluación el 19 de julio. Se presenta al Comité Coordinador del Convenio el 19 julio. Se presentaron los resultados de la evaluación al Comité Viceministerial el  23 de julio.
Actualmente, se está en espera de la presentación al Comité de Gestión de Recursos para el 29 de julio.
Convocatoria Regional de Investigación Aplicada para Fomentar la Integración de los Actores del Ecosistema CTeI de Risaralda: se seleccionan 6 propuestas que conforman el listado:  https://minciencias.gov.co/convocatorias/innovacion-y-productividad/convocatoria-regional-investigacion-aplicada-y-desarrollo
Se elaboraron mesas técnicas con la interventoría con el objeto de presentar los informes correspondientes para solicitar el desembolso desde la Gobernación a Minciencias. Los informes fueron aprobados por parte de la interventoría el día 15 de julio. Actualmente está en espera de desembolso para continuar la contratación de los proyectos.
Invitación a presentar propuesta para ejecución de un proyecto I+D en recobro mejorado de hidrocarburos pesados y extrapesados que promueva el fortalecimiento de capacidades en esta temática para la región del Huila: Se solicitó y se realizaron mesas técnicas con el equipo jurídico con el objetivo de establecer el mecanismo. Se realizó una reunión con el equipo de la ANH, en la cual se presentaron las diferentes alternativas señaladas por el equipo jurídico de Minciencias. Se acordó que la ANH definiría el mecanismo más acorde a sus necesidades y lo comunicaría al equipo técnico de Minciencias para continuar con el respectivo trámite.
Se decidió continuar con el proceso de invitación. Se presenta al comité Viceministerial el 09 julio. Se solicitó recomendación de apertura de la invitación. Actualmente, en espera del Comité Gestión de Recursos para el 27 de julio.
Invitación para consolidación de iniciativas de I+D en Recobro Mejorado de Hidrocarburos / Invitación a presentar propuestas para la ejecución de proyectos de generación de nuevo conocimiento: El Vicepresidente Técnico de la ANH indicó que no se iba a realizar la invitación dado que tenían otras prioridades.
Para el mes de agosto del año 2021 se cuenta con el seguimiento de 11 convocatorias, 5 invitaciones y 1 convenio.
La convocatoria “Generación de capacidades para la producción en Colombia de reactivos, insumos, y metodologías para la prevención, diagnóstico, tratamiento de enfermedades infecciosas desatendidas y demás enfermedades transmisibles - 895-2021“:Como resultado del proceso de evaluación, de las 12 propuestas que pasaron a panel de evaluación, resultaron 4 propuestas con la puntuación suficiente para ser incluidas en el banco preliminar de propuestas elegibles, que fue publicado en la página oficial del Ministerio el pasado 12 de julio de 2021.
En el periodo de solicitud de aclaraciones al banco preliminar de elegibles, cerró el 16 de julio. El periodo para respuesta a estas aclaraciones cerró el 22 de julio, se recibieron varios derechos de petición, pero ninguno generó cambios al banco preliminar, se procedió a preparar la caracterización del banco definitivo de elegibles, este banco fue presentado en el Comité de Gestión de Recursos de la CTeI del 13 de agosto para aprobación fue publicado el 17 de agosto con la resolución 1565 del 17 de agosto del 2021. Una vez publicado el banco definitivo se procedió a contactar a los elegibles para el proceso de contratación, se solicitó revisión presupuestal y respuesta a las aclaraciones del panel de evaluación, así como la elaboración de plan de trabajo, según formato establecido.
- Se realizó la revisión del memorando de contratación con el equipo de jurídica de la DIR.
La convocatoria 896 “CONVOCATORIA FORTALECIMIENTO DE CAPACIDADES REGIONALES DE INVESTIGACIÓN EN SALUD”:  Se realizó la parametrización y revisión del formulario de evaluación en la
plataforma del SIGP, que ya se encuentra disponible para el diligenciamiento por los evaluadores.
De las 85 propuestas registradas 70 propuestas pasaron al proceso de evaluación, de las cuales resultaron elegibles 18 propuestas. Se generó el banco preliminar de elegibles el cual fue publicado el 9 de agosto, se recibieron y respondieron todas las aclaraciones al banco, no se reportaron cambios al banco producto de estas solicitudes por lo que se procedió a caracterizar el banco preliminar para posteriormente presentar ante el comité de Gestión de Recursos de la CTeI.
Convocatoria para la financiación de proyectos de CTeI en salud que promuevan la medicina personalizada y la investigación traslacional – 897 de 2021:  tenía como fecha de cierre el 2 de julio de 2021, sin embargo, en las últimas horas del cierre de la convocatoria, se presentaron dificultades técnicas relacionadas con una falla de comunicación entre los servidores que no permitía la subida de documentos, por lo que se tomó la decisión de abrir nuevamente la convocatoria el día 6 de julio de 2021, en el horario de 1:00 pm a 6:00 pm.
El día 6 de julio de 2021, persistieron los problemas técnicos durante todo el día, por lo tanto, no fue posible abrir la convocatoria. Una vez solucionado el problema, al finalizar el día, se emitió nuevamente un comunicado en la página web de la convocatoria y en los canales oficiales, informando que se habilitaría la plataforma SIGP nuevamente el día 7 de julio de 2021, en el horario de 1:00 pm a 6:00 pm.
Como resultado, del proceso de revisión de requisitos, cumplieron 225 propuestas, las cuales se encuentran actualmente en proceso de evaluación previa por pares. Se está desarrollando todo el proceso de evaluación, se asignaron y buscaron evaluadores idóneos, se verificó el cargue de evaluaciones en SIGP y se verificaron todos los formatos y logística de los paneles virtuales, que se realizarán en la semana del 23 de agosto al 02 de septiembre de 2021.
Invitación para presentar propuestas de investigación que promuevan e integren las capacidades nacionales de CTeI para el desarrollo de un prototipo de vacuna contra el Covid-19: Se construyeron los términos de referencia de la invitación y sus anexos, se pasaron para revisión de la Dirección de Generación de Conocimiento, se realizaron los ajustes solicitados y se socializó en el Comité Viceministerial el jueves 24 de junio, antes de pasar a solicitar la revisión de conceptos, con el fin de contar con las sugerencias del Viceministerio y de los gestores. En reunión técnica, recientemente desarrollada con el Viceministro Sergio Cristancho y la Directora de Generación de Conocimiento se identificó que debería ajustarse el título y técnicamente el alcance de la propuesta y para esto era necesario contar con información relevante del INVIMA en cuanto a los requerimientos para de este desarrollo para iniciar FASE I e humanos. Actualmente, los TDRs se encuentran en revisión de conceptos por parte de todas las dependencias (jurídica, planeación, registro y financiera), adicionalmente, está siendo revisada por el área experta en propiedad intelectual de Minciencias, en cabeza de Sandra Martínez.
Convocatoria Fortalecimiento de Centros Autónomos I+D+i: De acuerdo con la revisión de requisitos en la convocatoria cumplieron con los términos de referencia 12 centros de investigaciones autónomos quienes presentaron sus planes institucionales para fortalecimiento en el marco del mecanismo 1, y 7 propuestas para el mecanismo 2, este último mecanismo relacionado con la financiación de tesis de doctorado dentro de los centros y/o institutos de investigaciones autónomos. A la fecha, el Ministerio se encuentra en la etapa de selección de evaluadores el cual va hasta el 13 de septiembre/2021.
Convocatoria Innovación para la Función Pública: Una vez cerrada la invitación y realizado el proceso de verificación de requisitos por parte del grupo de registro se identificó, que 2 propuestas fueron registradas en la plataforma SIGP y una vez finalizado el proceso de subsanación, solo una de las propuestas cumplió con todos los requisitos para ser evaluada y actualmente se encuentra en proceso de revisión por pares evaluadores.
Convocatoria ONDAS primera infancia: El viernes 20 de agosto, se presentó ante el Comité de Inteligencia de Recursos los términos de referencia de la Invitación Ondas Primera Infancia, se socializaron las generalidades del mecanismo y se aprobó el cronograma que establece como fecha de apertura para recepción de propuestas el 27 de agosto del 2021 y fecha de cierre 27 de octubre.
Convocatoria Plataforma Transatlántica:  El 12 de julio se realizó el cierre y el 15 de julio se recibió base con las propuestas registradas que en total fueron 310, de las cuales 67 propuestas fueron registradas bajo los términos que establece MINCIENCIAS ,una vez verificada la documentación se identificó que 25 propuestas no cumplieron con los requisitos mínimos establecidos por parte de Minciencias y actualmente hay 42 en proceso de evaluación por Colombia.
Convocatoria Conectando Conocimiento Banco de Elegibles: La totalidad de los contratos se encuentran legalizados, desembolsados y en ejecución.
Convocatoria Indexación de revistas: El 20 de agosto de 2021 se dio apertura a la Convocatoria Indexación de Revistas, mediante la Resolución 1577 de 2021:  https://minciencias.gov.co/convocatorias/fortalecimiento-capacidades-para-la-generacion-conocimiento/convocatoria-para-0
Convocatoria de Grupo de investigación e investigadores: En el mes de Agosto de 2021, por solicitud de la comunidad académica y científica, se publicó adenda N°2 a la Convocatoria Nacional de reconocimiento y medición de grupos de investigación e investigadores donde se incluye al modelo de medición una nueva categoría de libros y capítulos de investigación y se calculan indicadores de trayectoria, estabilidad y permanencia a manera informativa y no como parte de los criterios de clasificación de grupos.
Invitación a presentar propuestas para la ejecución de proyectos de I+D+i orientados al fortalecimiento del portafolio I+D+i de la ARC según prioridades y necesidades de la ARC-2020:  El 18 de junio se hizo la solicitud de conceptos de los TdR por parte de los equipos:  FFJC, PI, Registro, jurídico y planeación. Para el 19 de Julio se recibieron conceptos de los TdR. Se realizo la presentación en Comité Viceministerial el día 23 de julio y el 24 de agosto, la presentación al Comité de Gestión de Recursos. Actualmente, se abrirá la invitación de administrador para el 27 agosto.
Nota: Son 4 proyectos seleccionados aunque la meta estipula serían 5 proyectos, sin embargo, se financiarán 4 proyectos de acuerdo a los recursos disponibles y al monto de las propuestas presentadas a la invitación.
Invitación a presentar propuestas para la ejecución de proyectos de I+D+i orientados a la generación de nuevo conocimiento en Yacimientos No Convencionales en Colombia: Se hacen las solicitudes para expedición de CDR derivado el 2 de agosto y se expide el 09 de agosto. Se presenta al comité Viceministerial el día 23 de agosto. Se presentaron los resultados de la evaluación al Comité de Gestión de Recursos el 30 de agosto. Se aprobaron los resultados de la evaluación y se notificaron los resultados a los proponentes. Se realiza una mesa técnica jurídica-financiera para el 25 de agosto y se revisa el memorando de solicitud de contratación. Actualmente, se espera el Comité de Gestión de Recursos programado para el 31 agosto donde se solicitará la aprobación de la contratación.
Convocatoria Regional de Investigación Aplicada para Fomentar la Integración de los Actores del Ecosistema CTeI de Risaralda: Se elaboraron mesas técnicas con la interventoría con el objeto de presentar los informes correspondientes para solicitar el desembolso desde la Gobernación a Minciencias. Los informes fueron aprobados por parte de la interventoría el día 15 de julio. Se recibió el desembolso por valor de $1.354.570.440 el día 02 de agosto. Se solicitaron CDRs derivados para iniciar la contratación el día 10 de agosto. Se realizó memorando de solicitud de elaboración de contratos el 26 de agosto. Actualmente, se solicitará mesa técnica jurídica-financiera para revisión del memorando e iniciar la contratación para el día 27 de agosto.
Invitación a presentar propuesta para ejecución de un proyecto I+D en recobro mejorado de hidrocarburos pesados y extrapesados que promueva el fortalecimiento de capacidades en esta temática para la región del Huila : Se realizó una reunión con el equipo de la ANH, en la cual se presentaron las diferentes alternativas señaladas por el equipo jurídico de Minciencias. Se acordó que la ANH definiría el mecanismo más acorde a sus necesidades y lo comunicaría al equipo técnico de Minciencias para continuar con el respectivo trámite.
Se decidió continuar con el proceso de invitación y se presenta la invitación al Comité Viceministerial el día 9 de julio. Se solicitó recomendación de apertura de la invitación y se presenta en el Comité Gestión de Recursos para el 03 de agosto donde se hace la solicitud de aprobación de apertura de la invitación. Actualmente, la invitación se encuentra abierta desde el 06 de agosto. Enlace: https://minciencias.gov.co/convocatorias/invitacion-para-presentacion-propuestas/invitacion-presentar-propuestas-para-la-7
Invitación para consolidación de iniciativas de I+D en Recobro Mejorado de Hidrocarburos: Se recibieron lineamientos por parte de la ANH para iniciar la estructuración de los TdR para el 26 de agosto. Actualmente, se inició la estructuración de TdR con base a los lineamientos.
Convenio SINCHI-MINCIENCIAS: El comité Viceministerial en su sesión del día 05 de agosto de 2021, aprobó la presentación ante el comité de la DIR, lo que se llevó a cabo el día 13 de agosto de 2021, con la consecuente aprobación para solicitud de elaboración del convenio, lo que se realizó mediante memorando 20210210320023, con fecha 18 de agosto de 2021 y por el MGI con el ID  450-2021.  El estado actual de la solicitud es, en revisión por parte del equipo jurídico de la DIR.
Para el mes de septiembre del año 2021 se cuenta con el seguimiento de 11 convocatorias, 5 invitaciones y 1 convenio.
La convocatoria “Generación de capacidades para la producción en Colombia de reactivos, insumos, y metodologías para la prevención, diagnóstico, tratamiento de enfermedades infecciosas desatendidas y demás enfermedades transmisibles - 895-2021“:
La convocatoria “Generación de capacidades para la producción en Colombia de reactivos, insumos, y metodologías para la prevención, diagnóstico, tratamiento de enfermedades infecciosas desatendidas y demás enfermedades transmisibles”.  Como resultado del proceso de evaluación, de las 12 propuestas que pasaron a panel de evaluación, resultaron 4 propuestas con la puntuación suficiente para ser incluidas en el banco preliminar de propuestas elegibles, que fue publicado en la página oficial del Ministerio el pasado 12 de julio de 2021.
En el periodo de solicitud de aclaraciones al banco preliminar de elegibles, cerró el 16 de julio.  El periodo para respuesta a estas aclaraciones cerró el 22 de julio, se recibieron varios derechos de petición, pero ninguno generó cambios al banco preliminar, se procedió a preparar la caracterización del banco definitivo de elegibles, este banco fue presentado en el Comité de Gestión de Recursos de la CTeI del 13 de agosto para aprobación fue publicado el 17 de agosto con la resolución 1565 del 17 de agosto del 2021. Una vez publicado el banco definitivo se procedió a contactar a los elegibles para el proceso de contratación, se solicitó revisión presupuestal y respuesta a las aclaraciones del panel de evaluación, así como la elaboración de plan de trabajo, según formato establecido. Actualmente nos encontramos en el proceso de contratación con las entidades, específicamente en el proceso de expedición de pólizas, para continuar con la legalización de los contratos.
La convocatoria 896 “CONVOCATORIA FORTALECIMIENTO DE CAPACIDADES REGIONALES DE INVESTIGACIÓN EN SALUD”:  
La convocatoria 896 “CONVOCATORIA FORTALECIMIENTO DE CAPACIDADES REGIONALES DE INVESTIGACIÓN EN SALUD”, Se realizó la parametrización y revisión del formulario de evaluación en la plataforma del SIGP, que ya se encuentra disponible para el diligenciamiento por los evaluadores.
De las 85 propuestas registradas 70 propuestas pasaron al proceso de evaluación, de las cuales resultaron elegibles 18 propuestas. Se generó el banco preliminar de elegibles el cual fue publicado el 9 de agosto, se recibieron y respondieron todas las aclaraciones al banco, no se reportaron cambios al banco producto de estas solicitudes por lo que se procedió a caracterizar el banco preliminar para posteriormente presentar ante el comité de Gestión de Recursos de la CTeI. El 8 de septiembre se publicó el banco definitivo de elegibles. Actualmente nos encontramos en el proceso de generación de los memorandos de solicitud de contratación para enviar al equipo de contratación- jurídica de la DIR para la elaboración de las minutas y las ofertas por SECOP.
Convocatoria para la financiación de proyectos de CTeI en salud que promuevan la medicina personalizada y la investigación traslacional – 897 de 2021:  
En cuanto a la “Convocatoria para la financiación de proyectos de CTeI en salud que promuevan la medicina personalizada y la investigación traslacional – 897 de 2021”, tenía como fecha de cierre el 2 de julio de 2021, sin embargo, en las últimas horas del cierre de la convocatoria, se presentaron dificultades técnicas relacionadas con una falla de comunicación entre los servidores que no permitía la subida de documentos, por lo que se tomó la decisión de abrir nuevamente la convocatoria el día 6 de julio de 2021, en el horario de 1:00 pm a 6:00 pm.
El día 6 de julio de 2021, persistieron los problemas técnicos durante todo el día, por lo tanto, no fue posible abrir la convocatoria. Una vez solucionado el problema, al finalizar el día, se emitió nuevamente un comunicado en la página web de la convocatoria y en los canales oficiales, informando que se habilitaría la plataforma SIGP nuevamente el día 7 de julio de 2021, en el horario de 1:00 pm a 6:00 pm.
Como resultado del proceso de revisión de requisitos, cumplieron 228 propuestas, se desarrolló el proceso de evaluación y como resultado se generaron 96 proyectos elegibles, 44 proyectos de la modalidad 1 y 52 de la modalidad 2, el banco preliminar de propuestas elegibles fue publicado el día 14 de septiembre, se surtió el periodo de aclaraciones del 15 al 22 de septiembre y el banco definitivo de elegibles debe ser publicado el día.
Invitación para presentar propuestas de investigación que promuevan e integren las capacidades nacionales de CTeI para el desarrollo de un prototipo de vacuna contra el Covid-19:
Se construyeron los términos de referencia de la invitación y sus anexos, se pasaron para revisión de la Dirección de Generación de Conocimiento, se realizaron los ajustes solicitados y se socializó en el Comité Viceministerial el jueves 24 de junio, antes de pasar a solicitar la revisión de conceptos, con el fin de contar con las sugerencias del Viceministerio y de los gestores. Los TDRs fueron enviados para revisión de conceptos por parte de todas las dependencias (jurídica, planeación, registro y financiera), adicionalmente, fueron revisados por el área experta en propiedad intelectual de Minciencias, en cabeza de Sandra Martínez. Las consideraciones enviadas fueron incorporadas a los TDRs, se aprobaron en Comité de Gestión de Recursos del 22 de septiembre y fueron publicados con fecha de apertura del 22 de septiembre, la invitación estará abierta para la recepción de propuestas hasta el próximo 14 de octubre.
Convocatoria Fortalecimiento de Centros Autónomos I+D+i: El 30 de abril de 2021 se aperturó la convocatoria 905 con el objeto de fortalecer los centros de investigación autónomos e institutos públicos de I+D, fomentando sus capacidades científicas, tecnológicas y sus planes estratégicos institucionales para contribuir con su competitividad y sostenibilidad en sus áreas estratégicas de acuerdo con sus vocaciones. A través de esta se habilitaron dos mecanismos, así: 
•	Mecanismo 1: Centros de investigación autónomos o institutos públicos de I+D que cuenten con reconocimiento vigente por parte del Ministerio de Ciencia, Tecnología e Innovación, para la financiación de los Planes Estratégicos Institucionales.
•	Mecanismo 2: Centros de investigación autónomos o institutos públicos de I+D, en calidad de entidad ejecutora, tanto reconocidos como no reconocidos, que se presenten bajo la figura de alianza con al menos una Institución de Educación Superior Acreditada, para la financiación de las tesis de doctorado de estudiantes matriculados.
Al cierre de la Convocatoria se recibieron 12 propuestas para el mecanismo 1 y 21 para el mecanismo 2, de las cuales, luego de la revisión de cumplimiento de requisitos, cumplieron los términos 12 propuestas de fortalecimiento institucional en el mecanismo 1 y 6 tesis de doctorado en el mecanismo 2. Posterior a esto, entre el 10 de agosto y el 13 de septiembre de 2021, se surtió el proceso de evaluación por pares externos, publicándose el banco preliminar de elegibles el 14 de septiembre de 2021. De acuerdo con los resultados, se financiarían 12 propuestas por el mecanismo 1, y 6 tesis en el mecanismo 2, de estas 4 se encuentran en el foco 4 de la misión de sabios- Bioeconomía, biotecnología y medio ambiente, y dos en el foco 7 de Ciencias de la vida y de la salud.
Convocatoria Plataforma Transatlántica: Se encuentra en proceso de evaluación, se presentaron 65 propuestas y 47 están siendo evaluadas, dado que cumplieron con las condiciones requeridas en el marco de la convocatoria.
Convocatoria Innovación para la Función Pública: Se efectuó el proceso de evaluación por pares ciegos y a la fecha se tiene 1 propuesta seleccionada, de 2 que se postularon, perteneciente a la Universidad de los Andes.
Convocatoria ONDAS primera infancia: La invitación se encuentra abierta y cierra el 27 de octubre del presente año.
Convocatoria Conectando Conocimiento Banco de Elegibles: La totalidad de los contratos se encuentran legalizados, desembolsados y en ejecución.
Convocatoria Indexación de revistas: Se encuentra a 28 días de cierre.  Se han atendido 143 solicitudes desde la fecha de apertura (20 de agosto de 2021). La fecha de cierre es para el viernes 29 de octubre.
Convocatoria de Grupo de investigación e investigadores: A la fecha se han atendido alrededor de 5000 solicitudes sobre el proceso de reconocimiento y medición de grupos e investigadores. Además el equipo de cienciometría se está preparando técnicamente para el cierre del proceso que será el 20 de octubre de 2021 a las 4:00pm.
Invitación a presentar propuestas para la ejecución de proyectos de I+D+i orientados al fortalecimiento del portafolio I+D+i de la ARC según prioridades y necesidades de la ARC-2020:  Se abrió la invitación de administrador el 27 de agosto 202 (Enlace: https://minciencias.gov.co/convocatorias/invitacion-para-presentacion-propuestas/invitacion-presentar-propuesta-para-9) . El cierre del mecanismo fue para el 24 de septiembre. Se planteó la revisión de requisitos para septiembre 27 al 01 octubre. A la fecha está pendiente la entrega de las propuestas que cumplieron requisitos por parte del equipo de registro.
Invitación a presentar propuestas para la ejecución de proyectos de I+D+i orientados a la generación de nuevo conocimiento en Yacimientos No Convencionales en Colombia: Se presentaron los resultados al comité Viceministerial el 23 de julio 2021. Se presentaron los resultados de la evaluación. Se aprobaron los resultados de la evaluación en el comité de Gestión de Recursos 30 julio 2021 y se notificaron los resultados a los </t>
  </si>
  <si>
    <t xml:space="preserve">Julio
Revisión y ajuste de los modelos cienciométricos vigentes: 
- Se han atendido alrededor de 50 capacitaciones en el mes de julio a universidades, grupos de investigación, institutos de investigación, empresas y centros de investigación de todas las regiones del país. 
- Se publica adenda número 1 de la convocatoria 894 del 2021, en la que se amplía el cronograma del proceso y se incluyen nuevos requerimientos para la validación de libros y capítulos resultados de investigación. 
- Se aprueban lineamientos en Comité Viceministerial de Innovación, Conocimiento y Productividad, para el desarrollo de la Convocatoria Nacional de Indexación de revistas científicas nacionales - Publindex.
Agosto
- Aprobación de la Adenda Número 2 al proceso de Convocatoria 894 del 2021, donde se incluye una nueva categoría para libros y capítulos resultados de investigación y se acuerda, en compañías de las instituciones del Sistema Nacional de Ciencia, Tecnología e Innovación, el cálculo de indicadores de trayectoria, a manera informativa y no como parte de los criterios de clasificación de grupos de investigación. 
- Publicación del proceso de Convocatoria 910 del 2021 - Convocatoria Nacional para la indexación de revistas científicas colombianas 2021. 
Septiembre
Para el mes de septiembre, desde el equipo de cienciometría se han adelantado mesas técnicas para la mejora del modelo de indexación de revistas científicas nacionales. Estas mesas se desarrollan en conjunto con participantes del sector académico y del Sistema Nacional de Ciencia, Tecnología e Innovación.
Se está preparando técnicamente los cierres de las Convocatorias 894 del 2021 y 901 del 2021, previstos para el mes de octubre. </t>
  </si>
  <si>
    <t xml:space="preserve">
Hitos Julio Oficina de Control Interno: 
Durante el mes de julio de 2021, entre otras se realizaron las siguientes actividades: se realizaron  las auditorías del procedimiento tesorería – código: A202PR02 versión: 01, y la auditoría ecosistema científico - banca multilateral, 2021, se realizó la Evaluación del Sistema de Control Interno - Pormenorizado Primer semestre de 2021 se realizó el seguimiento al cumplimiento de los compromisos y funcionamiento de los comités institucionales de MINCIENCIAS donde la oficina de control interno realiza participación, seguimiento a planes asociados al plan de acción institucional vigencia 2021, seguimiento a la ejecución del presupuesto de las convocatorias al bienio 2019-2020 con enfoque en la convocatoria n° 06 de 2019 y el seguimiento a la ejecución presupuestal del mes de Julio de 2021.
Hitos Agosto Oficina de Control Interno: 
Durante el mes de agosto de 2021, entre otras se realizaron las siguientes actividades: se realizaron las auditorias de Gestión al Sistema de Administración del Riesgo S.A.R., con corte a 30/06/2021, auditoría a los procedimientos de comunicación organizacional y procedimiento comunicación institucional, auditoría a los contratos y convenios celebrados a través del fondo Francisco José Caldas. Se presenta la certificación correspondiente al primer semestre de 2021 respecto del sistema e-KOGUI. Se realiza seguimiento a Plan de mejora de auditoría a contratos, convenios y acuerdos de voluntades celebrados, adicionados y/o modificados y las vinculaciones de personal realizados en el marco de la emergencia derivada del COVID-19 y seguimiento a PQRDS I semestre 2021
Hitos Septiembre Oficina de Control Interno:
Durante el mes de septiembre de 2021, entre otras se realizaron las siguientes actividades: se realizó la auditoria al procedimiento para la administración de bienes e inventarios del proceso de gestión administración de bienes y servicio y se están realizando las actividades incluidas en el plan anual de auditorías aprobado para el año 2021.</t>
  </si>
  <si>
    <t>Julio 
Durante el mes de Julio se abrieron las primeras 4 convocatorias del plan de convocatorias del bienio 2021-2022 de CTeI del SGR. Las cuatro convocatorias abiertas corresponden a las líneas de "Innovación", "Investigación", "Formación de capital humano de alto nivel" y "Apropiación Social de la CTeI". 
Desde el momento de apertura de las convocatorias se han realizado 6 eventos de socialización masiva por el canal institucional de YouTube con más de 15.000 visualizaciones, y mesas más 10 mesas virtuales para atención a inquietudes sobre las convocatorias abiertas, en las que se resolvieron más de 500 inquietudes a diferentes actores del Sistema Nacional de CTeI.
Finalmente, el pasado 30 de Julio se cerró la etapa de recepción de propuestas para la convocatoria de Formación de alto nivel, con 56 propuestas radicadas que inician a partir del 2 de agosto el proceso de verificación de requisitos.
Agosto
Durante el mes de agosto de 2021, el grupo de Cátedra CTeI y Articulación continuó con el acompañamiento permanente a las IES ejecutoras de los proyectos aprobados en la convocatoria de Becas del Bicentenario corte 2. En esta etapa de su proceso, el apoyo giró en torno a la generación de canales de articulación con las instancias del gobierno nacional para el desembolso de los recursos con la legalización de los créditos educativos. Adicionalmente, realizamos numerosas mesas de trabajo con Entidades privadas, públicas y territoriales, con el objetivo de aclarar dudas sobre el ciclo de presentación de proyectos en el marco de la asignación de CTeI del SGR, apoyamos al equipo de Convocatorias en el lanzamiento de las dos (2) nuevas convocatorias del plan bienal 2021-2022 en las temáticas de medio ambiente y desarrollo sostenible y fortalecimiento territorial a través de Webinar y realizamos Salas Abiertas Virtuales para la solución de inquietudes sobre los Términos de Referencia, a las cuales se vincularon 80 entidades proponentes. Así mismo, hemos participado en el proceso de suscripción de Actas Protocolarias en distintos departamentos del país, en las cuales ha participado el ministro de CTeI, los gobernadores y los ejecutores de los proyectos de inversión. Finalmente, hemos gestionado ante el Departamento Nacional de Planeación y el Ministerio de Hacienda y Crédito Público la incorporación de un artículo en el nuevo decreto del SGR, que contemple la posibilidad del pago directo a ejecutores en los casos en que estos cuenten con la capacidad de producir bienes y servicios para la ejecución de actividades de los proyectos. Este último proceso lo hemos hecho canalizando las solicitudes de varios ejecutores del país, especialmente del departamento de Antioquia.
Septiembre:
1. Durante el mes de septiembre de 2021, el grupo de Cátedra CTeI y Articulación realizó permanente acompañamiento a las doce (12) IES ejecutoras de los proyectos aprobados en la convocatoria de Becas del Bicentenario corte 2 que para dicho mes se reportaban con el no cumplimiento de los requisitos para el inicio a la ejecución. Esta labor implicó la realización de un número superior a 110 llamadas telefónicas del seguimiento semanal. En esta etapa de su proceso, el apoyo giró en torno a la generación de canales de articulación con las instancias del gobierno nacional para el desembolso de los recursos con la legalización de los créditos estudiantiles, con la realización de dos (2) mesas de trabajo con delegados del DNP y Minhacienda.
2. Realizamos nueve (9) mesas de trabajo con Entidades privadas, públicas y territoriales, con el objetivo de aclarar dudas sobre el ciclo de presentación de proyectos en el marco de la asignación de CTeI del SGR. 
3. Realizamos y coordinamos cuatro (4) salas abiertas virtuales de las dos (2) nuevas convocatorias del plan bienal (fortalecimiento territorial y medio ambiente y desarrollo sostenible).
4. Realizamos una (1) mesa de trabajo con los ejecutores del Departamento de Antioquia (públicos y privados) para informar los avances en la regulación del pago directo a ejecutores mediante Decreto del SGR.
5. Realizamos cuatro (4) mesas de trabajo internas y una (1) con el CIER SUR de la Universidad del Valle para el alistamiento del relanzamiento de la cátedra virtual y los ajustes en la plataforma Moodle.</t>
  </si>
  <si>
    <r>
      <t xml:space="preserve">
</t>
    </r>
    <r>
      <rPr>
        <b/>
        <sz val="12"/>
        <rFont val="Arial Narrow"/>
        <family val="2"/>
      </rPr>
      <t>1 Articulación Territorial:</t>
    </r>
    <r>
      <rPr>
        <sz val="12"/>
        <rFont val="Arial Narrow"/>
        <family val="2"/>
      </rPr>
      <t xml:space="preserve"> La iniciativa estratégica de Articulación Territorial avanza en su proceso de vincular actores regionales para la implementación, seguimiento y evaluación del programa Ondas como estrategia para el desarrollo de una cultura de CTeI. Por ello, durante el tercer trimestre se realizaron las siguientes acciones:
A través de AVANCIENCIA (administrador de proyectos de la Dirección de Vocaciones y Formación en CTeI) y el convenio 203-2021 suscito entre el Fondo Francisco José de Caldas y la Organización de Estados Americanos cuyo objeto es “Aunar esfuerzos técnicos, administrativos y financieros entre el Ministerio de Ciencia, Tecnología e Innovación y La Organización de Estados Iberoamericanos para la Educación, la Ciencia y la Cultura (OEI) para promover la vocación científica y tecnológica en los niños, niñas, adolescentes y jóvenes en Colombia”, se realizó la suscripción de  09 convenios de cooperación interinstitucional con diferentes Instituciones de Educación Superior, para aunar sus esfuerzos técnicos, pedagógicos, humanos, administrativos, y financieros, y así, fomentar las vocaciones científicas desde la infancia, a través de la Investigación. Con estas alianzas y la inversión realizada por MINCIENCIA equivalente a $2.047.639.000, se beneficiará a 12.025 niños, niñas y adolescentes, 541 maestros, 367 establecimientos educativos de 141 municipios de los departamentos de Atlántico, Bolívar, Boyacá, Cundinamarca, Guaviare, Meta, Quindío, Santander y el Distrito de Buenaventura. Como evidencia se adjuntan los 09 convenios firmados por las partes.
Adicionalmente, se realiza el reporte de avance del indicador programático que corresponde a 6.000 niños, niñas y adolescentes certificados en procesos de fortalecimiento de sus capacidades en investigación y creación a través del Programa Ondas y sus entidades aliadas de los departamentos de Arauca, Caquetá y Huila. Al finalizar el cuarto y último trimestre se reportará 11.000 niños, niñas y adolescentes, para completar el total de 17.000 y así dar cumplimiento a la meta establecida para el 2021.
</t>
    </r>
    <r>
      <rPr>
        <b/>
        <sz val="12"/>
        <rFont val="Arial Narrow"/>
        <family val="2"/>
      </rPr>
      <t>2 Comunidad Virtual:</t>
    </r>
    <r>
      <rPr>
        <sz val="12"/>
        <rFont val="Arial Narrow"/>
        <family val="2"/>
      </rPr>
      <t xml:space="preserve"> El componente de la Comunidad Virtual del Programa Ondas Minciencias ha planteado para el año 2021 un plan de trabajo orientado por tres líneas: contextualización, implementación, seguimiento y evaluación, en este sentido, en el mes de septiembre se desarrollaron las siguientes acciones que responden y aportan a la consecución de dicho plan:
-Se elaboró la ficha de planeación de reestructuración de la página Web del programa Ondas. Esta ficha se presenta como una ruta de navegación para orientar el proceso de trabajo y responder al objetivo de reestructuración que es desarrollar una comunidad virtual que permita una gestión efectiva de la información de los actores, los procesos de investigación y la consolidación de la comunidad como una Red de NNA, maestros co-investigadores y asesores que se teje alrededor de la CTeI. La ficha desarrollada da cuenta entonces de las necesidades identificadas por parte del equipo técnico nacional en relación con la comunidad virtual, el enfoque de las mismas y los retos que representa.
Enlace:
https://docs.google.com/spreadsheets/d/17iASOtIpf2rbwEuMMLntDviJtkNKhDXT/edit?usp=sharing&amp;ouid=105243347677922496490&amp;rtpof=true&amp;sd=true
-Se cumplió con la ruta de inscripción, evaluación y visualización virtual de los 31 proyectos participantes al I Encuentro Regional Ciencia y Territorio 2021 Sede Caldas dentro de la Plataforma Héroes Ondas. Un proceso que consistió en hacer seguimiento a los estados de los proyectos, revisión de participantes, seguimiento al cargue de información, conexión y gestión con la oficina de sistemas de Minciencias para el desarrollo web necesario para dar solución a casos de servicios relacionados al encuentro, divulgación a la comunidad del módulo de encuentros virtuales, gestión y capacitación presencial a los evaluados del encuentro, reporte de resultados y entrega de informes con retroalimentaciones a los proyectos, lista final de proyectos participantes y puntajes de ganadores.
Enlace: https://docs.google.com/spreadsheets/d/1U7RWq5WuP0IRcAwQnAQ1vvl2TdWjbMgT/edit?usp=sharing&amp;ouid=105243347677922496490&amp;rtpof=true&amp;sd=true
-Se presentó la trazabilidad del proceso de cesión de derechos patrimoniales por parte de grupo i33 a favor de Minciencias, al equipo designado de la oficina jurídica. Dicha presentación tuvo como propósito definir las acciones necesarias para avanzar de manera efectiva en el proceso y la toma de decisiones respecto al mismo. El espacio tuvo como ejes los siguientes temas:  contextualización: qué es la plataforma héroes y los procesos que se desarrollan y generan a través de ella; proceso de contratación con el grupo i33 integrado por procesos de soporte y mantenimiento y proceso de cesión de derechos.
Enlace:
https://docs.google.com/document/d/1wou1sgTpTwEE9VVxlQe4x1ERvIMM4YS-/edit?usp=sharing&amp;ouid=105243347677922496490&amp;rtpof=true&amp;sd=true
-Participación activa en el proceso de diseño de productos audiovisuales y divulgación para el I Encuentro Regional Ciencia y Territorio 2021 Sede Caldas: una actividad que tuvo dos momentos. En el primero se hizo una lista de las piezas necesarias con la líder del componente de Fortalecimiento y Divulgación para el desarrollo de los encuentros de manera virtual y presencial. Igualmente en este momento se creó una carpeta de insumos gráficos para el trabajo de la mano con los diseñadores que desarrollaron el material gráfico del encuentro, dando instrucciones sobre el contenido, aportando información y conectando a los distintos diseñadores. Durante este espacio también se apoyó técnicamente al equipo audiovisual del evento con información del evento, recibiendo por parte de ellos una propuesta creativa y dando instrucciones de la logística del flujo del material gráfico. En el segundo momento la tarea fue un trabajo de divulgación presencial de las actividades del encuentro a través de las redes de Ondas y la web, trabajando de la mano con los equipos de comunicaciones del Programa Ondas Caldas, La oficina de comunicaciones de Minciencias, y el equipo de divulgación del despacho viceministerial.
-Trabajo colaborativo para la divulgación de las Olimpiadas Internacionales de la Ciencia. Un convenio establecido entre Minciencias y la Universidad Antonio Nariño. Para esta actividad se trabajó de la mano del componente de Articulación Territorial de Ondas haciendo una propuesta de divulgación de la mano del equipo de comunicaciones de la UAN para poder establecer la línea gráfica de las olimpiadas y los talleres. llegando al punto de que se realizarán 8 talleres virtuales transmitidos a través del Facebook Live del Programa Ondas; un comunicado de prensa, 8 cápsulas de divulgación. También se ha hecho un trabajo de seguimiento y revisión a los contenidos presentados por la UAN y se ha divulgado todas las actividades a través de las redes del Programa Ondas.
</t>
    </r>
    <r>
      <rPr>
        <b/>
        <sz val="12"/>
        <rFont val="Arial Narrow"/>
        <family val="2"/>
      </rPr>
      <t>3.3 Lineamientos Pedagógicos:</t>
    </r>
    <r>
      <rPr>
        <sz val="12"/>
        <rFont val="Arial Narrow"/>
        <family val="2"/>
      </rPr>
      <t xml:space="preserve"> Se avanzó en el fortalecimiento de las rutas pedagógicas de Ondas en lo referente a: el fortalecimiento de Ondas en casa; el apoyo la organización de las actividades pedagógicas para el encuentro regional de Caldas el desarrollo de materiales pedagógicos; y la formación de docentes y asesores; y la construcción de la política pública de la DVF.
Herramientas para la lectura, escritura académica, y la búsqueda y uso de la información científica:
Se desarrollaron reuniones técnicas con los profesionales encargados de desarrollar las herramientas de fortalecimiento de Ondas en las áreas definidas.
Se consolidó el plan de trabajo con el Cerlalc para el desarrollo de las actividades del contrato y la entrega de los productos definidos para el fortalecimiento de Ondas 
Formación de docentes y asesores Ondas:
Se revisó el diseño instruccional de los cursos previo a su lanzamiento y se acordó que los docentes inscritos tendrán acceso a los cuatro cursos definidos para 2021 hasta enero de 2022, considerando los cambios que han tenido sus dinámicas en el proceso de regreso progresivo y alternado a los colegios. 
Articulación con los escenarios de política pública dirigida a NNA:
Se participó activamente en las mesas convocadas por el MEN para la política de lectura, escritura, oralidad y bibliotecas escolares; en este escenario se ha intervenido desde la perspectiva pedagógica de Ondas y la pertinencia de incluir el tema de la CTeI en los procesos de lectura y escritura científica enfocados en el desarrollo de los NNA.
Se revisaron las acciones del CONPES de CTeI con el MEN y se construyeron las acciones dirigidas a NNA en el documento de política de la DVF.
Espacios de acercamiento de los NNA a la CTeI:
Se articuló con la Dirección de Capacidades y Divulgación de la CTeI el proceso pedagógico dirigido a los NNA y docentes en el marco del Encuentro regional realizado en Caldas.  
</t>
    </r>
    <r>
      <rPr>
        <b/>
        <sz val="12"/>
        <rFont val="Arial Narrow"/>
        <family val="2"/>
      </rPr>
      <t>4.3 Divulgación, movilidad y fortalecimiento:</t>
    </r>
    <r>
      <rPr>
        <sz val="12"/>
        <rFont val="Arial Narrow"/>
        <family val="2"/>
      </rPr>
      <t xml:space="preserve"> Estrategia de Divulgación, Movilidad y Fortalecimiento Ondas, trimestre (mes de septiembre)
Para el cumplimiento de esta acción en el mes de septiembre, se realizaron las siguientes actividades: 
Como producto de la ejecución de los espacios regionales para la divulgación de los resultados de los proyectos realizados por los niños, niñas, adolescentes y jóvenes beneficiados por el Programa Ondas Minciencias, se elaboró el informe de gestión de los encuentros regionales. Como evidencia, se anexa documento: 1. Informe de gestión. Encuentros de divulgación regional 2021. 
Se coordino técnica, operativa y logísticamente la ejecución del Encuentro Regional “Ciencia y Territorio” 2021-Sede Caldas, el cual se llevó a cabo en la ciudad de Manizales, los días 22, 23 y 24 de septiembre de 2021; este proceso también implicó la producción de documentos. En este encuentro participaron 64 niños, niñas, adolescentes, jóvenes, y 32 maestros(as) integrantes de 32 grupos de investigación infantiles y juveniles; se presentaron y divulgaron 32 proyectos de investigación de los departamentos de Antioquia, Arauca, Caldas, Chocó, Sucre, Bolívar y por la Corporación Educativa Minuto de Dios CEMID, Cundinamarca, Bogotá y Santander. Como evidencia, se documentos: 1. Base de datos de los participantes, 2. Agenda general.
Se avanza en la gestión orientada hacia el desarrollo del Encuentro Regional “Ciencia y Territorio” 2021-Sede Huila, el cual se realizará en la ciudad de Neiva, los días 20, 21 y 22 de octubre de 2021. A este encuentro se inscribieron 41 proyectos de investigación, 82 niños, niñas, adolescentes, jóvenes y 32 maestros(as) integrantes de 32 grupos de investigación infantiles y juveniles. Como evidencia, se documentos: 1. Base de datos de los participantes, 2. Ficha técnica. 
Como parte de las actividades de la estrategia de divulgación internacional del Programa Ondas Minciencias se realizó el respectivo acompañamiento, se revisó y brindó asesoría en la elaboración de los papers científicos y en la inscripción de tres proyectos de investigación en la VI EXPO-CIENCIAS NACIONAL CHILE 2021, a realizarse en formato virtual, los días 24, 25 y 26 de noviembre de 2021. Los proyectos inscritos son los siguientes: 1. Soluciones tecnológicas para procesos agroindustriales en el municipio de Campoalegre – Huila, 2. Rescate del saber ancestral mediante el uso de plantas, fortalecedoras del sistema inmunológico, del departamento de Chocó, y 3. Potencia Piodocina, del departamento de Caldas). Enlace. https://forms.gle/4Bexx7VvQYp3zD6VA 
La segunda semana de septiembre, en el marco de la "Actividad No. 3. Grupos de estudio" se realizó un encuentro entre los equipos técnicos de Minciencias y SENACYT de Guatemala donde se desarrolló el tema de Lineamientos para asesores. Como evidencia, se anexa documento: 1. Lista de asistencia a reuniones (Código T701).
REPORTE DE CIERRE: Durante el tercer trimestre del año 2021 para el cumplimiento de la meta propuesta se desarrollaron, las siguientes actividades:
Se elaboró el Informe de gestión. Encuentros de divulgación regional 2021. Encuentro Regional “Ciencia y Territorio” 2021 – Sede Caldas, que da cuenta de la planeación, gestión y desarrollo de los encuentros regionales para la divulgación de los proyectos de investigación realizados por niños, niñas, adolescentes y jóvenes Ondas. Como evidencia, se anexa documento: 1. Informe de gestión. Encuentros de divulgación regional 2021.
Se ejecutó el Encuentro Regional “Ciencia y Territorio” 2021-Sede Caldas, en la ciudad de Manizales, los días 22, 23 y 24 de septiembre de 2021, con la participación de 64 niños, niñas, adolescentes, jóvenes, y 32 maestros(as) integrantes de 32 grupos de investigación infantiles y juveniles; se presentaron y divulgaron 32 proyectos de investigación de los departamentos de Antioquia, Arauca, Caldas, Chocó, Sucre, Bolívar y por la Corporación Educativa Minuto de Dios CEMID, Cundinamarca, Bogotá y Santander.
En el marco de la propuesta de trabajo para el desarrollo del proceso de transferencia de conocimiento para la implementación del programa Ondas en Guatemala, y acciones de cooperación técnica entre Minciencias y SENACYT se avanzó en el desarrollo de la "Actividad No. 3. Grupo de estudio", con los temas: 1. La ruta metodológica del Programa Ondas, 2. Articulación territorial Ondas, 3. Divulgación, Movilidad y Fortalecimiento, y 4. Lineamiento para asesores.
En articulación con el Centro de Ciencia y Tecnología de Antioquia – CTA -, se elaboró el documento inicial (marco lógico) de la propuesta beca pasantía nacional donde se propone desarrollar una ruta académica y empresarial (I+D+i) denominada “Ruta de la Innovación en Medellín”. 
Como parte de la implementación de las estrategias de fortalecimiento de los proyectos de investigación realizados por niños, niñas y adolescentes que implican acciones de divulgación virtual, se realizó el acompañamiento y se brindó asesoría a la producción de documentos y al proceso de inscripción de tres proyectos a la VI EXPO-CIENCIAS NACIONAL CHILE 2021, a realizarse en formato virtual, los días 24, 25 y 26 de noviembre de 2021.
De esta forma se da cumplimiento a lo planeado durante el tercer trimestre del año 2021, para el desarrollo de las “Estrategias para el fortalecimiento, divulgación y movilidad nacional e internacional encaminadas a potenciar las capacidades regionales de CTeI”.</t>
    </r>
  </si>
  <si>
    <r>
      <rPr>
        <b/>
        <sz val="12"/>
        <rFont val="Arial Narrow"/>
        <family val="2"/>
      </rPr>
      <t>2.3 Convocatoria Aliados Fulbright:</t>
    </r>
    <r>
      <rPr>
        <sz val="12"/>
        <rFont val="Arial Narrow"/>
        <family val="2"/>
      </rPr>
      <t xml:space="preserve"> Durante el tercer trimestre, el 3 de septiembre de 2021 se publicó el listado de candidatos seleccionados en el marco de la Convocatoria Minciencias - Fulbright 2021, como resultado, 40 candidatos resultaron seleccionados.
</t>
    </r>
    <r>
      <rPr>
        <b/>
        <sz val="12"/>
        <rFont val="Arial Narrow"/>
        <family val="2"/>
      </rPr>
      <t>3.3 Convocatoria Doctorado en el Exterior:</t>
    </r>
    <r>
      <rPr>
        <sz val="12"/>
        <rFont val="Arial Narrow"/>
        <family val="2"/>
      </rPr>
      <t xml:space="preserve"> Durante el tercer trimestre se dio cierre a la Convocatoria 906 de Doctorados en el Exterior y se adelantó el proceso de revisión de requisitos y de asignación. El 24 de septiembre de 2021 se publicó el Banco Preliminar de Candidatos elegibles.
</t>
    </r>
    <r>
      <rPr>
        <b/>
        <sz val="12"/>
        <rFont val="Arial Narrow"/>
        <family val="2"/>
      </rPr>
      <t>4.3 Convocatoria Doctorado en el Exterior:</t>
    </r>
    <r>
      <rPr>
        <sz val="12"/>
        <rFont val="Arial Narrow"/>
        <family val="2"/>
      </rPr>
      <t xml:space="preserve"> Durante el tercer trimestre, se realizó la revisión de recursos para asignar nuevas estancias postdoctorales. Como resultado, se elaboraron insumos para la publicación de un tercer Banco de Financiables en el marco de la Convocatoria 891 de 2020.
</t>
    </r>
    <r>
      <rPr>
        <b/>
        <sz val="12"/>
        <rFont val="Arial Narrow"/>
        <family val="2"/>
      </rPr>
      <t>5.3 Formación de Capital Humano de Alto Nivel para las Regiones:</t>
    </r>
    <r>
      <rPr>
        <sz val="12"/>
        <rFont val="Arial Narrow"/>
        <family val="2"/>
      </rPr>
      <t xml:space="preserve"> Durante el tercer trimestre se avanzó en la construcción de los términos de referencia de las convocatorias de Formación para las Regiones, departamentos de Cauca y Atlántico.</t>
    </r>
  </si>
  <si>
    <r>
      <rPr>
        <b/>
        <sz val="12"/>
        <rFont val="Arial Narrow"/>
        <family val="2"/>
      </rPr>
      <t>1.1.3 Realizar un estudio estratégico para el fortalecimiento regional en CTeI 3er trimestre:</t>
    </r>
    <r>
      <rPr>
        <sz val="12"/>
        <rFont val="Arial Narrow"/>
        <family val="2"/>
      </rPr>
      <t xml:space="preserve"> La Alta Dirección del Ministerio tomó la decisión de que esta actividad se llevara a cabo con el respaldo de la OEI, en el marco del convenio especial de cooperación a suscribir con el Ministerio. Teniendo en cuenta la mencionada decisión, se llevaron a cabo las siguientes acciones durante el trimestre julio-septiembre de 2021:
Mes de julio 1. Se refinaron   los entregables de las actividades para el convenio con la OEI.
2. Se detalló el cronograma de entregables en el marco de la propuesta para el convenio con la OEI
3. Se establecieron los presupuestos de cada componente (Internacionalización, Apropiación Social y Capacidades Regionales).
Mes de agosto 
1. El 02 de agosto se aprobó por el Comité Viceministerial de la solicitud de suscripción del convenio con la OEI
2. Aprobación en el Comité de Gestión de recursos el 10 de agosto.
3. Radicación de la solicitud de la elaboración del convenio dirigida a la DIR el día 24 de agosto|
Evidencias: -Actas del Comité Viceministerial y del Comité de Gestión de Recursos.
-Copia del memorando para elaboración del convenio. 
-Copia del documento de justificación del mismo.
 Mes de septiembre
1.Se llevó a cabo el proceso de revisión de la minuta de elaboración del convenio por parte de las áreas jurídicas de la Dirección de Inteligencia de Recursos del Ministerio-DIR-, de la Fiduciaria la Previsora S.A. como vocera y administradora   del Fondo Francisco José de Caldas y de la OEI.
2. Se suscribió el convenio entre la Fiduciaria la Previsora y la OEI con fecha 10 de septiembre de 2021.
</t>
    </r>
    <r>
      <rPr>
        <b/>
        <sz val="12"/>
        <rFont val="Arial Narrow"/>
        <family val="2"/>
      </rPr>
      <t>2.3 Brindar asesoría técnica para la planeación regional en CTeI 3er trimestre:</t>
    </r>
    <r>
      <rPr>
        <sz val="12"/>
        <rFont val="Arial Narrow"/>
        <family val="2"/>
      </rPr>
      <t xml:space="preserve">Como se ha reportado en los trimestres anteriores, la meta de brindar asesoría técnica para la planeación regional en CTeI, Se cumplió durante el primer trimestre. Lo cual permitió reportar los 33 Ejercicios de planeación asesorados y de esa manera se cumplió el indicador estratégico asociado a esta actividad.
Durante el tercer trimestre, se ha realizado la gestión de suscribir el convenio con la OEI en el marco del cual se realizará la evaluación de los Planes y acuerdos estratégicos departamentales de CTeI, como parte de esta actividad. </t>
    </r>
    <r>
      <rPr>
        <b/>
        <sz val="12"/>
        <rFont val="Arial Narrow"/>
        <family val="2"/>
      </rPr>
      <t xml:space="preserve">
3.3.4 Prestar servicios de asistencia técnica en CTeI a entes y organizaciones territoriales Asesoría Codecti 4to bimestre: 
</t>
    </r>
    <r>
      <rPr>
        <sz val="12"/>
        <rFont val="Arial Narrow"/>
        <family val="2"/>
      </rPr>
      <t xml:space="preserve">Se reportan las actividades de esta acción entre el 01 de julio y el 27 de septiembre de 2021.  Las actividades consistieron en la asistencia por parte de representantes de Minciencias a las sesiones del Codecti y las gestiones que se efectuaron para suscribir el convenio con la OEI a fin de desarrollar las actividades del Proyecto de Inversión del Fortalecimiento de Capacidades Regionales, entre las cuales se cuenta la asesoría a los Codecti.
1. Asistencia de los representantes de Minciencias a las sesiones de los Codecti-Julio -Septiembre
De acuerdo con la base de datos que maneja el Equipo de Capacidades Regionales, se reporta la asistencia a las siguientes sesiones de los Codecti:
-Guaviare: 22 de julio y 31 de agosto. (Se reporta acta de la sesión del 22 de julio).
-Antioquia: 05 de agosto y 24 de septiembre. (No se reporta acta).
-Caldas: 09 de julio (No se reporta acta).
-Risaralda: 30 de agosto (No se reporta acta).
-Nariño: 06 de julio, 03 de agosto y 07 de septiembre (No se reporta acta).
-Valle: agosto (No se reporta acta).
-Amazonas: 17 de septiembre (No se reporta acta).
-Putumayo: 21 de septiembre (No se reporta acta).
-San Andrés : 02 de septiembre(No se reporta acta).
-Cundinamarca: 22 de septiembre (No se reporta acta).
En total se reporta la asistencia a 14 sesiones de los Codecti, y un acta reportada con lista de asistencia (Sesión del Guaviare del 22 de julio).  Con respecto a las actas, se debe señalar que el Equipo de Capacidades Regionales administra un repositorio en el cual las secretarías técnicas de los codecti ubican actas de las reuniones entre otra información de interés compartido con el Ministerio. Sin embargo, no ha sido fácil que los departamentos usen el repositorio, lo que afecta los entregables de las actas y las listas de asistencia.
Por otra parte, de acuerdo con la base de datos de asistencia a los Codecti, entre enero y septiembre de 2021 se ha asistido a 150 sesiones de Codecti por parte de representantes de Minciencias.
2. Gestiones para la suscripción del Convenio entre la OEI y Minciencias
Con respecto a las gestiones conducentes a suscribir un convenio con la OEI, para llevar a cabo las actividades del proyecto de inversión de Fortalecimiento de Capacidades Regionales, durante el trimestre Julio -septiembre, se realizó la estructuración del convenio, la presentación de su justificación y plan de actividades ante los comités internos del Ministerio. Como resultado de la gestión, se suscribió el 10 de septiembre el convenio 405-2021-Minciencias OEI.
</t>
    </r>
    <r>
      <rPr>
        <b/>
        <sz val="12"/>
        <rFont val="Arial Narrow"/>
        <family val="2"/>
      </rPr>
      <t>3.1.3 Prestar servicios de asistencia técnica en CTeI a entes y organizaciones territoriales Instrumentos de capacitación 3er trimestre, 3.2.3 Prestar servicios de asistencia técnica en CTeI a entes y organizaciones territoriales Mesas técnicas 3er trimestre:</t>
    </r>
    <r>
      <rPr>
        <sz val="12"/>
        <rFont val="Arial Narrow"/>
        <family val="2"/>
      </rPr>
      <t xml:space="preserve"> La Alta Dirección del Ministerio tomó la decisión de que las actividades del proyecto de inversión de "Fortalecimiento de Capacidades Regionales”, a excepción del estudio de Insumos Analíticos, se realizaran en el marco de un convenio de cooperación técnica entre Minciencias y la OEI. Por lo anterior, durante el trimestre julio-septiembre de 2021 se llevaron a cabo las gestiones para la suscripción del convenio, con el fin de iniciar las actividades del proyecto de inversión, incluida la de capacitación en instrumentos de CTeI a entes y organizaciones territoriales. A continuación, se describen las actividades realizadas:
Mes de Julio
1. Se refinaron   los entregables de las actividades para el convenio con la OEI.
2. Se detalló el cronograma de entregables en el marco de la propuesta para el convenio con la OEI
3. Se establecieron los presupuestos de cada componente (Internacionalización, Apropiación Social y Capacidades Regionales).
Mes de Agosto
1. El 02 de agosto se aprobó por el Comité Viceministerial de la solicitud de suscripción del convenio con la OEI
2. Aprobación en el Comité de Gestión de recursos el 10 de agosto.
3. Radicación de la solicitud de la elaboración del convenio dirigida a la DIR el día 24 de agosto|
Mes de Septiembre
1.Se llevó a cabo el de revisión de la minuta de elaboración del convenio por parte de las áreas jurídicas del proceso Dirección de Inteligencia de Recursos del Ministerio-DIR-, de la Fiduciaria la Previsora S.A. como vocera y administradora   del Fondo Francisco José de Caldas y de la OEI.
2. Se suscribió el convenio entre la Fiduciaria la Previsora y la OEI con fecha 10 de septiembre de 2021.
Se presentan las siguientes evidencias de las mencionadas actividades:
-Justificación del Convenio
-Memorando de elaboración del Convenio
-Texto del Convenio 405 de 2021 Minciencias-OEI
</t>
    </r>
    <r>
      <rPr>
        <b/>
        <sz val="12"/>
        <rFont val="Arial Narrow"/>
        <family val="2"/>
      </rPr>
      <t>3.2.3 Prestar servicios de asistencia técnica en CTeI a entes y organizaciones territoriales Mesas técnicas 3er trimestre:</t>
    </r>
    <r>
      <rPr>
        <sz val="12"/>
        <rFont val="Arial Narrow"/>
        <family val="2"/>
      </rPr>
      <t xml:space="preserve"> La Alta Dirección del Ministerio decidió que todas las actividades concernientes al proyecto de inversión de "Fortalecimiento de Capacidades Regionales", a excepción de la actividad de "Insumos Analíticos", se desarrollaran en el marco del convenio de cooperación técnica a suscribir entre Minciencias y la OEI. Es por esto, que durante el trimestre julio-septiembre se realizaron las gestiones tendientes a la suscripción del convenio. A continuación, se describen las mencionadas gestiones:
Mes de Julio
1. Se refinaron   los entregables de las actividades para el convenio con la OEI.
2. Se detalló el cronograma de entregables en el marco de la propuesta para el convenio con la OEI
3. Se establecieron los presupuestos de cada componente (Internacionalización, Apropiación Social y Capacidades Regionales).
Mes de Agosto
1. El 02 de agosto se aprobó por el Comité Viceministerial de la solicitud de suscripción del convenio con la OEI
2. Aprobación en el Comité de Gestión de recursos el 10 de agosto.
3. Radicación de la solicitud de la elaboración del convenio dirigida a la DIR el día 24 de agosto.
Mes de Septiembre
1.Se llevó a cabo el de revisión de la minuta de elaboración del convenio por parte de las áreas jurídicas del proceso Dirección de Inteligencia de Recursos del Ministerio-DIR-, de la Fiduciaria la Previsora S.A. como vocera y administradora   del Fondo Francisco José de Caldas y de la OEI.
2. Se suscribió el convenio entre la Fiduciaria la Previsora y la OEI con fecha 10 de septiembre de 2021.
De las anteriores gestiones, se anexan las siguientes evidencias:
-Justificación de la suscripción del Convenio.
-Memorando de elaboración del Convenio.
-Texto del convenio 405-2021 Minciencias-OEI.
</t>
    </r>
    <r>
      <rPr>
        <b/>
        <sz val="12"/>
        <rFont val="Arial Narrow"/>
        <family val="2"/>
      </rPr>
      <t>4.1.3 Dinamizar la articulación interinstitucional, intersectorial e interterritorial de la CTeI Innovación pública en CTeI 3er trimestre:</t>
    </r>
    <r>
      <rPr>
        <sz val="12"/>
        <rFont val="Arial Narrow"/>
        <family val="2"/>
      </rPr>
      <t xml:space="preserve"> Durante el trimestre Julio - Septiembre se trabajó en la gestión para la suscripción de un convenio entre Minciencias y la OEI, ya que por decisión de la Alta Dirección del Ministerio , las actividades del Proyecto de inversión de Fortalecimiento de las Capacidades Regionales en CTeI, a excepción de insumos cuantitativos, se debían ejecutar con el respaldo de la OEI dada su experiencia internacional en la temática de CTeI.  Es así como la gestión para la suscripción del convenio apuntaba a que una vez se alcanzara aquella, se podrían iniciar las actividades incluidas en las temáticas de articulación e innovación pública. A continuación, se describen las actividades realizadas que, como se señaló, se orientaron primordialmente a la suscripción del convenio.
Mes de Julio
1. Se refinaron   los entregables de las actividades para el convenio con la OEI.
2. Se detalló el cronograma de entregables en el marco de la propuesta para el convenio con la OEI
3. Se establecieron los presupuestos de cada componente (Internacionalización, Apropiación Social y Capacidades Regionales).
Mes de Agosto
 1. El 02 de agosto se aprobó por el Comité Viceministerial de la solicitud de suscripción del convenio con la OEI
2. Aprobación en el Comité de Gestión de recursos el 10 de agosto.
3. Radicación de la solicitud de la elaboración del convenio dirigida a la Dirección de Inteligencia de Recursos el día 24 de agosto.
Mes de Septiembre
1.Se llevó a cabo el de revisión de la minuta de elaboración del convenio por parte de las áreas jurídicas del proceso Dirección de Inteligencia de Recursos del Ministerio-DIR-, de la Fiduciaria la Previsora S.A. como vocera y administradora   del Fondo Francisco José de Caldas y de la OEI.
2. Se suscribió el convenio entre la Fiduciaria la Previsora y la OEI con fecha 10 de septiembre de 2021.
Como evidencias de los resultados de las actividades descritas, se anexan los siguientes documentos:
-Texto de la justificación para la elaboración del convenio entre Minciencias y la OEI
-Texto del convenio 405-2021, suscrito entre la OEI y Minciencias
</t>
    </r>
    <r>
      <rPr>
        <b/>
        <sz val="12"/>
        <rFont val="Arial Narrow"/>
        <family val="2"/>
      </rPr>
      <t>4.2.3 Dinamizar la articulación interinstitucional, intersectorial e interterritorial de la CTeI Espacios de articulación 3er Trimestre:</t>
    </r>
    <r>
      <rPr>
        <sz val="12"/>
        <rFont val="Arial Narrow"/>
        <family val="2"/>
      </rPr>
      <t xml:space="preserve"> Durante el trimestre Julio - Septiembre se trabajó en la gestión para la suscripción de un convenio entre Minciencias y la OEI, ya que por decisión de la Alta Dirección del Ministerio , las actividades del Proyecto de inversión de Fortalecimiento de las Capacidades Regionales en CTeI, a excepción de insumos cuantitativos, se debían ejecutar con el respaldo de la OEI dada su experiencia internacional en la temática de CTeI.  Es así como la gestión para la suscripción del convenio apuntaba a que una vez se alcanzara aquella, se podrían iniciar las actividades incluidas en las temáticas de articulación e innovación pública. A continuación, se describen las actividades realizadas que, como se señaló, se orientaron primordialmente a la suscripción del convenio.
Mes de Julio
1. Se refinaron   los entregables de las actividades para el convenio con la OEI.
2. Se detalló el cronograma de entregables en el marco de la propuesta para el convenio con la OEI
3. Se establecieron los presupuestos de cada componente (Internacionalización, Apropiación Social y Capacidades Regionales).
Mes de Agosto
 1. El 02 de agosto se aprobó por el Comité Viceministerial de la solicitud de suscripción del convenio con la OEI
2. Aprobación en el Comité de Gestión de recursos el 10 de agosto.
3. Radicación de la solicitud de la elaboración del convenio dirigida a la Dirección de Inteligencia de Recursos el día 24 de agosto.
Mes de Septiembre
1.Se llevó a cabo el de revisión de la minuta de elaboración del convenio por parte de las áreas jurídicas del proceso Dirección de Inteligencia de Recursos del Ministerio-DIR-, de la Fiduciaria la Previsora S.A. como vocera y administradora   del Fondo Francisco José de Caldas y de la OEI.
2. Se suscribió el convenio entre la Fiduciaria la Previsora y la OEI con fecha 10 de septiembre de 2021.
Como evidencias de los resultados de las actividades descritas, se anexan los siguientes documentos:
-Texto de la justificación para la elaboración del convenio entre Minciencias y la OEI
-Texto del convenio 405-2021, suscrito entre la OEI y Minciencias
</t>
    </r>
    <r>
      <rPr>
        <b/>
        <sz val="12"/>
        <rFont val="Arial Narrow"/>
        <family val="2"/>
      </rPr>
      <t>6.3 Centros regionales de investigación, innovación y emprendimiento - 3er Trimestre:</t>
    </r>
    <r>
      <rPr>
        <sz val="12"/>
        <rFont val="Arial Narrow"/>
        <family val="2"/>
      </rPr>
      <t xml:space="preserve"> En el desarrollo del Convenio Especial de Cooperación 396-2021, se ha dado inicio a la implementación de los convenios derivados, de los cuales se han construido las hojas de Ruta de los CRIIE con las entidades territoriales, actores y los ejecutores en los siguientes departamentos:  (i)Antioquia: Universidad de Antioquia – UdeA; (ii) Córdoba y Guajira: Centro de Excelencia en Sistemas de Innovación – CESI; y (iii) Valle del Cauca: Universidad Santiago de Cali.  Esto con el fin de que los compromisos específicos y generales de las entidades mencionadas, asimismo, la justificación para contratar a través del fondo Francisco José de Caldas indicando la idoneidad de la entidad que va a ejecutar el objeto del convenio. Es de anotar que se encuentran en construcción para pasar a mesa técnica, jurídico y financiera de los CRIIE de Antioquia y Valle del Cauca, y para presentar en Comité de la Dirección de Inteligencia de Recursos de la CTeI el CRIIE de Guajira y Córdoba.
Para el próximo trimestre con la consolidación de los Convenios Especiales de Cooperación en cada uno de los CRIIE en los departamentos mencionados, se dará inicio a la ejecución de las actividades plasmadas a través del plan de trabajo detallado.</t>
    </r>
  </si>
  <si>
    <r>
      <rPr>
        <b/>
        <sz val="12"/>
        <rFont val="Arial Narrow"/>
        <family val="2"/>
      </rPr>
      <t xml:space="preserve">Julio
</t>
    </r>
    <r>
      <rPr>
        <sz val="12"/>
        <rFont val="Arial Narrow"/>
        <family val="2"/>
      </rPr>
      <t xml:space="preserve">Hito 1: Cierre de la Invitación a presentar propuestas para la: Construcción de Insumos Analíticos sobre Capacidades Regionales en CTeI en Colombia
Resultado esperado: Propuestas de grupos de investigación, universidades o centros de investigación para realizar los estudios.
Actores participantes: Equipo de Capacidades Regionales: Íngrid Rueda y proponentes de universidades y centros de investigación, nacionales e internacionales.
Recursos para movilizar: $1.150 millones, correspondientes a los costos del estudio.
Impacto: Conocimiento de la dinámica de la CTeI a nivel regional.
Hito 2: Inicio de la construcción de la justificación y del memorando de solicitud de elaboración de un convenio especial de cooperación técnica entre la Organización  de Estados Iberoamericanos para la Educación, la Ciencia y la Cultura-OEI y el Fondo Francisco José de Caldas con el objeto de "Aunar esfuerzos técnicos, administrativos y financieros para desarrollar actividades para la realización de estudios, planes, programas, proyectos e iniciativas en el ámbito regional, nacional, e internacional de la ciencia, la tecnología y la innovación, así como, el diseño e implementación de mecanismos y herramientas para promover la apropiación social del conocimiento, en el marco de la implementación y evaluación de políticas públicas". Se terminó de estructurar el cronograma de productos de dicho convenio en el componente de Capacidades Regionales, 
Resultado esperado: Obtención de los productos de las 8 actividades del proyecto de inversión para la vigencia 2021, del Equipo de Capacidades Regionales. Adicionalmente apoyo a la obtención de los productos resultantes de actividades correspondientes a los proyectos de inversión de Internacionalización de la CTeI y de Apropiación Social de CTeI.
Actores participantes: Equipo Capacidades Regionales, Grupo de Internacionalización y Grupo de Apropiación Social del Conocimiento, Dirección de Inteligencia de Recursos del Ministerio y la OEI.
Recursos para movilizar: El Ministerio aporta recursos de $10.557 millones y la OEI recursos de contrapartida en especie por $11.320 millones, para un total de $21.877 millones, para ejecutar entre 2021 y 2022.
Resultado esperado: Obtención de los productos de los proyectos de inversión de las tres áreas.
Impacto: Conocimiento y presencia del Ministerio en los territorios, fortalecimiento de las políticas de CTeI territorial (Para el caso del Equipo de Capacidades Regionales).
Hito 3: Acercamiento al DNP y MinCit, para explorar opciones de articulación regional entre los Codecti y las Comisiones Regionales de Competitividad e Innovación -CRCeI. Se lideraron reuniones de preparación con el equipo Capacidades Regionales para luego sentarse con el MinCIT y DNP a pensar en las posibles opciones de articulación regional entre los Codecti y las Comisiones Regionales de Competitividad e Innovación (CRCI). Se dejó un documento en Google Drive para construirlo entre todos, de acuerdo con las líneas que se propusieron. durante la reunión.
Resultado esperado: Inicio del proceso de acercamiento entre Minciencias, DNP y MinCit 
Actores participantes:  Minciencias (Equipo de Capacidades Regionales), DNP y MinCit. Recursos para movilizar: N/A.
Impacto: N/A
Hito 4: Apoyo a la difusión de las convocatorias SGR:  Se enviaron correos electrónicos a las secretarías técnicas de los Codecti para comunicarles la apertura de cuatro de las convocatorias del SGR, así como la realización de presentaciones sobre dichas convocatorias en vivo y de salas abiertas para responder preguntas relacionadas.
Resultado Esperado: Conocimiento del contenido as convocatorias por parte de los actores de los territorios y resolución de dudas e inquietudes.
Actores participantes: Miembros del Equipo de la Secretaría Técnica del SGR del Ministerio, miembros del Equipo de Equipo Capacidades Regionales actores del territorio.
Recursos para movilizar: Los correspondientes a las convocatorias de CTeI del Sistema General de Regalías para 2021.
Resultado esperado: Cubrimiento a todo el territorio nacional de las convocatorias de CTeI de Sistema de Regalías.
Impacto: N/A
</t>
    </r>
    <r>
      <rPr>
        <b/>
        <sz val="12"/>
        <rFont val="Arial Narrow"/>
        <family val="2"/>
      </rPr>
      <t xml:space="preserve">Agosto
</t>
    </r>
    <r>
      <rPr>
        <sz val="12"/>
        <rFont val="Arial Narrow"/>
        <family val="2"/>
      </rPr>
      <t xml:space="preserve">Nombre del Hito 1: Preparación y presentación de la solicitud de aprobación de la suscripción del convenio con la OEI al Comité de Gestión de Recursos del Ministerio, del 10-08-2021 . Resultado Esperado: elaboración de la minuta del convenio. Actores participantes: Miembros del Comité de Gestión de Recursos del Ministerio. Recursos para movilizar: $10.578 millones (Valor del convenio). Resultado esperado: minuta elaborada. Impacto: N/A. Nombre del Hito 2: Primera reunión del Equipo de Capacidades Regionales con el nuevo Director de la DCDCTeI, Doctor Nelson Andrés Calderón Guzmán, el 11-08-2021. Resultado Esperado: conocimiento por parte del nuevo Director de la estrategia, las actividades y resultados del Equipo, así como presentación de sus miembros. El Director expuso sus directrices con respecto al Equipo de Capacidades Regionales. Actores participantes: Director de la Dirección de Capacidades y Divulgación de la CTeI y miembros del Equipo de Capacidades Regionales. Recursos para movilizar: N/A. Impacto. N/A. Nombre del Hito 3: Finalización del Documento de Lineamientos para la OEI. Componente de Capacidades Regionales: el Equipo de Capacidades elaboró el documento de los lineamientos de las actividades y productos del componente de Capacidades Regionales del convenio a suscribir con la OEI. Resultado Esperado: hoja de ruta de las actividades y productos del componente de Capacidades Regionales, para que la OEI elabore su propuesta de apoyo en el marco del convenio a suscribir. Actores participantes: miembros del Equipo de Capacidades Regionales. Recursos para movilizar: $8.098 millones (correspondientes al aporte del Ministerio para apoyar el desarrollo de las actividades del componente de Capacidades Regionales del convenio a suscribir con la OEI). Impacto: N/A. Nombre del Hito 4: Preparación del presupuesto 2022 del Proyecto de Inversión de Fortalecimiento de Capacidades Regionales: con base en la comunicación recibida de la Oficina de Planeación e Innovación Institucional del Ministerio-OAPII- de que el presupuesto asignado para 2022 es de $2.000 millones, el Equipo de Capacidades Regionales elaboró la propuesta presupuestal, de asignación de actividades y productos para la vigencia 2022.Resultado Esperado : propuesta de inversión presentada para la asignación de recursos del año 2022. Actores participantes: OAPII y Equipo de Capacidades Regionales. Recursos para movilizar: $2.000 millones. Impacto: continuación de las acciones de fortalecimiento de la CTeI del Ministerio en los territorios
</t>
    </r>
    <r>
      <rPr>
        <b/>
        <sz val="12"/>
        <rFont val="Arial Narrow"/>
        <family val="2"/>
      </rPr>
      <t xml:space="preserve">Septiembre
</t>
    </r>
    <r>
      <rPr>
        <sz val="12"/>
        <rFont val="Arial Narrow"/>
        <family val="2"/>
      </rPr>
      <t>Nombre del Hito 1: Suscripción del convenio especial de cooperación Nº 80740-405-2021 entre Minciencias y la Organización de Estados Iberoamericanos para la Educación, la Ciencia y la Cultura – OEI. Resultado Esperado: Inicio de las actividades que conducirán a obtener los entregables establecidos en el Convenio. Actores participantes: Áreas involucradas de Minciencias y la OEI. Recursos para movilizar: $21.877.417.878,51 que es el valor total del convenio, distribuido así: $10.557.417.878,51 como aporte de Minciencias y $11.320.000.000,00 como aporte de la OEI. Impacto: N/A Nombre del Hito 2: Plan de trabajo de la OEI para el Convenio Nº 80740-405-2021 aprobado y 1er desembolso realizado. Resultado Esperado: Inicio de las acciones de acuerdo al cronograma aprobado. Actores participantes: Supervisión del convenio, equipos técnicos de ambas entidades, la DIR, y la Fiduprevisora. Recursos para movilizar: $4.322.967.151. Impacto. Contribución al desarrollo local mediante la CTeI, a partir del logro de los tres objetivos del convenio, en términos de Diplomacia científica y Redes, Apropiación social del conocimiento y el Fortalecimiento de las Capacidades regionales. Nombre del Hito 3: Finalización de la evaluación de la invitación a presentar propuestas para la "Construcción de Insumos Analíticos sobre Capacidades Regionales en CTeI en Colombia". Resultado Esperado: orden de elegibilidad resultante del proceso de evaluación. Pero ninguna de las propuestas alcanzó el puntaje mínimo establecido, por lo que se notificó esta situación al Director de la Dirección de Capacidades y Divulgación de la CTeI, quien puso en conocimiento esto del Ministro, que a su vez está evaluando las posibles opciones. Actores participantes: evaluadores, equipo Capacidades Regionales, Director DCD y Despacho del Sr. Ministro. Recursos para movilizar: $1.150.000.000. Impacto: N/A. Nombre del Hito 4: 5 jornadas de socialización de la estrategia de Fortalecimiento de Capacidades Regionales a Codecti, lideradas por el Director Nelson Calderón. En ellas se hizo la presentación de los aspectos más destacados del Proyecto de inversión, con énfasis en lo de mayor interés para el Codecti. Resultado Esperado: Conocimiento por parte de los Codecti sobre las actividades a desarrollar en el Proyecto de Inversión. Actores participantes: Integrantes de los Codecti de Amazonas, Atlántico, Bolívar, Caquetá, Córdoba, Huila, Putumayo, Santander y Tolima, además de miembros de la Dirección de Capacidades y Divulgación de la CTeI. Recursos para movilizar: N/A. Impacto: continuación de las acciones de fortalecimiento de la CTeI del Ministerio en los territorios.</t>
    </r>
  </si>
  <si>
    <r>
      <rPr>
        <b/>
        <sz val="12"/>
        <rFont val="Arial Narrow"/>
        <family val="2"/>
      </rPr>
      <t>1.3 Presentación de proyectos ante el OCAD de CTeI - 3er trimestre:</t>
    </r>
    <r>
      <rPr>
        <sz val="12"/>
        <rFont val="Arial Narrow"/>
        <family val="2"/>
      </rPr>
      <t xml:space="preserve"> Durante el tercer trimestre de 2021 se llevaron 117 proyectos para priorización, viabilización y aprobación del OCAD de CTeI del SGR por $418.820 millones de las convocatorias del Bienio 2019-2020 correspondiente a Becas Bicentenario corte 2, Convocatoria 2da, Covid, Apropiación Social del Conocimiento, San Andrés, Formación de alto nivel, Fortalecimiento Territorial, Innovación e Investigación y Desarrollo.
Estos proyectos fueron aprobados en 2 sesiones realizadas el 30 de junio y el 13 de agosto de 2021, que corresponden a los acuerdos aprobatorios No 7 del 7 de julio de 2021 y No. 8 de 24 de agosto de 2021.
Con las aprobaciones de la Sesión 7 y 8 del OCAD de CTeI del SGR, se lograría para los 4 años que conforman el bienio 2019-2020 y el bienio 2021-2022,  recursos aprobados de la Asignación para la Ciencia, Tecnología e Innovación de CTeI del Sistema General de Regalías por 2.6 billones de pesos que contribuyen a la meta de 3.5 billones de pesos del PND de inversión nacional en ACTI, con lo cual, la asignación CTeI-SGR (Bienio 2019-2020/ Bienio 2021-2022) estará aportando a septiembre de 2021, el 74% de la meta plan establecida.</t>
    </r>
  </si>
  <si>
    <r>
      <rPr>
        <b/>
        <sz val="12"/>
        <rFont val="Arial Narrow"/>
        <family val="2"/>
      </rPr>
      <t>1.3 Lineamientos de Ciencia Abierta - Acceso Abierto y Datos de Investigación Abiertos:</t>
    </r>
    <r>
      <rPr>
        <sz val="12"/>
        <rFont val="Arial Narrow"/>
        <family val="2"/>
      </rPr>
      <t xml:space="preserve"> Se presenta la implementación del plan de trabajo, recolección de información y resultados.  	
</t>
    </r>
    <r>
      <rPr>
        <b/>
        <sz val="12"/>
        <rFont val="Arial Narrow"/>
        <family val="2"/>
      </rPr>
      <t>2 Acceso abierto a la información científica:</t>
    </r>
    <r>
      <rPr>
        <sz val="12"/>
        <rFont val="Arial Narrow"/>
        <family val="2"/>
      </rPr>
      <t xml:space="preserve"> Se registran los documentos de vinculación de nuevas entidades a la RedCol, de acompañamientos y seguimientos a las instituciones vinculadas para la exposición efectiva de sus productos información.
</t>
    </r>
    <r>
      <rPr>
        <b/>
        <sz val="12"/>
        <rFont val="Arial Narrow"/>
        <family val="2"/>
      </rPr>
      <t>3.3 Datos de investigación abiertos:</t>
    </r>
    <r>
      <rPr>
        <sz val="12"/>
        <rFont val="Arial Narrow"/>
        <family val="2"/>
      </rPr>
      <t xml:space="preserve"> Se presenta el documento construcción de las directrices de metadatos para repositorios de datos de investigación de RedCol
</t>
    </r>
    <r>
      <rPr>
        <b/>
        <sz val="12"/>
        <rFont val="Arial Narrow"/>
        <family val="2"/>
      </rPr>
      <t>4.3 Preservación del patrimonio científico nacional:</t>
    </r>
    <r>
      <rPr>
        <sz val="12"/>
        <rFont val="Arial Narrow"/>
        <family val="2"/>
      </rPr>
      <t xml:space="preserve"> Evidencia de la reunión realizada para la Revisión del modelo de cooperación entre el IBICT (Brasil) y la Red Colombiana de Información Científica (Minciencias) para el apoyo y acompañamiento en el desarrollo de preservación digital en Colombia</t>
    </r>
  </si>
  <si>
    <r>
      <rPr>
        <b/>
        <sz val="12"/>
        <rFont val="Arial Narrow"/>
        <family val="2"/>
      </rPr>
      <t>JULIO:</t>
    </r>
    <r>
      <rPr>
        <sz val="12"/>
        <rFont val="Arial Narrow"/>
        <family val="2"/>
      </rPr>
      <t xml:space="preserve"> 1. Se estableció la comunicación y el seguimiento para la vinculación de nuevas instituciones RedCol: 
•	CINDE
•	UNITECNAR
•	U. de Ibagué
•	Observatorio del caribe colombiano
•	Universidad Central
•	Universidad de Nariño
•	Universidad del Pacífico
2. ¿Desde la Plataforma RedCol se logró: 
•	La exposición efectiva de 147.620 productos de información 
•	Cosecha efectiva de 48 repositorios institucionales
•	La Colección Covid-19 a la fecha cuenta con un total de 334 productos de investigación consolidados relacionados.
3. Finaliza las acciones para los cursos de formación - Ciencia Abierta la plataforma Moodle del ministerio: Moodle: https://formacion.minciencias.gov.co/course/ view.php?id=21
</t>
    </r>
    <r>
      <rPr>
        <b/>
        <sz val="12"/>
        <rFont val="Arial Narrow"/>
        <family val="2"/>
      </rPr>
      <t>AGOSTO:</t>
    </r>
    <r>
      <rPr>
        <sz val="12"/>
        <rFont val="Arial Narrow"/>
        <family val="2"/>
      </rPr>
      <t xml:space="preserve"> Avance de la reformulación con la siguiente información:
•	Instrumento de investigación prácticas de Ciencia Abierta en los investigadores colombianos: construcción de metodología y ajustes en el marco del convenio Universidad Distrital Francisco José de Caldas
•	Documento marco conceptual en construcción.
•	Diagnóstico Resolución 0167 de 2019 áreas Minciencias: insumos áreas del ministerio para la formulación de la política de Ciencia Abierta.
•	Convenio de cooperación con la Universidad Distrital Francisco José de Caldas el acompañamiento en la formulación de la Política de Ciencia Abierta.
1.Se estableció la comunicación para la vinculación de nuevas instituciones RedCol:
•	Uniremington
•	Cinde
•	Uniamazonia    
 2.Desde la Plataforma RedCol se logró:
•	La exposición efectiva de 142.538 productos de información
•	La cosecha de 50 repositorios institucionales
•	La Colección Covid-19 a la fecha cuenta con un total de 405 productos de investigación consolidados relacionados
 3.Se realiza el seguimiento de cosecha de productos de investigación de las instituciones: 
•	ICESI
•	Udea
•	Universidad Nacional
•	Uniandes
•	U. Rosario
•	Agrosavia
•	Universidad de Medellín
•	Universidad Pontificia Bolivariana
•	Universidad Tadeo Lozano
•	UMNG
 4. Se realizan las acciones para la articulación con:
•	Se realiza la orden de servicios para dar continuidad con la membresía Nodo Colombia ante LA Referencia
 5. 1er encuentro RedCol: en el marco del evento RedCol se realizaron las siguientes acciones:
•	Programación
•	Convocatoria y contratación diseño web del evento
•	Envío de invitación a ponentes
 6. Desarrollar programas y servicios especializados de la Red Colombiana de Información Científica (RedCol): 
•	Se realiza el acercamiento con la Biblioteca Digital de Bogotá para visibilizar la producción científica de Bogotá. A partir de ello se realiza la gestión para conformar la colección Bogotá, como la búsqueda especializada, texto de divulgación e imagen de la estrategia con el equipo de RedCol (pendiente de aprobación). Imagen realizada con el apoyo de Divulgación
•	Se construye la propuesta para realizar la invitación a presentar una propuesta para el fortalecimiento de los componentes de Acceso Abierto y Datos de Investigación Abiertos en el marco de la Estrategia de Ciencia Abierta - Red Colombiana de Información Científica –RedCol.
Convenio internacional IBICT-proyecto de red de preservación digital de Colombia: Se realizan las acciones para el memorando de entendimiento con el IBICT a través de reuniones y definición del alcance del convenio con el apoyo del área de internacionalización.
1.	Se realizó la convocatoria y seguimiento para el diseño del micrositio web del Cendoc a través de reuniones y observaciones a los productos entregados.
2.	Se realiza la adecuación de productos de investigación del repositorio Minciencias
Gastos RedCol agosto:
1.LA Referencia: membresía nodo Colombia ante LA Referencia $57.000.000
2.Convenio cooperación UDFJC: acompañamiento político de Ciencia Abierta $128.800.000
3.Profesional Cendoc: contratación bibliotecólogo coordinador del Cendoc $20.000.000
4.Micrositio Cendoc: diseño sitio web Centro de Documentación y Biblioteca -Cendoc $2.000.000
5.Encuentro RedCol: Diseño web y creación visual del 1er encuentro RedCol. $6.700.000
</t>
    </r>
    <r>
      <rPr>
        <b/>
        <sz val="12"/>
        <rFont val="Arial Narrow"/>
        <family val="2"/>
      </rPr>
      <t xml:space="preserve">SEPTIEMBRE: </t>
    </r>
    <r>
      <rPr>
        <sz val="12"/>
        <rFont val="Arial Narrow"/>
        <family val="2"/>
      </rPr>
      <t>Avances de la reformulación de la política: 
•	Legalización y ejecución Convenio de cooperación - Universidad Distrital Francisco José de Caldas
•	Construcción del documento final “Marco Conceptual Política Ciencia Abierta”
•	Diagnóstico Resolución 0167 de 2019 
•	Instrumento “Prácticas de Ciencia Abierta”
Acceso abierto: 1.Se estableció la vinculación de nuevas instituciones RedCol:
•	Corporación Universitaria Remington
•	Universidad Antonio Nariño
•	Unidad Central Valle del Cauca
•	Universidad de la Amazonia 
 2.Desde la Plataforma RedCol se logró:
•	La exposición efectiva de 144.6214 productos de información
•	La cosecha de 52 repositorios institucionales
•	La Colección Covid-19 a la fecha cuenta con un total de 450 productos de investigación consolidados relacionados
 3. Desarrollar programas y servicios especializados de la Red Colombiana de Información Científica (RedCol):  
•	Desarrollo de plataforma para guías temáticas: http://documentacion.redcol.org/
•	Desarrollo del directorio para instituciones de RedCol
•	Desarrollo del directorio para instituciones RedCol http://directorio.metabuscador.org/   
•	Desarrollo de una plataforma de foros/grupos de discusión para establecer los espacios de participación, discusión y retroalimentación de RedCol: https://groups.google.com/g/redcol-minCiencias?hl=esProgramación 
 4. Encuentro RedCol
•	Seguimiento y revisión de propuestas graficas para el diseño
•	Reuniones con el área de divulgación para las acciones a realizar en el encuentro
•	Solicitud información ponentes
Datos de investigación abiertos: Se avanza en la construcción de las Directrices de metadatos para repositorios de datos de investigación para dar paso en la consulta pública del documento.
Preservación del patrimonio científico documental: Convenio internacional IBICT-proyecto de red de preservación digital de Colombia: Se realizan las acciones para el memorando de entendimiento con el IBICT a través de reuniones y definición del alcance del convenio con el apoyo del área de internacionalización.
Gestión del patrimonio científico de Minciencias: 
•	Se realizó el nuevo diseño web de la página del CENDOC el cual se encuentra en programación para su lanzamiento
•	Se continua con la catalogación bajo las Directrices RedCol de 136 informes finales de proyectos de investigación: http://minciencias.metabuscador.org/handle/11146/37766</t>
    </r>
  </si>
  <si>
    <r>
      <rPr>
        <b/>
        <sz val="12"/>
        <rFont val="Arial Narrow"/>
        <family val="2"/>
      </rPr>
      <t>1.3 Elaboración y registro del reporte artículos científicos publicados. 3er trimestre 2021:</t>
    </r>
    <r>
      <rPr>
        <sz val="12"/>
        <rFont val="Arial Narrow"/>
        <family val="2"/>
      </rPr>
      <t xml:space="preserve"> El reporte de artículos publicados em el tercer trimestre de 2021, fue de  12.010 documentos, el cual corresponde un 82% sobre la meta proyectas para el año 2021 que es de 14.500 artículos científicos publicados por colombianos en revistas de alto impacto en los índices bibliográficos citacionales mundiales.
</t>
    </r>
    <r>
      <rPr>
        <b/>
        <sz val="12"/>
        <rFont val="Arial Narrow"/>
        <family val="2"/>
      </rPr>
      <t>2.3 Revisión y ajuste de los modelos cienciométricos vigentes - 3er trimestre:</t>
    </r>
    <r>
      <rPr>
        <sz val="12"/>
        <rFont val="Arial Narrow"/>
        <family val="2"/>
      </rPr>
      <t xml:space="preserve"> Para el trimestre de reporte, han adelantado análisis de datos de los registro en la plataforma ScienTI para identificar líneas de trabajo relacionadas con el fortalecimiento del modelo cienciométrico de grupos de investigación e investigadores.
Para este análisis se tuvo en cuenta el cálculo del histórico de grupos de investigación (ventana de observación de 10 años), desagregando la información por región, gran área del conocimiento, año de creación del grupo, programa nacional de CTeI,  y disciplina. A espera de lineamientos por parte de la Dirección del Ministerio, se espera adelantar análisis univariado, bivariado, y mutitvariado de los datos registrados en la plataforma ScienTI, que permitan identificar tendencias de futuro para el modelo de grupos. (Se adjunta presentación resumen con las líneas identificadas). 
</t>
    </r>
    <r>
      <rPr>
        <b/>
        <sz val="12"/>
        <rFont val="Arial Narrow"/>
        <family val="2"/>
      </rPr>
      <t>3.3 Publindex - 2021 - 3er Trimestre:</t>
    </r>
    <r>
      <rPr>
        <sz val="12"/>
        <rFont val="Arial Narrow"/>
        <family val="2"/>
      </rPr>
      <t xml:space="preserve"> Convocatoria para Indexación de Revistas Científicas Colombianas Especializadas Publindex 2021: Los resultados preliminares de la Convocatoria para Indexación de Revistas Científicas Colombianas Especializadas – Publindex 2021, no se publicaron en septiembre del año en curso como se tenían proyectados inicialmente, debido a que se realizó una revisión de los términos de referencia de la convocatoria dando cumplimiento a la directriz del despacho del Ministerio; así como a la demora en la elaboración de la resolución por parte de la Oficina Asesora Jurídica.
En ese sentido, la Convocatoria 910 se publicó el 20 de agosto de 2021 con fecha de cierre del 29 de octubre y los resultados preliminares en enero de 2022, acorde con el nuevo cronograma. Es importante aclarar que la información se encuentra publicada en el portal del Ministerio/Oferta Institucional / Fortalecimiento de Capacidades.
</t>
    </r>
    <r>
      <rPr>
        <b/>
        <sz val="12"/>
        <rFont val="Arial Narrow"/>
        <family val="2"/>
      </rPr>
      <t>4.3 Currículo del Editor 3er Trimestre:</t>
    </r>
    <r>
      <rPr>
        <sz val="12"/>
        <rFont val="Arial Narrow"/>
        <family val="2"/>
      </rPr>
      <t xml:space="preserve"> Para la Primera cohorte del Nivel 3, se inscribieron 34 editores de revista de los cuales se aprobaron 31, es decir un 84% y no aprobaron 7, arrojando un 17%. La participación en el curso fue alta, el desarrollo de las actividades de aprendizaje estuvo en un 87%, el módulo más participativo fue el primero (cada participante desarrollo cada una de las actividades de aprendizaje) y el módulo con menos participación fue el sexto con un 80%.
</t>
    </r>
    <r>
      <rPr>
        <b/>
        <sz val="12"/>
        <rFont val="Arial Narrow"/>
        <family val="2"/>
      </rPr>
      <t>5.3 Web semántica 3.0 3er Trimestre:</t>
    </r>
    <r>
      <rPr>
        <sz val="12"/>
        <rFont val="Arial Narrow"/>
        <family val="2"/>
      </rPr>
      <t xml:space="preserve"> Para el periodo de reporte se gestionó ante el Comité Viceministerial y el Comité de Inteligencia de Recursos, la aprobación para elaboración de convenio especial de cooperación con IMEC. 
Igualmente se revisaron los documentos y memorandos exigidos para la elaboración del convenio, según lista de chequeo aprobada. El objeto del convenio especial de cooperación se ajustó de la siguiente manera: Aunar esfuerzos para el desarrollo de un piloto a través de una prueba de concepto para la implementación del proyecto ScienTI Semántico, como un modelo tecnológico que optimice el registro de los investigadores, grupos y entidades que participan en los procesos de CTeI del país.
</t>
    </r>
    <r>
      <rPr>
        <b/>
        <sz val="12"/>
        <rFont val="Arial Narrow"/>
        <family val="2"/>
      </rPr>
      <t>6.3 Visibilidad y seguimiento a la producción científica mundial 3er Trimestre 2021</t>
    </r>
    <r>
      <rPr>
        <sz val="12"/>
        <rFont val="Arial Narrow"/>
        <family val="2"/>
      </rPr>
      <t>: Para efecto de reportar las actividades realizadas durante el 3er trimestre de 2021 se reporta el proceso para la suscripción del Convenio No. 80740-388-2021.</t>
    </r>
  </si>
  <si>
    <r>
      <rPr>
        <b/>
        <sz val="12"/>
        <rFont val="Arial Narrow"/>
        <family val="2"/>
      </rPr>
      <t>Evaluación y Rediseño de la política de Reconocimiento de Actores del Sistema Nacional de Ciencia, Tecnología e Innovación:</t>
    </r>
    <r>
      <rPr>
        <sz val="12"/>
        <rFont val="Arial Narrow"/>
        <family val="2"/>
      </rPr>
      <t xml:space="preserve"> Se presentó al Comité Gestión de Recursos No. 37 de agosto 24 de 2021 los ajustes técnicos a la invitación para la evaluación y Rediseño de la política para el reconocimiento de Actores, los cuales fueron aprobados. Así las cosas y con la aprobación de este espacio se procede a dar apertura de la invitación el 6 de septiembre, la cual se encuentra en fase de recepción de propuestas hasta el 30 de septiembre 5:00 pm, se cuenta con una cifra preliminar de dos propuestas recibidas
</t>
    </r>
    <r>
      <rPr>
        <b/>
        <sz val="12"/>
        <rFont val="Arial Narrow"/>
        <family val="2"/>
      </rPr>
      <t>Formulación Modelo de Gobernanza y Financiación para la Optimización de la gestión, operación y uso de infraestructuras compartidas:</t>
    </r>
    <r>
      <rPr>
        <sz val="12"/>
        <rFont val="Arial Narrow"/>
        <family val="2"/>
      </rPr>
      <t xml:space="preserve"> Se solicitó al Comité de Gestión de Recursos - DIR la recomendación de aprobación al Ministro para el uso de rendimientos financieros del Fondo Francisco José de Caldas, para adicionarlos al Convenio Especial de Cooperación No. 881-2020, del cual se derivará la contratación de la propuesta de estudio que será seleccionado en el marco de la "Invitación a presentar propuesta de estudio para el diagnóstico de las capacidades del país en materia de infraestructuras de investigación y la formulación de un modelo de gobernanza y financiación dirigido a incrementar el uso y mejorar la gestión y operación de infraestructuras compartidas de investigación en el país". La solicitud fue aprobada condicionada al concepto que emita el Consejo de Estado para la utilización de los recursos de uso de rendimientos financieros, el cual no ha sido entregado a la entidad; lo anterior consta en el acta No. 42, del 17 de septiembre de 2021, del Comité de Gestión de Recursos - DIR, que se adjunta.
</t>
    </r>
    <r>
      <rPr>
        <b/>
        <sz val="12"/>
        <rFont val="Arial Narrow"/>
        <family val="2"/>
      </rPr>
      <t>Identificación Necesidades y Prioridades para el Marco Regulatorio de Ciencia, Tecnología e Innovación:</t>
    </r>
    <r>
      <rPr>
        <sz val="12"/>
        <rFont val="Arial Narrow"/>
        <family val="2"/>
      </rPr>
      <t xml:space="preserve"> Se recibió el primer informe de avances correspondiente al tema de estructuras organizacionales de México, Chile y Brasil y diseño preliminar de la encuesta sobre el marco regulatorio e Informe   de avances de la regulación Sandbox, en el mes de julio se realizó el primer desembolso a la Universidad del Valle por ($ 247.500.000).</t>
    </r>
  </si>
  <si>
    <r>
      <rPr>
        <b/>
        <sz val="12"/>
        <rFont val="Arial Narrow"/>
        <family val="2"/>
      </rPr>
      <t>JULIO:</t>
    </r>
    <r>
      <rPr>
        <sz val="12"/>
        <rFont val="Arial Narrow"/>
        <family val="2"/>
      </rPr>
      <t xml:space="preserve"> Misión de Bioeconomía: En proceso de determinar el uso de 800 millones en la negociación con TECNOVA- concluirlas e iniciar trámite interno.
Organizar con Jorge Cano y Vice sobre la propuesta de la U Valle sobre los talleres 
Se revisará la metodología de evaluación de la convocatoria.
PATENTES- ACOPI, asesoramiento para que la MiPyMES generen patentes.
OAPII: trabajo proceso misiones y de la implementación de recomendaciones por misión.
Misión de Sabios
En revisión la viabilidad de destinar los 300 millones de avanciencia a la investigación orientada por misiones.
Hoja de Ruta lista y definida para presentar al Ministro de la Misión de Equidad y de la de Productividad.
Se retoma trabajo conjunto con ACCEFyN y Colegio Máximo.
CRIIES
1.	Seguirá el piloto de CRIIES Antioquia - CRIIE Turbo
2. Comunicación a las Entidades Territoriales - donde manifiesten su interés de participación en esta iniciativa.
3. Reuniones semanales de grupo CRIIE Turbo.
</t>
    </r>
    <r>
      <rPr>
        <b/>
        <sz val="12"/>
        <rFont val="Arial Narrow"/>
        <family val="2"/>
      </rPr>
      <t>AGOSTO:</t>
    </r>
    <r>
      <rPr>
        <sz val="12"/>
        <rFont val="Arial Narrow"/>
        <family val="2"/>
      </rPr>
      <t xml:space="preserve"> Misión de Bioeconomía: La convocatoria se encuentra en proceso de conformación los paneles de evaluación. Se trabajó con la base de evaluadores y de investigadores del país, para conformar el equipo de evaluadores. 
Tecnova: ya pasó por aprobación del comité de gestión de recursos
Pendiente Talleres: en el mes de agosto debe quedar lista la invitación.
Cámaras de Comercio: pendiente de firma cámara de comercio Cúcuta. De resto todo al día con los tiempos.
Misión de Sabios
Revisar las misiones en comité Viceministerial. Las dos misiones.
Trabajo por recomendaciones y necesidades de los 8 focos. Responsable Clara Ocampo.
Gestores, responsables de velar por el cumplimiento por focos de la misión de sabios y del diseño de las misiones. Se debe comenzar el diseño de la misión de agua y educación.
Conformación equipos de trabajo para los 8 focos.
Tenemos 51 semanas y debemos saber qué va a pasar en cada una de ellas.
Estatuto del Investigador – Realización del Plan de acción.
Cómo se alinea conectando conocimiento con las recomendaciones de la misión de sabios?
CRIIES 
1. CRIIE Urabá- se llevó a cabo mesa jurídica
2. Modificación al PEI dado que serán 4 CRIIES este año. 
Rendimientos financieros
</t>
    </r>
    <r>
      <rPr>
        <b/>
        <sz val="12"/>
        <rFont val="Arial Narrow"/>
        <family val="2"/>
      </rPr>
      <t xml:space="preserve">SEPTIEMBRE: </t>
    </r>
    <r>
      <rPr>
        <sz val="12"/>
        <rFont val="Arial Narrow"/>
        <family val="2"/>
      </rPr>
      <t>Misión Bioeconomía.
El convenio con la Universidad del Valle se encuentra en la Fiduprevisora para su firma y legalización.
Se debe presentar al Viceministro el cronograma de desembolsos, de los talleres y criterios de escogencia de los lugares en que se van a hacer estos.
Bancoldex
Los documentos se encuentran en la DIR y la meta es que salga el mecanismo a finales del mes de septiembre. En el seguimiento del plan de acción de CTI debe quedar como cumplida la tarea este mes, sin más aplazamientos.
CRIIES
•	TURBO: el plazo para firmar es a principios de octubre para iniciar la puesta en marcha del CRIIE Turbo.
•	Cereté, Riohacha y Valle: se deben firmar los convenios en octubre para iniciar ejecución en el mes de noviembre.
Misión de Sabios
Ya se cuenta con la conceptualización inicial de la misión de Colombia productiva y Colombia Equitativa.
Se debe ya plantear el cronograma incluyendo la fecha de lanzamiento de Colombia Productiva, así como consultar con el Ministro el alcance que tendrá la misión de Colombia equitativa.
Se deberá definir los recursos para estos mecanismos para la siguiente vigencia.
Se está a la espera de un espacio con el ministro para validar estos temas.</t>
    </r>
  </si>
  <si>
    <r>
      <rPr>
        <b/>
        <sz val="12"/>
        <rFont val="Arial Narrow"/>
        <family val="2"/>
      </rPr>
      <t>1.3 Evaluación y Rediseño de la política de Reconocimiento de Actores del Sistema Nacional de Ciencia, Tecnología e Innovación. Tercer Trimestre:</t>
    </r>
    <r>
      <rPr>
        <sz val="12"/>
        <rFont val="Arial Narrow"/>
        <family val="2"/>
      </rPr>
      <t xml:space="preserve"> Se presentó al Comité Gestión de Recursos No. 37 de agosto 24 de 2021, los ajustes técnicos a la invitación para la evaluación y Rediseño de la política para el reconocimiento de Actores, los cuales fueron aprobados. Así las cosas y con la aprobación de este espacio, se procede a dar apertura de la invitación el 6 de septiembre, la cual se encuentra en fase de recepción de propuestas hasta el 30 de septiembre 5:00 pm. Actualmente, se cuenta con una cifra preliminar de dos propuestas recibidas.
</t>
    </r>
    <r>
      <rPr>
        <b/>
        <sz val="12"/>
        <rFont val="Arial Narrow"/>
        <family val="2"/>
      </rPr>
      <t>2.3 Formulación Modelo de Gobernanza y Financiación para la Optimización de la gestión, operación y uso de infraestructuras compartidas 3er trimestre:</t>
    </r>
    <r>
      <rPr>
        <sz val="12"/>
        <rFont val="Arial Narrow"/>
        <family val="2"/>
      </rPr>
      <t xml:space="preserve"> Se solicitó al Comité de Gestión de Recursos - DIR la recomendación de aprobación al Ministro para el uso de rendimientos financieros del Fondo Francisco José de Caldas, para adicionarlos al Convenio Especial de Cooperación No. 881-2020, del cual se derivará la contratación de la propuesta de estudio que será seleccionado en el marco de  la “Invitación a presentar propuesta de estudio para el diagnóstico de las capacidades del país en materia de infraestructuras de investigación y la formulación de un modelo de gobernanza y financiación dirigido a incrementar el uso y mejorar la gestión y operación de infraestructuras compartidas de investigación en el país”.  La solicitud fue aprobada condicionada al concepto que emita el Consejo de Estado para la utilización de los recursos de uso de rendimientos financieros, el cual no ha sido entregado a la entidad; lo anterior consta en el acta No. 42, del 17 de septiembre de 2021, del Comité de Gestión de Recursos - DIR.
</t>
    </r>
    <r>
      <rPr>
        <b/>
        <sz val="12"/>
        <rFont val="Arial Narrow"/>
        <family val="2"/>
      </rPr>
      <t>3.3 Identificación Necesidades y Prioridades para el Marco Regulatorio de Ciencia, Tecnología e Innovación 3er trimestre:</t>
    </r>
    <r>
      <rPr>
        <sz val="12"/>
        <rFont val="Arial Narrow"/>
        <family val="2"/>
      </rPr>
      <t xml:space="preserve"> Se recibió el primer informe de avances correspondiente al tema de estructuras organizacionales de México, Chile y Brasil y el diseño preliminar de la encuesta sobre el marco regulatorio e Informe   de avances de la regulación Sandbox. En el mes de julio se realizó el primer desembolso a la Universidad del Valle por ($ 247.500.000) </t>
    </r>
  </si>
  <si>
    <r>
      <rPr>
        <b/>
        <sz val="12"/>
        <rFont val="Arial Narrow"/>
        <family val="2"/>
      </rPr>
      <t xml:space="preserve">Julio
</t>
    </r>
    <r>
      <rPr>
        <sz val="12"/>
        <rFont val="Arial Narrow"/>
        <family val="2"/>
      </rPr>
      <t xml:space="preserve">Misión de Bioeconomía:
En proceso de determinar el uso de 800 millones en la negociación con TECNOVA- concluirlas e iniciar trámite interno. 
PATENTES- ACOPI, asesoramiento para que la MiPyMES generen patentes.
OAPII: trabajo proceso misiones y de la implementación de recomendaciones por misión.
Misión de Sabios
En revisión la viabilidad de destinar los 300 millones de avanciencia a la investigación orientada por misiones.
Hoja de Ruta lista y definida para presentar al Ministro de la Misión de Equidad y de la de Productividad.
Se retoma trabajo conjunto con ACCEFyN y Colegio Máximo.
 CRIIES
1.	Seguirá el piloto de CRIIES Antioquia - CRIIE Turbo
2.	Comunicación a las Entidades Territoriales - donde manifiesten su interés de participación en esta iniciativa.
3.	Reuniones semanales de grupo CRIIE Turbo.
</t>
    </r>
    <r>
      <rPr>
        <b/>
        <sz val="12"/>
        <rFont val="Arial Narrow"/>
        <family val="2"/>
      </rPr>
      <t xml:space="preserve">Agosto
</t>
    </r>
    <r>
      <rPr>
        <sz val="12"/>
        <rFont val="Arial Narrow"/>
        <family val="2"/>
      </rPr>
      <t xml:space="preserve">Misión de Bioeconomía
La convocatoria se encuentra en proceso de conformación de los paneles de evaluación. Se trabajó con la base de evaluadores y de investigadores del país, para conformar el equipo de evaluadores.
Tecnova: ya pasó por aprobación del comité de gestión de recursos 
Cámaras de Comercio: pendiente de firma cámara de comercio Cúcuta. De resto todo al día con los tiempos establecidos.
Misión de Sabios
Trabajo por recomendaciones y necesidades de los 8 focos en compañía de Gestores y responsables
Se debe comenzar el diseño de la misión de agua y educación.
Conformación equipos de trabajo para los 8 focos.
Estatuto del Investigador – Realización del Plan de acción.
CRIIES 
1. CRIIE Urabá- se llevó a cabo mesa jurídica
Plan de trabajo para poner los recursos en el operador de los 15 mil millones restantes.
</t>
    </r>
    <r>
      <rPr>
        <b/>
        <sz val="12"/>
        <rFont val="Arial Narrow"/>
        <family val="2"/>
      </rPr>
      <t xml:space="preserve">Septiembre
</t>
    </r>
    <r>
      <rPr>
        <sz val="12"/>
        <rFont val="Arial Narrow"/>
        <family val="2"/>
      </rPr>
      <t>Misión Bioeconomía.
•	El convenio con la Universidad del Valle se encuentra en la Fiduprevisora para su firma y legalización.
Bancoldex
Los documentos se encuentran en la DIR y la meta es que salga el mecanismo a finales del mes de septiembre. En el seguimiento del plan de acción de CTI debe quedar como cumplida la tarea este mes.
CRIIES
•	TURBO: el plazo para firmar es a principios de octubre para iniciar la puesta en marcha del CRIIE Turbo.
•	Cereté, Riohacha y Valle: se deben firmar los convenios en octubre para iniciar ejecución en el mes de noviembre.
 Misión de Sabios
Ya se cuenta con la conceptualización inicial de la misión de Colombia productiva y Colombia Equitativa.
Se debe ya plantear el cronograma incluyendo la fecha de lanzamiento de Colombia Productiva, así como consultar con el Ministro el alcance que tendrá la misión de Colombia equitativa.
Se deberá definir los recursos para estos mecanismos para la siguiente vigencia.</t>
    </r>
  </si>
  <si>
    <r>
      <t xml:space="preserve">
</t>
    </r>
    <r>
      <rPr>
        <b/>
        <sz val="12"/>
        <rFont val="Arial Narrow"/>
        <family val="2"/>
      </rPr>
      <t>Contribuir a un Minciencias más transparente - Control Interno 3er trimestre:</t>
    </r>
    <r>
      <rPr>
        <sz val="12"/>
        <rFont val="Arial Narrow"/>
        <family val="2"/>
      </rPr>
      <t xml:space="preserve"> La Oficina de Control Interno, para el 3er trimestre de 2021, mantuvo el cumplimento de los ocho requisitos de transparencia a cargo de la OCI, resultado que evidencia la obtención del 100% frente a la meta esperada
Las razones por las cuales se logra cumplir con la meta son las siguientes:
·       Minciencias cuenta con direccionamiento a entidades de control externo en sitio web.
·       Se realiza la publicación en sitio web de mecanismos de control interno.
·       Se publica en sitio web los Informes de Control Interno.
·       Se publican en sitio web los Planes de Mejoramiento de auditoras de los órganos de control
·       Se realiza Seguimiento al Plan Anticorrupción.
·       Se realiza Seguimiento a las metas planteadas.
·       Se realizan observaciones sobre las acciones realizadas
·       Se realiza programación del proceso auditor
</t>
    </r>
    <r>
      <rPr>
        <b/>
        <sz val="12"/>
        <rFont val="Arial Narrow"/>
        <family val="2"/>
      </rPr>
      <t>Seguimiento y evaluación a la gestión del riesgo 3er trimestre:</t>
    </r>
    <r>
      <rPr>
        <sz val="12"/>
        <rFont val="Arial Narrow"/>
        <family val="2"/>
      </rPr>
      <t xml:space="preserve"> Como parte de las actividades de seguimiento y evaluación del riesgo del tercer trimestre se realizó el Seguimiento al Mapa de Riesgos de Corrupción con corte a 31-08-2021 y el Seguimiento al Plan Anticurrupción y de Atención al Ciudadano con corte a 31-08-2021. En total se han presentado (6) seis informes en el 2021 frente a los 3 que se tenían planeados.
 - Seguimiento Mapa de Riesgos de Corrupción a Agosto 31 de 2021
- Seguimiento Plan Anticurrupción y de Atención al Ciudadano a Agosto 31 de 2021
</t>
    </r>
    <r>
      <rPr>
        <b/>
        <sz val="12"/>
        <rFont val="Arial Narrow"/>
        <family val="2"/>
      </rPr>
      <t xml:space="preserve">Ejecución de auditorías, seguimientos y evaluaciones 3er trimestre: </t>
    </r>
    <r>
      <rPr>
        <sz val="12"/>
        <rFont val="Arial Narrow"/>
        <family val="2"/>
      </rPr>
      <t xml:space="preserve">En del plan de auditorías de la Oficina de Control Interno, y conforme lo programado en la ficha técnica del indicador, para el segundo trimestre de 2021, se tenía planeado generar seis (14) informes de auditoría, seguimiento o evaluación, de los cuales se cumple la meta, generando los siguientes once (16) informes.
Auditoria de Gestión al Sistema de Administración del Riesgo S.A.R. a 30-06-2021
Auditoría de Procedimiento Tesorería A202PR02 Versión: 01
Auditoria Procedimiento Comunicación Organizacional
Auditoría Procedimiento para la Administración de Bienes e Inventarios
Auditoria de Gestión al Procedimiento M801PR17 “Elaboración, Reporte, Revisión y Aprobación del Cargue de Ejecución de los proyectos del SGR; donde el Ministerio sea un Ejecutor”
Auditoría contratos y convenios realizados través del Fondo FJC.
Auditoria a proceso de Gestión de Talento Humano A201PR03
Seguimiento Sistema EKOGUI I Semestre 2021
Evaluación SCI Informe pormenorizado - Julio de 2021.
Seguimiento a la ejecución del presupuesto de las convocatorias al bienio 2019-2020 con enfoque en la convocatoria n° 06 de 2019
Seguimiento Presupuestal Marzo 2021
Seguimiento Presupuestal Abril 2021
Seguimiento plan estratégico institucional
Seguimiento cumplimiento informes SIRECI 2021
Seguimiento Sistema de Información y Gestión del Empleo Público (SIGEP)
Seguimiento al MIPG y Planes asociados PAI II Trimestre
</t>
    </r>
  </si>
  <si>
    <r>
      <rPr>
        <b/>
        <sz val="12"/>
        <rFont val="Arial Narrow"/>
        <family val="2"/>
      </rPr>
      <t>1.3 Comunicación Digital 3er trimestre:</t>
    </r>
    <r>
      <rPr>
        <sz val="12"/>
        <rFont val="Arial Narrow"/>
        <family val="2"/>
      </rPr>
      <t xml:space="preserve"> Presentación del informe trimestral (julio a septiembre) de las publicaciones de redes sociales asociadas a los programas, convocatorias y proyectos del Ministerio de Ciencia, Tecnología e Innovación.
</t>
    </r>
    <r>
      <rPr>
        <b/>
        <sz val="12"/>
        <rFont val="Arial Narrow"/>
        <family val="2"/>
      </rPr>
      <t xml:space="preserve">2.3 Comunicación Externa 3er. Trimestre: </t>
    </r>
    <r>
      <rPr>
        <sz val="12"/>
        <rFont val="Arial Narrow"/>
        <family val="2"/>
      </rPr>
      <t xml:space="preserve">Para el tercer trimestre del año 2021, se llevaron a cabo las actividades programadas. En esta oportunidad se diseñaron estrategias y tácticas de comunicación para apoyar las agendas regionales del ministro y actividades del ministerio, como por ejemplo Antioquia, Cauca, Caldas, Córdoba, entre otras.  
</t>
    </r>
    <r>
      <rPr>
        <b/>
        <sz val="12"/>
        <rFont val="Arial Narrow"/>
        <family val="2"/>
      </rPr>
      <t>3.3 Comunicación Interna 3er. Trimestre:</t>
    </r>
    <r>
      <rPr>
        <sz val="12"/>
        <rFont val="Arial Narrow"/>
        <family val="2"/>
      </rPr>
      <t xml:space="preserve"> 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durante el tercer trimestre del año se desarrollaron varias actividades para potenciar la articulación de las áreas con los diferentes grupos de interés.
</t>
    </r>
    <r>
      <rPr>
        <b/>
        <sz val="12"/>
        <rFont val="Arial Narrow"/>
        <family val="2"/>
      </rPr>
      <t>4.3 Contribuir a un Minciencias más transparente 3er trimestre:</t>
    </r>
    <r>
      <rPr>
        <sz val="12"/>
        <rFont val="Arial Narrow"/>
        <family val="2"/>
      </rPr>
      <t xml:space="preserve"> De acuerdo a los requisitos priorizados de Transparencia en Minciencias, durante el tercer trimestre del 2021 se cumple con el 100% de los ítems, señalados en el reporte y respaldados por el esquema indicado en GINA.
</t>
    </r>
    <r>
      <rPr>
        <b/>
        <sz val="12"/>
        <rFont val="Arial Narrow"/>
        <family val="2"/>
      </rPr>
      <t xml:space="preserve">5.3 Contribuir a un Minciencias más moderno 3er trimestre: </t>
    </r>
    <r>
      <rPr>
        <sz val="12"/>
        <rFont val="Arial Narrow"/>
        <family val="2"/>
      </rPr>
      <t xml:space="preserve">De acuerdo con los requisitos de Cumplimiento de Gobierno Digital, durante el tercer trimestre del 2021 se cumple con el 100% de los ítems en Minciencias, señalados en el reporte y respaldados por cada una de las URL’s respectivas. </t>
    </r>
  </si>
  <si>
    <r>
      <rPr>
        <b/>
        <sz val="12"/>
        <rFont val="Arial Narrow"/>
        <family val="2"/>
      </rPr>
      <t>Julio</t>
    </r>
    <r>
      <rPr>
        <sz val="12"/>
        <rFont val="Arial Narrow"/>
        <family val="2"/>
      </rPr>
      <t xml:space="preserve">
Desde la oficina de comunicación acompañamos el proceso de difusión de la apertura de las convocatorias del Plan Bienal "Ciencia para todos", lanzamiento en redes sociales, emisión de comunicado de prensa, sinergia con aliados, apoyo en socializaciones. Así mismo durante el mes se reforzó el proceso de divulgación del programa Mas mujer más ciencia, más equidad en donde hasta la fecha se supera la meta de inscripciones.
</t>
    </r>
    <r>
      <rPr>
        <b/>
        <sz val="12"/>
        <rFont val="Arial Narrow"/>
        <family val="2"/>
      </rPr>
      <t>Agosto</t>
    </r>
    <r>
      <rPr>
        <sz val="12"/>
        <rFont val="Arial Narrow"/>
        <family val="2"/>
      </rPr>
      <t xml:space="preserve">
Nombre del hito: Apertura de las nuevas convocatorias del Plan Bienal 2021-2022 ‘Ciencia Para Todos'
Resultados esperados: Se realizó estrategia de Free Press, publicación en la página web de MinCiencias y en las redes sociales del Ministerio, con el objetivo de que la información contenida en el boletín de prensa y las piezas gráficas se replicara a través de diferentes medios. 
Impacto esperado: La noticia se dio a conocer en diferentes medios tanto a nivel nacional como regional. Un ejemplo de las publicaciones son: 
https://www.eltiempo.com/vida/ciencia/minciencias-abre-convocatoria-para-investigacion-en-temas-ambientales-611911
https://estacionindustria.com/colombia-minciencias-abre-convocatoria-para-investigaciones-en-temas-ambientales/9217/
https://extra.com.co/noticias/minciencias-abrio-dos-convocatorias-por-315239-millones-para-innovar-en-el-pais
Actores: Órgano Colegiado de Administración y Decisión (OCAD) y Ministerio de Ciencia, Tecnología e Innovación
Nombre del hito: Apoyo a 75 proyectos de ciencia, tecnología e innovación de todo el país para impulsar la reactivación económica en las regiones.
Resultados esperados: Se realizó estrategia de Free Press, publicación en la página web de MinCiencias y en las redes sociales del Ministerio, con el objetivo de que la información contenida en el boletín de prensa y las piezas gráficas se replicara a través de diferentes medios.
Impacto esperado: La noticia se dio a conocer en diferentes medios tanto a nivel nacional como regional. Un ejemplo de las publicaciones son: 
https://www.infobae.com/america/colombia/2021/08/21/minciencias-impulsara-la-reactivacion-economica-de-las-regiones-con-324-mil-millones/
https://www.eje21.com.co/2021/08/con-mas-de-324-mil-millones-minciencias-impulsara-reactivacion-economica-de-las-regiones/
https://radio1040am.com/2021/08/22/con-mas-de-324-mil-millones-minciencias-impulsara-reactivacion-economica-de-las-regiones/
https://elnuevosiglo.com.co/articulos/08-21-2021-con-mas-de-324-mil-millones-minciencias-impulsara-economia
</t>
    </r>
    <r>
      <rPr>
        <b/>
        <sz val="12"/>
        <rFont val="Arial Narrow"/>
        <family val="2"/>
      </rPr>
      <t>Septiembre</t>
    </r>
    <r>
      <rPr>
        <sz val="12"/>
        <rFont val="Arial Narrow"/>
        <family val="2"/>
      </rPr>
      <t xml:space="preserve">
Nombre del hito: Presentan Proyecto de Ley para dar continuidad al Ministerio de Ciencia, Tecnología e Innovación
Resultados esperados: Para este hito, la oficina de prensa realizó una estrategia de comunicación, que contempló la creación de piezas para redes sociales, que fueron acompañados con mensajes, para dar a conocer la noticia en redes sociales. Adicionalmente, se proyectó un comunicado de prensa, el cual fue enviado a medios nacionales y regionales. Este comunicado fue enviado a través de correo electrónico, whatsapp y llamadas telefónicas. 
Impacto esperado: Se registraron más de 10 publicaciones en medios de comunicación. Se destaca el trabajo de El Tiempo, La República, El Espectador, entre otros. 
https://www.ambitojuridico.com/noticias/administrativo/este-es-el-proyecto-de-ley-que-busca-dar-continuidad-al-ministerio-de
https://www.rcnradio.com/politica/con-proyecto-de-ley-buscan-dar-continuidad-al-ministerio-de-ciencias
https://www.eltiempo.com/vida/ciencia/minciencias-presentan-proyecto-de-ley-para-dar-continuidad-al-ministerio-620019
https://www.asuntoslegales.com.co/actualidad/proyecto-de-ley-busca-dar-continuidad-al-ministerio-de-ciencia-tecnologia-e-innovacion-3238156
Actores: Ministerio de Ciencia, Tecnología e Innovación y Congreso de la República.ombre del hito: Encuentro Regional ‘Ciencia y Territorio’ del programa Ondas. 
Resultados esperados: Para este hito, la oficina de prensa realizó una estrategia de comunicación, en la que se destacó la publicación de tres comunicados acerca de esta apuesta del Ministerio. Se compartió a través de la página web y las redes sociales de la Cartera un comunicado previo, otro sobre las actividades que se realizaron en los tres días e informando los ganadores. Además, los comunicados fueron enviados a través de correo electrónico, whatsapp y se llamó a los periodistas para lograr publicaciones tanto a nivel nacional como regional. 
Impacto esperado: Gracias a la estrategia de Free Press, que se trabajó desde la oficina de prensa del MinCiencias se lograron más de 10 publicaciones sobre este Encuentro. A continuación algunas de las notas que salieron en medios:
https://www.tuuputchika.com/2021/09/21/caldas-sera-sede-del-encuentro-regional-ciencia-y-territorio-en-donde-ninos-ninas-y-jovenes-viviran-tres-dias-de-conocimiento/
https://www.larepublica.co/economia/minciencias-hara-encuentro-regional-en-caldas-para-premiar-propuestas-cientificas-3235985
https://www.lapatria.com/ciencias/manizales-es-sede-del-encuentro-regional-ciencia-y-territorio-480920
Actores: Ministerio de Ciencia, Tecnología e Innovación y Gobernación de Caldas.</t>
    </r>
  </si>
  <si>
    <r>
      <rPr>
        <b/>
        <sz val="12"/>
        <rFont val="Arial Narrow"/>
        <family val="2"/>
      </rPr>
      <t xml:space="preserve">Conectando conocimiento, banco de elegibles 2019 3er trimestre: </t>
    </r>
    <r>
      <rPr>
        <sz val="12"/>
        <rFont val="Arial Narrow"/>
        <family val="2"/>
      </rPr>
      <t xml:space="preserve">El día 19 de febrero fue publicado el último banco de financiables asociado a la convocatoria, teniendo en cuenta que el banco de elegibles perdió vigencia el 20 de febrero de 2021. De esta manera, se adjunta el listado de proyectos financiados en el marco de este último banco publicado.
</t>
    </r>
    <r>
      <rPr>
        <b/>
        <sz val="12"/>
        <rFont val="Arial Narrow"/>
        <family val="2"/>
      </rPr>
      <t xml:space="preserve">Fortalecimiento de Centros Autónomos de Investigación e Institutos Públicos de I+D 3er trimestre: </t>
    </r>
    <r>
      <rPr>
        <sz val="12"/>
        <rFont val="Arial Narrow"/>
        <family val="2"/>
      </rPr>
      <t xml:space="preserve">De acuerdo con lo establecido en el cronograma publicado en la Adenda No.1 del 30 de junio de 2021, del 02 de agosto al 05 de agosto de 2021 se dio inicio al proceso de revisión de requisitos teniendo en cuenta los términos de referencia, es así como, para el Mecanismo 1, las 12 propuestas recibidas pasaron a ser evaluadas, y en el Mecanismo 2 de las 21 propuestas revisadas solo 6 cumplieron con los criterios. Del 06 al 10 de agosto se surtió el proceso de ajuste de requisitos en el SIGP en los casos que aplicaron y entre el 11 de agosto y 13 de agosto se realizó la asignación de evaluadores y consolidación de los resultados de evaluaciones. Con base en esto, el 14 de septiembre se hizo la publicación preliminar del banco de elegibles, con el cual se financiarían 6 propuestas para el Mecanismo 1 y 6 para el Mecanismo 2.
</t>
    </r>
    <r>
      <rPr>
        <b/>
        <sz val="12"/>
        <rFont val="Arial Narrow"/>
        <family val="2"/>
      </rPr>
      <t xml:space="preserve">5.3 Ondas primera Infancia 3er Trimestre: </t>
    </r>
    <r>
      <rPr>
        <sz val="12"/>
        <rFont val="Arial Narrow"/>
        <family val="2"/>
      </rPr>
      <t xml:space="preserve">Durante el tercer trimestre del año, desde el área técnica se adelantaron las siguientes actividades: Una vez finalizado el proceso de adición de recursos al convenio 878 de 2017, se realizó solicitud de revisión de los términos de referencia de la invitación ondas primera infancia bajo Rad 20211680270883 con fecha del 16 de julio, los términos de referencia - anexos y CDRs fueron enviados al Equipo jurídico contratación /Dirección de Inteligencia de Recursos de la CTeI, Equipo financiero/la Dirección de Inteligencia de Recursos de la CTeI, Equipo registro/Dirección de Inteligencia de Recursos de la CTeI y a la Oficina Asesora de Planeación e Innovación Institucional (OAPII). El 20/08/2021 se realizó la solicitud de Aprobación términos de referencia Invitación Ondas primera infancia en el comité de Gestión de Recursos de la CTeI.
De acuerdo con el cronograma establecido en los términos de referencia el 27 de agosto de 2021 se realizó la apertura del mecanismo, el cierre se encuentra programado para el 27 de octubre de 2021. Se solicitó apoyo al equipo de comunicaciones para realizar la publicación en la página web de la entidad y del plan de difusión del mecanismo en redes.  
</t>
    </r>
    <r>
      <rPr>
        <b/>
        <sz val="12"/>
        <rFont val="Arial Narrow"/>
        <family val="2"/>
      </rPr>
      <t xml:space="preserve">6.3 Innovación para la función pública: </t>
    </r>
    <r>
      <rPr>
        <sz val="12"/>
        <rFont val="Arial Narrow"/>
        <family val="2"/>
      </rPr>
      <t xml:space="preserve">Durante el tercer trimestre del año se llevó a cabo el cierre del mecanismo y se adelantaron los procesos de revisión de requisitos y de evaluación. Al cierre de la invitación se recibieron dos (2) propuestas; una vez finalizado el proceso de verificación de requisitos y el proceso de subsanación, una (1) propuesta identificada con el código 87368 presentada por la Universidad de los Andes, cumplió con los requisitos establecidos en los Términos de referencia para ser evaluada por pares expertos. 
La evaluación se realizó por medio de 2 pares evaluadores expertos en la temática de la invitación, de acuerdo con los criterios de evaluación descritos en los términos de referencia. Para que la propuesta fuera declarada elegible debía obtener un puntaje total mínimo de 70 puntos en el puntaje total y de 35 puntos en el criterio de calidad de la propuesta.
Como resultado final del proceso de evaluación del proyecto de investigación registrado bajo el código 87368 titulado “¿Cómo mejorar el desempeño de las organizaciones públicas en Colombia a través de la cultura de la innovación? Metaanálisis, caracterización y benchmarking de la relación entre cultura organizacional e innovación pública” presentado por la UNIVERSIDAD DE LOS ANDES, logró un puntaje total de 84,50 puntos y en el criterio de calidad 40,00 puntos; siendo de esta forma recomendada para ser elegible.
El 30 de agosto de 2021 se realizó reunión de seguimiento en el marco del convenio 779-2016, en donde se presentó el balance de la invitación y los resultados del proceso de evaluación, se solicitó recomendación para dar continuidad con el proceso contratación de la propuesta recomendada como elegible para ser financiable derivada de la invitación 2021.
</t>
    </r>
    <r>
      <rPr>
        <b/>
        <sz val="12"/>
        <rFont val="Arial Narrow"/>
        <family val="2"/>
      </rPr>
      <t xml:space="preserve">7.3 Plataforma Trasatlántica 3r trimestre: </t>
    </r>
    <r>
      <rPr>
        <sz val="12"/>
        <rFont val="Arial Narrow"/>
        <family val="2"/>
      </rPr>
      <t xml:space="preserve">De acuerdo con el cronograma de la convocatoria el 12 de julio de 2021 fue el cierre de la convocatoria para presentar las propuestas en la plataforma en línea de SAGe (www.fapesp.br/sage), alojado por la Fundación de Investigación de Sao Paulo (FAPESP).
El 12-07-2021 se finalizó el registro en la plataforma SAGe por parte de las integrantes de Minciencias de los equipos de Internacionalización – DIR Humanidades y ciencias sociales, para acceder a los documentos soporte radicados e iniciar con el proceso de revisión de requisitos por parte de Minciencias.
El 15-07-2021 se recibió correo de FAPESP con la base de las propuestas recibidas en la plataforma al cierre. Se inició plan de acción para realizar la revisión de las 67 propuestas que registraban alianza con Minciencias, para revisar los requisitos de:
Grupo de investigación reconocido convocatoria 833 de 2018 con “Gran Área” declarada en Ciencias Sociales y Humanidades
Investigador Principal por Colombia reconocido – categorizado
Carta de aval institucional.
El proceso de revisión de requisitos fue realizado por integrantes de Internacionalización – DIR Humanidades y ciencias sociales. El 28-07-2021 se remite a FAPESP correo con la relación de las 12 propuestas que no cumplieron requisitos Minciencias, para que ellos puedan terminar de realizar la revisión cruzando la información remitida por las demás entidades financiadoras de la convocatoria.
El 20-08-2021 FAPESP notifica a los Lead PI sobre las propuestas que no cumplieron con los requisitos de la convocatoria, en donde de acuerdo con el reporte hay 25 propuestas registraban alianza con Minciencias que no cumplieron con los requisitos de la convocatoria.
Se realiza consolidación de base de posibles evaluadores para recomendar a FAPESP, quienes están coordinando el proceso de evaluación de las propuestas que cumplieron requisitos en todos los países
</t>
    </r>
    <r>
      <rPr>
        <b/>
        <sz val="12"/>
        <rFont val="Arial Narrow"/>
        <family val="2"/>
      </rPr>
      <t xml:space="preserve">8.3 Invitación a presentar propuestas para la ejecución de proyectos de I+D+i orientados al fortalecimiento del portafolio I+D+i de la ARC según prioridades y necesidades de la ARC-2020 3er trimestre: </t>
    </r>
    <r>
      <rPr>
        <sz val="12"/>
        <rFont val="Arial Narrow"/>
        <family val="2"/>
      </rPr>
      <t xml:space="preserve">Se reabre la tarea para que se realice el ajuste en la matriz de recursos, guardando la coherencia del cumplimiento de la meta que se obtuvo para tercer trimestre y el cargue del formato del indicador que evidencia el dato consignado en el módulo de planes e indicadores.
Así mismo, en la fecha del trimestre se debe registrar la ventana del 1 de julio de 2021 al 19 de octubre de 2021, una hora posterior a la apertura de la tarea.
</t>
    </r>
    <r>
      <rPr>
        <b/>
        <sz val="12"/>
        <rFont val="Arial Narrow"/>
        <family val="2"/>
      </rPr>
      <t xml:space="preserve">9.3 Invitación a presentar propuestas para la ejecución de proyectos de I+D+i orientados a la generación de nuevo conocimiento en Yacimientos No Convencionales en Colombia. 3er trimestre: </t>
    </r>
    <r>
      <rPr>
        <sz val="12"/>
        <rFont val="Arial Narrow"/>
        <family val="2"/>
      </rPr>
      <t>Fue realizado el proceso de evaluación de las propuestas que pasaron requisitos, y fue presentada la propuesta que tuvo el mayor puntaje en el Comité Viceministerial de Conocimiento, Innovación y Productividad y también el Comité de Gestión de Recursos de la CTeI.
Se informó a los investigadores principales el día 30/07/2021, si su propuesta había sido seleccionada. Fue realizada la mesa técnica jurídica y financiera para revisión del memorando de solicitud de contrato.</t>
    </r>
    <r>
      <rPr>
        <b/>
        <sz val="12"/>
        <rFont val="Arial Narrow"/>
        <family val="2"/>
      </rPr>
      <t xml:space="preserve"> 
10.3 Invitación para consolidación de iniciativas de I+D en Recobro Mejorado de Hidrocarburos 3er trimestre: </t>
    </r>
    <r>
      <rPr>
        <sz val="12"/>
        <rFont val="Arial Narrow"/>
        <family val="2"/>
      </rPr>
      <t xml:space="preserve">A continuación se encontrarán las actividades correspondientes al 3er trimestre de este año desarrolladas para esta invitación. 
1. Se realizó una reunión con el equipo de la ANH, en la cual se presentaron las diferentes alternativas señaladas por el equipo jurídico de Minciencias. Se acordó que la ANH definiría el mecanismo más acorde a sus necesidades y lo comunicaría al equipo técnico de Minciencias para continuar con el respectivo trámite. 30/06/2021
2. Se presenta al Comité Viceministerial, se recomendó la apertura de la invitación y se puntualizaron correcciones en el TdR 09/07/2021.
3. Se presenta en el Comité Gestión de Recursos y   se aprueba la apertura de la invitación. 03/08/2021
4. Se hace apertura de la invitación el 06/08/2021. Enlace: https://minciencias.gov.co/convocatorias/invitacion-para-presentacion-propuestas/invitacion-presentar-propuestas-para-la-7
5. Cierre de la invitación 10/09/2021 4:00 p.m
6. Revisión requisitos: 13-15 de septiembre
7. Reporte de equipo de registro informa que 1 propuesta cumplió requisitos. 16/09/2021
8. Se realiza una búsqueda de evaluadores del 13/09/2021 al 18/09/2021
9. Se eligen 3 evaluadores internacionales. 17/09/2021 y 25/09/2021
10. Se reciben conceptos de pares evaluadores el 27/09/2021 y el 30/09/2021
11. Se programa fecha para panel de evaluación(04/10/2019) el 29/09/2021
</t>
    </r>
    <r>
      <rPr>
        <b/>
        <sz val="12"/>
        <rFont val="Arial Narrow"/>
        <family val="2"/>
      </rPr>
      <t>11.3 Invitación para fortalecer las capacidades de investigación en Universidades Regionales de menor grado de desarrollo 3er trimestre:</t>
    </r>
    <r>
      <rPr>
        <sz val="12"/>
        <rFont val="Arial Narrow"/>
        <family val="2"/>
      </rPr>
      <t xml:space="preserve"> A continuación se encontrarán las actividades correspondientes al 3er trimestre de este año desarrolladas para esta invitación. 
1. Se realizó una reunión con el equipo de la ANH, en la cual se presentaron las diferentes alternativas señaladas por el equipo jurídico de Minciencias. Se acordó que la ANH definiría el mecanismo más acorde a sus necesidades y lo comunicaría al equipo técnico de Minciencias para continuar con el respectivo trámite. 30/06/2021
2. Se presenta al Comité Viceministerial, se recomendó la apertura de la invitación y se puntualizaron correcciones en el TdR 09/07/2021.
3. Se presenta en el Comité Gestión de Recursos y   se aprueba la apertura de la invitación. 03/08/2021
4. Se hace apertura de la invitación el 06/08/2021. Enlace: https://minciencias.gov.co/convocatorias/invitacion-para-presentacion-propuestas/invitacion-presentar-propuestas-para-la-7
5. Cierre de la invitación 10/09/2021 4:00 p.m
6. Revisión requisitos: 13-15 de septiembre
7. Reporte de equipo de registro informa que 1 propuesta cumplió requisitos. 16/09/2021
8. Se realiza una búsqueda de evaluadores del 13/09/2021 al 18/09/2021
9. Se eligen 3 evaluadores internacionales. 
15. Estado actual: Búsqueda de evaluadores, panel de evaluación: 04/10/2021
13.3 Transferencia de Tecnología- 3er trimestre: El convenio entre Minciencias y Ecopetrol no se ha firmado, se encuentra en revisión jurídica tanto de Minciencias como de Ecopetrol. Por lo tanto la invitación a presentar propuesta para realizar la transferencia de una tecnología para la separación de fluidos en cabeza de pozo provenientes de yacimientos de crudo pesado, desarrollada por y de propiedad de ECOPETROL S.A., con fines de fabricación e implementación en los departamentos priorizados (Santander y Meta), no es posible que de apertura este año. </t>
    </r>
    <r>
      <rPr>
        <b/>
        <sz val="12"/>
        <rFont val="Arial Narrow"/>
        <family val="2"/>
      </rPr>
      <t xml:space="preserve">
14.3 Generación de capacidades para la producción en Colombia de reactivos para la prevención de enfermedades infecciosas desatendidas y demás enfermedades transmisibles 3er trimestre: </t>
    </r>
    <r>
      <rPr>
        <sz val="12"/>
        <rFont val="Arial Narrow"/>
        <family val="2"/>
      </rPr>
      <t xml:space="preserve">La convocatoria “Generación de capacidades para la producción en Colombia de reactivos, insumos, y metodologías para la prevención, diagnóstico, tratamiento de enfermedades infecciosas desatendidas y demás enfermedades transmisibles”.  Como resultado del proceso de evaluación, de las 12 propuestas que pasaron a panel de evaluación, resultaron 4 propuestas con la puntuación suficiente para ser incluidas en el banco preliminar de propuestas elegibles, que fue publicado en la página oficial del Ministerio el pasado 12 de julio de 2021.
En el periodo de solicitud de aclaraciones al banco preliminar de elegibles, cerró el 16 de julio.  El periodo para respuesta a estas aclaraciones cerró el 22 de julio, se recibieron varios derechos de petición, pero ninguno generó cambios al banco preliminar, se procedió a preparar la caracterización del banco definitivo de elegibles, este banco fue presentado en el Comité de Gestión de Recursos de la CTeI del 13 de agosto para aprobación fue publicado el 17 de agosto con la resolución 1565 del 17 de agosto del 2021. Una vez publicado el banco definitivo se procedió a contactar a los elegibles para el proceso de contratación, se solicitó revisión presupuestal y respuesta a las aclaraciones del panel de evaluación, así como la elaboración de plan de trabajo, según formato establecido. Actualmente nos encontramos en el proceso de contratación con las entidades, específicamente en el proceso de expedición de pólizas, para continuar con la legalización de los contratos.
15.3 Convocatoria fortalecimiento de capacidades regionales de investigación en salud 3er trimestre: De las 85 propuestas registradas 70 propuestas pasaron al proceso de evaluación, de las cuales resultaron elegibles 18 propuestas. Se generó el banco preliminar de elegibles el cual fue publicado el 9 de agosto, se recibieron y respondieron todas las aclaraciones al banco, no se reportaron cambios al banco producto de estas solicitudes por lo que se procedió a caracterizar el banco preliminar para posteriormente presentar ante el comité de Gestión de Recursos de la CTeI. El 8 de septiembre se publicó el banco definitivo de elegibles. Actualmente nos encontramos en el proceso de generación de los memorandos de solicitud de contratación para enviar al equipo de contratación- jurídica de la DIR para la elaboración de las minutas y las ofertas por SECOP. Es importante mencionar que inicialmente se tenía previsto financiar 20 proyectos, sin embargo, el banco de elegibles solo quedó conformado por 18 proyectos, esto debido a que los demás no alcanzaron los requerimientos técnicos exigidos en términos de calidad por los pares evaluadores para poder pasar a conformar el banco de elegibles. Además, no se presentó el número de propuestas inicialmente esperado en la convocatoria, esto puede ser debido a la dificultad para la conformación de alianzas entre las entidades participantes en medio de la actual pandemia, como fue explicado por algunos de los proponentes.
</t>
    </r>
    <r>
      <rPr>
        <b/>
        <sz val="12"/>
        <rFont val="Arial Narrow"/>
        <family val="2"/>
      </rPr>
      <t>16.3 Investigación Traslacional y Medicina Personalizada 3er Trimestre:</t>
    </r>
    <r>
      <rPr>
        <sz val="12"/>
        <rFont val="Arial Narrow"/>
        <family val="2"/>
      </rPr>
      <t xml:space="preserve"> Como resultado del proceso de revisión de requisitos, cumplieron 228 propuestas, se desarrolló el proceso de evaluación y como resultado se generaron 96 proyectos elegibles, 44 proyectos de la modalidad 1 y 52 de la modalidad 2, el banco preliminar de propuestas elegibles fue publicado el día 14 de septiembre, se surtió el periodo de aclaraciones del 15 al 22 de septiembre y el banco definitivo de elegibles debe ser publicado el día 1 de octubre.
</t>
    </r>
    <r>
      <rPr>
        <b/>
        <sz val="12"/>
        <rFont val="Arial Narrow"/>
        <family val="2"/>
      </rPr>
      <t xml:space="preserve">17.3 Política de CTeI en Salud 3er trimestre: </t>
    </r>
    <r>
      <rPr>
        <sz val="12"/>
        <rFont val="Arial Narrow"/>
        <family val="2"/>
      </rPr>
      <t xml:space="preserve">Para el diseño y formulación de la política pública en CTI para la salud se ha organizado equipos de asistencia técnica tanto al interior de Minciencias como con entidades del orden nacional y demás actores del ecosistema. 
El equipo de asistencia técnica sectorial estará conformado por: 
•	Ministerio de Salud y protección Social
•	Instituto Nacional de Salud
•	Instituto Nacional de Cancerología
•	IETS 
•	DNP
•	MinHacienda 
•	OMS/OPS 
•	Misión de Sabios
Con las anteriores entidades se establecieron diálogos solicitando el apoyo y la asistencia técnica al respecto, obteniendo su respaldo para adelantar las actividades de asistencia técnica a Minciencias con relación al diseño y formulación de la política. 
Adicionalmente, los actores del ecosistema representados por instituciones de educación superior, grupos de investigación, centros de I+D+i, empresas del sector privado, sociedad civil organizada, agremiaciones científicas, entre otros, participarán de forma activa en los consensos sobre el documento técnico, a través de talleres regionales que permitan agrupar a los actores del ecosistema y recibir sus retroalimentaciones. Para lo anterior, se contará con el apoyo de los CODECTIs y la Ruta Regional del Ministerio. 
Se ha elaborado un plan de trabajo para la construcción, revisión y validación de cada uno de los capítulos que conformarán el documento y sus anexos (Anexo soporte Cronograma).
</t>
    </r>
    <r>
      <rPr>
        <b/>
        <sz val="12"/>
        <rFont val="Arial Narrow"/>
        <family val="2"/>
      </rPr>
      <t>18.3 Invitación a presentar propuestas para realizar la evaluación institucional y de impactos de la inversión del Fondo de Investigación en Salud (FIS)3er trimestre:</t>
    </r>
    <r>
      <rPr>
        <sz val="12"/>
        <rFont val="Arial Narrow"/>
        <family val="2"/>
      </rPr>
      <t xml:space="preserve"> El proceso de contratación de este proyecto se ha visto afectado por varios procesos, principalmente porque la contratación se debía realizar con el consorcio creado y como consecuencia los proponentes debían aportar toda la documentación para soportar la contratación como consorcio, esto tomo tiempo, adicionalmente, el proceso de prórroga del FFJC detuvo el proceso para este tipo de contratos que pasaba de los 6 meses. Se realizó también un ajuste técnico en la plataforma de MGI que detuvo el proceso de expedición de CDP. Actualmente se avanza en el proceso de contratación y desembolso, se adjunta memorando con el que se adelanta le proceso.</t>
    </r>
  </si>
  <si>
    <r>
      <rPr>
        <b/>
        <sz val="12"/>
        <color theme="1"/>
        <rFont val="Arial Narrow"/>
        <family val="2"/>
      </rPr>
      <t>1 Implementación de la Política Nacional de Apropiación Social del Conocimiento en el marco de la CTeI</t>
    </r>
    <r>
      <rPr>
        <sz val="12"/>
        <color theme="1"/>
        <rFont val="Arial Narrow"/>
        <family val="2"/>
      </rPr>
      <t xml:space="preserve">
Se da la aprobación en Comité Viceministerial de Talento y Apropiación Social del Conocimiento del 01 de julio de 2021 de los términos de referencia para el diseño e implementación de la Escuela Virtual de Apropiación Social del Conocimiento y para el diseño e implementación de una Caja de Herramientas para promover la Apropiación Social del Conocimiento. Se cuenta con los términos de referencia y directorio de posibles postulantes. El proceso está a la espera de autorización para envío de invitaciones.
2. El 27 de julio 2021 se realizó el envío de la invitación a través de correo electrónico para presentar propuesta para la creación de Unidades de Apropiación Social del Conocimiento en las Universidades del país a 15 Universidades. El 02 de agosto se realizó una jornada virtual de aclaraciones con las Universidades invitadas. El cierre de la invitación fue el 30 de agosto 2021.
3. Se presentaron 3 propuestas para la creación de las Unidades de Apropiación Social del Conocimiento. Las Universidades son la del Quindío, Tecnológica de Pereira y EAFITI. Con las 3 Universidades se realizaron jornadas de trabajo durante el mes de septiembre como parte del ajuste de la propuesta. El proceso se encuentra en trámite de contratación con Avanciencia. 
4. Aprobación en Comité Viceministerial de Talento y Apropiación Social del Conocimiento del 01 de julio de 2021 de los términos de referencia para el diseño e implementación de una Caja de Herramientas para promover la Apropiación Social del Conocimiento. Se espera que los términos se vinculen a una convocatoria del Sistema General de Regalías.
</t>
    </r>
    <r>
      <rPr>
        <b/>
        <sz val="12"/>
        <color theme="1"/>
        <rFont val="Arial Narrow"/>
        <family val="2"/>
      </rPr>
      <t>2 Ideas para el Cambio</t>
    </r>
    <r>
      <rPr>
        <sz val="12"/>
        <color theme="1"/>
        <rFont val="Arial Narrow"/>
        <family val="2"/>
      </rPr>
      <t xml:space="preserve">
En el tercer trimestre del año la convocatoria Ideas para el Cambio publicó el resultado de la primera fase el 15 de julio de 2021 y con base en las 20 necesidades priorizadas se construyeron los retos con los cuales se dio apertura a la segunda fase el 16 de julio de 2021.
Esta segunda fase cerró el 15 de septiembre de 2021 con 25 propuestas postuladas las cuales se encuentra en la etapa de revisión requisitos establecidos en los términos de referencia.
Se da cumplimiento al indicador “% de los Requisitos priorizados de Gobierno Digital en Minciencias – ASC” al dar cumplimiento al requisito de los resultados de la participación de los grupos de valor en la gestión institucional permitieron mejorar las siguientes actividades: G. Solución de problemas a partir de la innovación abierta, y se reporta al 100% 
</t>
    </r>
    <r>
      <rPr>
        <b/>
        <sz val="12"/>
        <color theme="1"/>
        <rFont val="Arial Narrow"/>
        <family val="2"/>
      </rPr>
      <t>3 Centros de ciencia - infraestructura</t>
    </r>
    <r>
      <rPr>
        <sz val="12"/>
        <color theme="1"/>
        <rFont val="Arial Narrow"/>
        <family val="2"/>
      </rPr>
      <t xml:space="preserve">
Durante el tercer trimestre se evaluó y presentó ante instancias del Ministerio la solicitud de reconocimiento del Museo de Ciencias de La Salle-ITM, el cual fue aprobado por 5 años. El trámite continúa con la elaboración de la resolución por parte de la Oficina Asesora Jurídica.
1. Gestión para el reconocimiento de Centros de Ciencia
-Se recibieron las solicitudes de reconocimiento del Jardín Botánico de la Universidad Tecnológica de Pereira y el Mariposario Andoke. Se adjuntan radicados de las solicitudes.
-Se culminó la evaluación de la solicitud de reconocimiento del Museo de Ciencias Naturales de La Salle-ITM y se presentó la solicitud ante el Comité de la Dirección de Capacidades y Divulgación y ante el Comité del Viceministerio de Conocimiento Innovación y Productividad. Se evidencia con el concepto consolidado de evaluación y presentación ante comités.
-Se realizó acompañamiento técnico para la solicitud del reconocimiento a 17 Centros de Ciencia. Se adjunta archivo Excel con estado de la gestión de cada Centro de Ciencia con corte a 30/09/2021
2.Diseño del plan operativo del encuentro de centros de ciencia
-Se realizó el diseño del Encuentro para desarrollarlo de manera virtual. Se consolidaron seis nodos regionales:
 1.Caribe:Zoológico de Barranquilla
 2. Eje Cafetero: Jardín Botánico Universidad Tecnológica de Pereira
 3. Centro Oriente: Museo Paleontológico de Villa de Leyva (U. Nacional)
 4. Bogotá: Museo de Ciencias Universidad El Bosque
 5. Centro Sur y Llanos: Museo  de la Ciencia y la Creatividad  Universidad de la Amazonía
 6. Pacífico: Fundación Zoológica de Cali
Se anexa archivo con metodología y agenda y ficha con resumen de objetivos, nodos y sesiones.
3. Implementación de la metodología para actualizar el proceso y los instrumentos para el reconocimiento de Centros de Ciencia 
Se desarrollaron los talleres con centros de ciencia para el análisis del reconocimiento, se generó informe de análisis y versiones actualizadas de los formatos de Plan de mejoramiento, formato de evaluación y formato de autoevaluación.
4. Seguimiento de 5 casos de estudio de centros de ciencia postulados a la convocatoria de estímulos para fortalecimiento
Debido a ajustes de los cronogramas de las convocatorias, se concertó, según acta, cambio de producto para este componente, ya que no para el tercer trimestre no se tenía convocatoria en ejecución. Se modificó el entregable por el avance en el diseño de las convocatorias para centros de ciencia.
</t>
    </r>
    <r>
      <rPr>
        <b/>
        <sz val="12"/>
        <color theme="1"/>
        <rFont val="Arial Narrow"/>
        <family val="2"/>
      </rPr>
      <t>4 Proyectos experimentales de Apropiación Social del Conocimiento en el marco de la CTeI.</t>
    </r>
    <r>
      <rPr>
        <sz val="12"/>
        <color theme="1"/>
        <rFont val="Arial Narrow"/>
        <family val="2"/>
      </rPr>
      <t xml:space="preserve">
Se establecen los elementos mínimos para el proceso de experimentación en la apropiación social del conocimiento y de forma derivada las posibles herramientas metodológicas para lograr resultados consecuentes con la línea de apropiación social del conocimiento y la política que así la formaliza. estos avances hacen parte de los términos de referencia para la creación de las unidades de apropiación social del conocimiento y el desarrollo de una caja de herramientas. De los que se espera generalizar y validar los aspectos previamente definidos.
</t>
    </r>
    <r>
      <rPr>
        <b/>
        <sz val="12"/>
        <color theme="1"/>
        <rFont val="Arial Narrow"/>
        <family val="2"/>
      </rPr>
      <t>5 Política Integral de Conocimiento Ancestral Tradicional</t>
    </r>
    <r>
      <rPr>
        <sz val="12"/>
        <color theme="1"/>
        <rFont val="Arial Narrow"/>
        <family val="2"/>
      </rPr>
      <t xml:space="preserve">
Se presentó ante el señor ministro y diferentes actores de la administración vigente, el sentido y avance en la formulación de la PPICAT (Política Pública Integral de Conocimiento Ancestral Tradicional), ajustando así cronograma para el año en curso. Se culminó la primera etapa de las sesiones de la mesa interministerial para un total de 6, correspondientes con los ejes temáticos de la PPICAT, estableciendo una propuesta de objetivos y algunos lineamientos de política. Se adjuntan las actas que contienen los resultados de cada sesión. Se desarrolla y presenta la metodología y posible presupuesto para abordar los Diálogos estratégicos comunitarios; como respuesta al necesario proceso de co-creación y validación con las comunidades impactadas con la política. Se anexa la propuesta de la metodología. Se entrega a la Dirección Capacidades y Divulgación de la CTeI, el primer borrador del documento de política con el fin de ser validado previa entrega para su revisión a la mesa interministerial. </t>
    </r>
  </si>
  <si>
    <r>
      <rPr>
        <b/>
        <sz val="12"/>
        <color theme="1"/>
        <rFont val="Arial Narrow"/>
        <family val="2"/>
      </rPr>
      <t>Hitos 2021</t>
    </r>
    <r>
      <rPr>
        <sz val="12"/>
        <color theme="1"/>
        <rFont val="Arial Narrow"/>
        <family val="2"/>
      </rPr>
      <t xml:space="preserve">
Julio: Publicación banco preliminar de necesidades elegibles Convocatoria Ideas para el Cambio: Construcción social del conocimiento para la gestión del cambio climático. (1 de julio)
Taller Apropiación Social del Conocimiento: Diálogo e intercambio de saberes para la innovación. Universidad Católica de Pereira. (15 de julio de 2005 - Evento online)
Publicación del Banco definitivo de necesidades elegibles y la resolución 1472-2021 Convocatoria Ideas para el Cambio: Construcción social del conocimiento para la gestión del cambio climático. (15 de julio)
Invitación a universidades para el diseño e implementación de UNIDADES DE APROPIACIÓN SOCIAL DEL CONOCIMIENTO EN INSTITUCIONES DE EDUCACIÓN SUPERIOR.
Agosto: Realización de 5 de los 6 encuentros locales con las experiencias ganadoras en el marco del concurso A Ciencia Cierta: Desarrollo local para transformar realidades, a financiar con recursos de este año que se suman a las 30 que se reconocieron en el año 2019, las comunidades que se suman están ubicadas en Guachucal, Nariño, San Sebastian de Buenavista, Madgalena, Comuna 8 en Medellín, Antioquia,  Bahía Málaga, Valle del Cauca, Moñitos, Córdoba y Ansermanuevo, Valle del Cauca.
Realización de la jornada virtual de aclaraciones TDR Unidades de ASC. (Agosto 2 de 2021, 9:00 a 11:00 a. m.)
Cierre de invitación y recepción de propuestas de la invitación directa para la creación de UNIDADES DE APROPIACIÓN SOCIAL DEL CONOCIMIENTO EN INSTITUCIONES DE EDUCACIÓN SUPERIOR; llegán 3 propuestas de Universdad EAFIT, Universidad Tecnológica de Pereira y Universidad del Quindío, las cuales pasan a evaluación.
Septiembre: Cierre de fase II - Postulación de soluciones para la convocatoria Ideas para el Cambio (15 de septiembre de 2021, 4:00 p. m.) con 25 formularios de postulación enviados y finalizados a través del aplicativo SIADEX, de las cuales, luego del proceso de verificación de requisitos mínimos, 11 propuestas debieron subsanar y 1 propuesta no cumplió con el dirigido por lo que salió del proceso. Surtido el periodo de subsanación, de las 11 propuestas, 6 cumplieron los requisitos por lo tanto, 20 propuestas de solución se encuentran en proceso de evaluación técnica.
Se definieron y trabajaron los equipos de cada universidad para el diseño de las 3 primeras unidades de Apropiación Social del Conocimiento en IES.
Se firmo el convenio de cooperación con la OEI y se avanza en el plan de ejecución.
Se terminaron de hacer los encuentros locales con las 6 organizaciones comunitarias de A Ciencia Cierta.</t>
    </r>
  </si>
  <si>
    <r>
      <rPr>
        <b/>
        <sz val="12"/>
        <rFont val="Arial Narrow"/>
        <family val="2"/>
      </rPr>
      <t xml:space="preserve">1 Política Pública de comunicación pública de la ciencia: </t>
    </r>
    <r>
      <rPr>
        <sz val="12"/>
        <rFont val="Arial Narrow"/>
        <family val="2"/>
      </rPr>
      <t xml:space="preserve">Con el fin  de adelantar el proceso de la construcción de la política pública de divulgación y comunicación pública de la ciencia y trabajando con el apoyo de la asesora Sandra Guerra, Durante el tercer trimestre del 2021 se adelantaron las siguientes actividades: en primer lugar se desarrolló un primer plan de trabajo mediante el cual se llevaría a cabo una revisión y mejora el marco conceptual propuesto en la caracterización de la estrategia de divulgación "Todo es Ciencia" realizada en el 2020. Así mismo se proponía la realización de antecedentes y diagnóstico teniendo en cuenta antecedentes colombianos y latinoamericanos, la ejecución de encuestas a Stakeholders (actores del SNCTeI y personal interno del Ministerio) y un mapeo nacional y territorial de divulgadores. Esta primera propuesta tenía una duración de 5 meses de ejecución.
Con base a este plan de trabajo se formuló una primera invitación, en la cual se recibieron tres propuestas para el desarrollo de los componentes anteriormente planteados. Sin embargo, siguiendo las recomendaciones de los asesores del Viceministerio de Talento y Apropiación Social del Conocimiento, se decide replantear la propuesta teniendo en cuenta que dicho proceso podía cumplirse en un menor tiempo y con una mayor optimización de los recursos.
Por lo tanto, en el mes de agosto se realiza una nueva versión de los términos de referencia con la cual se invita a presentar propuestas para contratar una asesoría especializada que elabore el documento base conceptual y de estado del arte para la formulación de una política de comunicación pública de la ciencia 2023-2033.
En septiembre, siguiendo las recomendaciones del director Andrés Calderón, se sugiere replantear el proceso teniendo en cuenta que en la Dirección de Capacidades y Divulgación actualmente se están desarrollando otros tres procesos de política pública. Su propuesta es la de alinear dichos procesos a través de un asesor y además contar con el apoyo de un experto en divulgación para que se planteen los lineamientos de la política pública: marco conceptual, estado del arte y diagnóstico. El objetivo es presentar una primera parte de los lineamientos al finalizar el año.
</t>
    </r>
    <r>
      <rPr>
        <b/>
        <sz val="12"/>
        <rFont val="Arial Narrow"/>
        <family val="2"/>
      </rPr>
      <t>2.3 Contenidos audiovisuales</t>
    </r>
    <r>
      <rPr>
        <sz val="12"/>
        <rFont val="Arial Narrow"/>
        <family val="2"/>
      </rPr>
      <t xml:space="preserve">: Durante el tercer trimestre del 2021 se avanzó en diferentes acciones como lo es la producción y grabación del unitario especial Escarabajos: La Ciencia Detrás del Ciclismo y se han venido realizando alianzas con aliados como festivales de cine, plataformas, canales comunitarios, canales regionales y otros. Durante el tercer trimestre se adelantaron procesos y se suscribieron licencias para generar alianzas estratégicas como lo son: Teleantioquia, Telecafé y Canal Universitario ZOOM 
</t>
    </r>
    <r>
      <rPr>
        <b/>
        <sz val="12"/>
        <rFont val="Arial Narrow"/>
        <family val="2"/>
      </rPr>
      <t>3.3 Estrategias digitales:</t>
    </r>
    <r>
      <rPr>
        <sz val="12"/>
        <rFont val="Arial Narrow"/>
        <family val="2"/>
      </rPr>
      <t xml:space="preserve"> Desde el Ministerio de Ciencia, Tecnología e Innovación, y a través de la estrategia de divulgación de la Dirección de Capacidades y Divulgación, otorgamos un reconocimiento a aquellas iniciativas locales de divulgación que por medio de contenidos locales, se encuentran aportando en la apropiación del conocimiento.
La nominación de las propuestas, la votación y el anuncio del ganador se realizó durante la "Semana Nacional del Blog y otros Contenidos Creativos Digitales", la cual se llevó a cabo del 30 de agosto al 5 de septiembre de 2021.
Esta selección fue presentada ante la ciudadanía, quien fue la encargada de elegir por votación digital su favorita. Los votantes podían conocer en qué consistía el trabajo de cada iniciativa a través de una web que los reunía e incluía el formulario de votación. La difusión de se hizo por medio de las redes sociales con visibilización a nivel nacional. El componente regional y la vocación educativa y pedagógica fueron tenidos en cuenta en los diferentes momentos de la selección. 
Las iniciativas nominadas fueron: 
•	Observatorio AHR/UPA - (Puerto Colombia, Atlántico)
•	Semillero “Viajeros de la selva invisible” - (Carcasí - Santander)
•	Observatorio Astrosur (Villavieja - Huila)
La iniciativa ganadora fue el Observatorio Astrosur.
-Aplicamos una encuesta a 50 usuarios para identificar el porcentaje de personas que estaban a gusto con la actividad. Nos respondieron 26, y todas indicaron que les había gustado la actividad, para un porcentaje de satisfacción 100 %.
</t>
    </r>
    <r>
      <rPr>
        <b/>
        <sz val="12"/>
        <rFont val="Arial Narrow"/>
        <family val="2"/>
      </rPr>
      <t>4.3 Activaciones Regionales:</t>
    </r>
    <r>
      <rPr>
        <sz val="12"/>
        <rFont val="Arial Narrow"/>
        <family val="2"/>
      </rPr>
      <t xml:space="preserve"> Durante el tercer trimestre de 2021 se realizaron dos espacios de valor. El 21 de julio se realizó por Facebook el evento virtual del lanzamiento de la serie Fuerzas Invisibles en alianza con canal 13. Esta serie es sobre dos rocas milenarias que descubren las leyes del universo. Con la moderación de Lala Ocampo, de Francisco Vera, activista ambiental y Juan Camilo Ramírez, director de Fuerzas Invisibles. Se lograron 1140 personas alcanzadas en Facebook. También se realizó un evento el 2 de septiembre para conocer cuál iniciativa de divulgación científica regional fue seleccionada por la ciudadanía para ser reconocida como "Divulgador estrella". Se podía votar por una de estas tres iniciativas: Observatorio AHR/UPA - (Puerto Colombia, Atlántico), Semillero “Viajeros de la selva invisible” - (Carcasí - Santander) y Observatorio Astrosur (Villavieja - Huila), quien fue el ganador. En Facebook se tuvieron 215 reproducciones y en youtube 199 visualizaciones.
En el tercer trimestre se realizaron 3 alianzas. Con Biblored se realizó el 26 de agosto el evento virtual Charla ciudadana: Saberes olvidados, partería tradicional con la participación de la partera afro Rosmilda Quiñones Fajardo, la partera indígena Embera Sebastiana Pepé y la doula Clary Marulanda, nos sumergirán en los saberes que guardan la partería tradicional afro y jipi, partiendo de la siguiente pregunta: ¿Por qué mantener tradiciones como la partería? Se contó con 82 visualizaciones en youtube y 73 visualizaciones en Facebook. Con las iniciativas de divulgación Semillero “Viajeros de la selva invisible” - (Carcasí - Santander) y Observatorio Astrosur (Villavieja - Huila) se realizó el 2 de septiembre un evento denominado “Divulgador estrella", donde la ciudadanía podía votar por una de estas iniciativas, siendo ganadora la iniciativa del Observatorio Astrosur (Villavieja- Huila). 
Se reporta como nuevo producto comunicativo el formato de las charlas ciudadanas con Biblored, en el que se abordan temáticas de saberes tradicionales como en diversas manifestaciones como las huertas tradicionales, la partería y prácticas como la artesanía.  En cuanto al indicador de satisfacción se aplicaron encuestas para dos eventos: el primero, el lanzamiento de la serie Fuerzas Invisibles con un total de 18 encuestas realizadas de 36 participantes conectados en vivo y un porcentaje de satisfacción de 88.9% y del espacio de conversaciones inusuales con Maloka se diligenciaron 50% de encuestas de un total de 18 personas conectadas en vivo y se diligenciaron 100% de las encuestas con un 88.9 de satisfacción.
</t>
    </r>
    <r>
      <rPr>
        <b/>
        <sz val="12"/>
        <rFont val="Arial Narrow"/>
        <family val="2"/>
      </rPr>
      <t xml:space="preserve">5.3 Proyectos Especiales: </t>
    </r>
    <r>
      <rPr>
        <sz val="12"/>
        <rFont val="Arial Narrow"/>
        <family val="2"/>
      </rPr>
      <t>Durante el tercer trimestre del 2021, gracias a la gestión de alianzas internas y externas se lograron los siguientes resultados:
Dos espacios de valor: 
1. Taller virtual de divulgación de ciencia, tecnología e innovación para Jóvenes investigadores e innovadores en la edición digital de la Feria Internacional del Libro de Bogotá.
2. Talleres Rompiendo los esquemas de la Divulgación de la ciencia, la tecnología y la innovación en el marco del Primer encuentro regional ONDAS “Ciencia y territorio” en Manizales.
Un producto de comunicación: Formato de siete talleres para que niños, niñas y jóvenes del programa Ondas divulguen los resultados de su investigación a través de diversas técnicas.
Una alianza con el Programa ONDAS para llevar a cabo dichos talleres.
100% de satisfacción de los asistentes a los espacios anteriormente mencionados.</t>
    </r>
  </si>
  <si>
    <r>
      <rPr>
        <b/>
        <sz val="12"/>
        <color theme="1"/>
        <rFont val="Arial Narrow"/>
        <family val="2"/>
      </rPr>
      <t>1 Formulación y diseño de política de la internacionalización de la CTeI y diplomacia científica</t>
    </r>
    <r>
      <rPr>
        <sz val="12"/>
        <color theme="1"/>
        <rFont val="Arial Narrow"/>
        <family val="2"/>
      </rPr>
      <t xml:space="preserve">
Con relación al ejercicio de diagnóstico de la política pública contratado con Scimago, se continuó el ejercicio de retroalimentación de las versiones finales de los entregables, realizando una reunión el 7 de julio, entre el equipo de Scimago, el equipo de Internacionalización y asesores del despacho del Ministro y del Viceministerio de Talento y Apropiación Social del Conocimiento para socializar los comentarios a estos entregables. Después de estos ejercicios de retroalimentación, se recibió por parte de Scimago la versión definitiva de los entregables y del informe final, la cual fue presentada al Ministro y los Viceministros en reunión llevada a cabo el día 28 de julio. 
Respecto al proceso de Invitación a presentar propuestas para el apoyo en la formulación de la Política Pública de Internacionalización de la CTeI y Diplomacia Científica, se adelantaron reuniones con posibles oferentes con el fin de presentar los términos generales de la invitación y realizar un ejercicio de estudio de mercado para determinar el valor de la contratación.
Y en cuanto a diplomacia científica, se realizó la vinculación de la consultora internacional Marga Gual, para acompañar al Ministerio en la formulación de la Estrategia Nacional de Diplomacia Científica y el establecimiento de los Nodos. Durante el mes de agosto se adelantaron varias reuniones con el equipo del Ministerio para coordinar el trabajo a realizar, estableciendo la realización de reuniones quincenales de seguimiento, y priorizando el trabajo alrededor del establecimiento de los Nodos de Diplomacia Científica.
Así mismo el día 10 de agosto en el marco del día de la ciencia de la Feria Internacional del Libro de Bogotá, con el apoyo de la Organización de Estados Iberoamericanos - OEI, se llevó a cabo el evento titulado “Hacia una Estrategia de Diplomacia Científica”, en el cual la Viceministra presentó los pasos de alistamiento que ha venido liderando el Ministerio para la estructuración de una Estrategia Nacional de Diplomacia Científica. Durante el evento se suscribió un Memorando de Entendimiento con la OEI, con el objetivo de aunar esfuerzos para el desarrollo de una política de diplomacia científica, que posicione a Colombia como un actor relevante en el ecosistema internacional de Ciencia, Tecnología e Innovación.
El 22 de septiembre se llevó a cabo el primer taller nacional de diplomacia científica, titulado “Hacia la construcción de la primera estrategia de diplomacia científica en Colombia”, evento organizado con el apoyo de la OEI, la UNESCO y la Mesa Intersectorial de Diplomacia Científica - MIDICI. Durante el evento se presentó el panel “¿Por qué es necesaria una estrategia de diplomacia científica para Colombia? - Perspectivas y experiencias globales y latinoamericanas” que contó con la participación de Guillermo Anlló, Responsable Regional para América Latina y el Caribe del Programa de Política Científica, Tecnológica y de Innovación de la UNESCO - Oficina de Montevideo; Marga Gual Soler, Asesora en Diplomacia Científica de MinCiencias y fundadora de SciDipGLOBAL, Luis Fernando Machado, Director de la División para la Promoción Tecnológica del Ministerio de Relaciones Exteriores de Brasil y Marcella Ohira, Vicedirectora Ejecutiva y directora de Desarrollo de Capacidades del Instituto Interamericano para la Investigación del Cambio Global (IAI), bajo la moderación del Profesor Gonzalo Ordoñez, Decano de la Facultad de Finanzas, Gobierno y Relaciones Internacionales de la Universidad Externado de Colombia. Durante el evento se contó con la participación de 90 asistentes virtuales. Durante el taller se desarrollaron 7 mesas de trabajo sectoriales y 7 mesas de trabajo intersectoriales, con el fin de avanzar en la identificación desde las diferentes perspectivas sectoriales de los objetivos y prioridades de una estrategia de diplomacia científica. Esta jornada permitió recabar insumos muy importantes para el avance en la construcción de la Estrategia de Diplomacia Científica.
Así mismo, se continuó el trabajo con la Mesa Intersectorial de Diplomacia Científica (MIDICI) y sus cuatro subgrupos de trabajo que acompañan las iniciativas concretas para el avance del posicionamiento de la Diplomacia Científica en el país y la región. Entre las cuales se cuenta el apoyo brindado a la organización del Taller Nacional de Diplomacia Científica, realizado el 22 de septiembre. Los días 29 de julio, 26 de agosto y 30 de septiembre se realizaron las sesiones mensuales de la MIDICI.
</t>
    </r>
    <r>
      <rPr>
        <b/>
        <sz val="12"/>
        <color theme="1"/>
        <rFont val="Arial Narrow"/>
        <family val="2"/>
      </rPr>
      <t>2 Fomento de la diplomacia científica, tecnológica y de innovación (Estructuración y lanzamiento de nodos de diplomacia científica)</t>
    </r>
    <r>
      <rPr>
        <sz val="12"/>
        <color theme="1"/>
        <rFont val="Arial Narrow"/>
        <family val="2"/>
      </rPr>
      <t xml:space="preserve">
Con el fin de avanzar en el establecimiento de los Nodos de Diplomacia Científica, se continuaron las gestiones para la suscripción del Acta de Intención entre Cancillería y el Minciencias, adelantando el proceso de negociación y revisión jurídica por parte de cada Ministerio. El día 23 de septiembre se llevó a cabo una reunión presencial en Cancillería, a la cual asistieron Faryde Carlier, Directora de Asuntos Económicos Sociales y Culturales junto con su equipo, y por parte de Minciencias, la Asesora Marga Gual, Susan Benavides, líder del equipo de internacionalización y su equipo.
En el marco de la consultoría que realiza la Dra., Marga Gual para acompañar al Ministerio y los actores del Sistema Nacional de CTeI en la formulación de la Estrategia Nacional de Diplomacia Científica se avanzó en la estructuración de los Nodos de Diplomacia Científica, especialmente en la formulación de los planes de trabajo para los países priorizados. Así mismo se avanzó con el Capstone Intermaestrías de la Universidad Externado, en la realización de un análisis sobre los países estratégicos para el establecimiento de los Nodos de Diplomacia Científica. 
No se formalizó ningún nodo de diplomacia científica. 
</t>
    </r>
    <r>
      <rPr>
        <b/>
        <sz val="12"/>
        <color theme="1"/>
        <rFont val="Arial Narrow"/>
        <family val="2"/>
      </rPr>
      <t>3 Programa de movilidad de investigadores e innovadores y apoyo a proyectos de investigación.</t>
    </r>
    <r>
      <rPr>
        <sz val="12"/>
        <color theme="1"/>
        <rFont val="Arial Narrow"/>
        <family val="2"/>
      </rPr>
      <t xml:space="preserve">
Para llevar a cabo el apoyo a mecanismos para el fortalecimiento de proyectos de investigación entre Colombia con otros países, se establecen las siguientes acciones respecto a la convocatoria 899 del 2021: 
- Documentos que corresponden a las comunicaciones que desde el área se llevan a cabo con los aliados con el fin de compartir los resultados de las evaluaciones por las partes y la concertación de las fechas de encuentro para los comités binacionales. Igualmente, las actas resultantes de los comités binacionales, se hace salvedad que el acta del DAAD y de Tubitak, no se cuenta aún con las firmas completas dado que al ser comités que se realizaron hace muy poco se encuentra aún en revisión por parte de las partes para su aprobación. 
- Se adjunta el listado por los cuatro capítulos de la convocatoria 899 del 2021 que dan cuenta de los proyectos y anteproyectos radicados o presentados, donde además se especifican si cumplieron o no los requisitos para continuar a la etapa de evaluación. 
- El viernes 18 de junio del presente año, cumpliendo con el cronograma de la convocatoria 899 del 2021, Movilidad Académica con Europa, se llevó a cabo la publicación del banco preliminar de elegibles. Se pueden ver cada uno de los bancos firmados que corresponden a cada uno de los cuatro capítulos de la convocatoria en el micrositio de la convocatoria. 
</t>
    </r>
    <r>
      <rPr>
        <b/>
        <sz val="12"/>
        <color theme="1"/>
        <rFont val="Arial Narrow"/>
        <family val="2"/>
      </rPr>
      <t>4 Presencia en escenarios internacionales para la generación de alianzas o redes de cooperación científica o fortalecimiento de la CTeI del país.</t>
    </r>
    <r>
      <rPr>
        <sz val="12"/>
        <color theme="1"/>
        <rFont val="Arial Narrow"/>
        <family val="2"/>
      </rPr>
      <t xml:space="preserve">
En el tercer trimestre del 2021, el grupo de Internacionalización de Minciencias adelantó gestiones para la generación de alianzas y la suscripción de acuerdos de cooperación con diferentes actores internacionales. 
-	Memorando de Entendimiento para el Uso Pacífico del Espacio Ultraterrestre Colombia - India Durante el mes de julio y agosto, el Grupo de Internacionalización gestionó una nueva revisión del documento por parte de la Oficina Asesora Jurídica considerando la solicitud de la Embajadora en India Mariana Pachecho-Montes y las revisiones previas hechas por Minciencias y su contraparte india, con acompañamiento de la Embajada de Colombia en India. Durante el mes de septiembre, de cara a la Misión de Colombia a la India del 27 de septiembre al 2 de octubre (liderada por el Ministerio de Salud y Ministerio de Ciencia, Tecnología e Innovación), se llegó al acuerdo que, en nombre del Gobierno de Colombia, el Acuerdo se firmaría por parte de la Vicepresidente Canciller Marta Lucía Ramírez. Teniendo en cuenta lo anterior, este memorando se suscribió el 6 de septiembre del 2021. Asimismo, se espera concertar un Plan de Acción para la implementación del Memorando en la visita a la Agencia India de Investigación Espacial – ISRO, los cuales se anexan como evidencia.
-	Memorando de Entendimiento Minciencias - Ministerio de Ciencia y TIC de Corea: En el mes de julio, se recibieron los comentarios por parte del Ministerio de Ciencia y TIC. Así, se incorporaron al Memorando de Entendimiento, y teniendo en cuenta que en su mayor parte ajustes de forma al documento que no afectan la estructura ni las cláusulas acordadas inicialmente, se procedió a solicitar la revisión y aprobación del instrumento por parte de la OAJ. En el mes de agosto se dio la aprobación y visto bueno por parte de Jurídica sobre el instrumento. De tal manera, el Ministro firmó el instrumento y se remitió a Cancillería para que lo pudiera firmar la contraparte en el marco de la visita de Estado del Presidente Duque a Corea. Así, el memorando de entendimiento se firmó el 25 de agosto con la ayuda del Embajador de Colombia en Corea, quien fungió como testigo de honor para la suscripción del acuerdo. Durante el mes de septiembre, se estableció contacto con la contraparte para comenzar con su implementación. Según las conversaciones con el Ministerio de Ciencia y TIC de Corea, se espera definir el Comité Conjunto y que este se pueda llevar a cabo a inicios del 2022.  
-	Memorando de Entendimiento Minciencias - Departamento de Educación de Australia: Durante los meses de julio y agosto continuó la negociación del instrumento y la revisión por parte de los equipos jurídicos de cada parte. Asimismo, se coordinó una reunión el 18 de agosto entre Minciencias y el DESE con la finalidad de evaluar las prioridades y primeras acciones para comenzar la implementación del MoU. Finalmente, el 15 de septiembre se recibió el documento final por parte del DESE, el cual se enviará a evaluación jurídica para que este instrumento pueda suscribirse en el mes de octubre o noviembre. 
-	Memorando de Entendimiento Minciencias – MCTI: Se acordó la versión final del documento, la cual fue aprobada por las oficinas jurídicas de ambos ministerios, de manera que el 19 de agosto, los ministros de Ciencia, Tecnología e Innovación de Colombia y Brasil suscribieron en una ceremonia virtual el memorando de entendimiento para cooperación en actividades de CTeI en materia espacial. 
-	Memorando de Entendimiento Minciencias – CONFAP: En agosto de 2021, Minciencias revisó la propuesta remitida por CONFAP de memorando de entendimiento y la envió con sus comentarios. Se recibió la contrapropuesta el 29 de septiembre, a la que se le harán unos pequeños ajustes antes de empezar el proceso de revisión jurídica. 
-	Memorando de entendimiento Minciencias – MINCYT: En julio de 2021, tras haber alcanzado la primera versión consensuada de la propuesta de texto del memorando de entendimiento, Minciencias solicitó su revisión jurídica. La Oficina Asesora Jurídica remitió sus comentarios frente al documento, que fueron aceptados por el grupo de Internacionalización. En agosto de 2021, se envió la versión ajustada del memorando al MINCYT y se está a la espera de recibir sus comentarios. 
-	Memorando de Entendimiento Minciencias – CCEIT: En el tercer trimestre de 2021 se retomó el contacto con la Universidad de Cambridge para renovar el acuerdo de cooperación para que los estudiantes beneficiarios de la convocatoria de doctorados en el exterior admitidos a esa universidad tuvieran un descuento del 50% en el valor de su matrícula. Con base en ese acuerdo, se propuso una versión de memorando de entendimiento, que fue aceptada por ambas partes. Se realizó el trámite de revisión jurídica y se obtuvo el visto bueno en septiembre. Se está concertando el trámite de firma con la contraparte, que se tiene previsto para octubre de 2021. 
-	Memorando de Entendimiento Minciencias – MCTES: En agosto de 2021, Minciencias y el Ministerio de Ciencia, Tecnología y Educación Superior  (MCTES) de Portugal tuvieron reuniones exploratorias en las que se propuso el desarrollo de diferentes procesos de cooperación, bajo el marco de un memorando de entendimiento, a ser suscrito entre los ministros de ambos países, en octubre de este año. En septiembre de 2021, Minciencias redactó el primer borrador del memorando, que fue compartido a la contraparte. Actualmente el MCTES lo está revisando y se espera tener sus comentarios en las próximas semanas. 
-	Memorando de Entendimiento Minciencias – BCIE: En agosto de 2021, Minciencias y el Banco Centroamericano de Integración Económica tuvieron una reunión en la que se exploraron posibilidades de cooperación entre las entidades, en particular, en relación con la implementación de la misión de bioeconomía. Como resultado de dicho encuentro, se propuso la suscripción de un memorando de entendimiento, por lo que el BCIE envió la primera propuesta de texto. El grupo de Internacionalización de Minciencias hizo las modificaciones y comentarios que consideró pertinentes y coordinó con otras áreas del ministerio el proceso de revisión técnica y jurídica. En septiembre de 2021, se remitió la contrapropuesta al banco, que actualmente está en revisión jurídica, tras haber superado la revisión técnica. 
-	Memorando de Entendimiento Minciencias – IICA: En agosto de 2021, Minciencias y el IICA tuvieron una reunión para explorar posibilidades de cooperación que contribuyeran a la implementación de la misión de bioeconomía. En la reunión, se propuso la suscripción de un instrumento que sirviera como marco para el desarrollo de las actividades de trabajo conjunto. En septiembre de 2021, se recibió la propuesta de borrador por parte del IICA y Colombia Bio envió sus comentarios frente al texto. Se debe hacer la revisión desde el grupo de Internacionalización antes de remitir la contrapropuesta a este instituto.  
-	Memorando de Entendimiento Minciencias – IBICT: En julio de 2021, RedCol manifestó al grupo de Internacionalización el interés en trabajar conjuntamente con la Red Cariniana de Información Científica para la construcción de una red de información científica de Colombia. Entre agosto y septiembre de 2021, se realizaron diferentes reuniones entre los grupos de trabajo de ambas entidades para avanzar en este sentido. Brasil para el desarrollo de procesos de cooperación es partidario de suscribir instrumentos y en este caso no fue la excepción. En las reuniones se mencionó la importancia de firmar un memorando de entendimiento para el trabajo con la Red Cariniana de Información Científica y, mientras se avanza en el tema, empezar a definir un plan de trabajo para su implementación. En septiembre de 2021, se recibió la propuesta de texto y actualmente está en el proceso de revisión. 
-	Convenio de Mecenazgo OEI - Instituto Francés: El Convenio de Mecenazgo entre la OEI (por parte de Minciencias) y el Instituto Francés (por parte de la Embajada de Francia) fue suscrito el pasado 27 de septiembre, con el cual la OEI aporta su ayuda financiera a la acción de cooperación con el Ministerio de Ciencia, Tecnología e Innovación, en el marco del Convenio Especial de Cooperación No. 80740-405-2021 para “Aunar esfuerzos técnicos, administrativos y financieros para promover la cooperación científica y el apoyo de movilidades de investigadores colombianos hacia Francia en el marco de los programas Trampolín Ecos-Nord y Cotutelas 2021”. 
-	Galileo: El pasado 21 de septiembre finalizó el proceso de suscripción del acuerdo entre la Comisión Europea y el Ministerio de Ciencia, Tecnología e Innovación de Colombia relativo a la cooperación en el ámbito de los sistemas mundiales de navegación por satélite y las aplicaciones industriales conexas (conocido como Galileo). Este acuerdo tiene por objeto promover la cooperación interinstitucional en el ámbito de los sistemas mundiales de navegación por satélite (GNSS) y con la industria espacial, buscando propiciar el intercambio de información relativa al desarrollo de proyectos pertinentes sobre aplicaciones civiles y espaciales basadas en GNSS, y definir acciones conjuntas, incluido el apoyo a las empresas de la UE y de Colombia para reforzar las actividades industriales, científicas y tecnológicas en el ámbito de los GNSS.
-	Acuerdo de Consorcio - Proyecto EU - LAC RESINFRA: El acuerdo de consorcio busca adoptar las bases de la interacción entre los miembros del consorcio que participan en el proyecto EU-LAC RESINFRA, financiado por el programa Horizonte 2020 de la Unión Europea. El proyecto tiene por objetivo construir una colaboración birregional entre la Unión Europea y los países de América Latina y el Caribe, previendo una serie de actividades, tales como el mapeo e identificación de políticas de infraestructuras de investigación nacionales y regionales, con el objetivo de identificar las infraestructuras de investigación elegibles sobre las que construir esta colaboración birregional. Además, el proyecto desarrollará cuatro proyectos piloto, basados en las infraestructuras de investigación europeas existentes, cada uno en un área de conocimiento identificada como prioritaria para la cooperación científica entre la UE y América Latina y el Caribe. Por último, el proyecto elaborará un plan de sostenibilidad, que incluirá acciones específicas destinadas a apoyar esta colaboración birregional a medio plazo, así como un análisis de la capacidad y viabilidad de las infraestructuras de investigación. En el tercer trimestre del año, se suscribió el acuerdo de consorcio. 
-	Convenio Especial de Cooperación Minciencias – MITACS: Durante este tercer trimestre, el convenio de cooperación siguió en revisión por parte de los equipos jurídicos del Ministerio y de Mitacs. Durante este proceso, han surgido múltiples recomendaciones por ambas partes, razón por la cual, el convenio sigue en negociación. Esta versión se remitió Mitacs a inicios de septiembre, la cual se tradujo y se remitió a revisión jurídica de la DIR y del Fondo, la cual se anexa como evidencia.
Las alianzas se logran con los siguientes paises: Brasil, Corea, India, Francia y 2 con la Unión Europea
</t>
    </r>
    <r>
      <rPr>
        <b/>
        <sz val="12"/>
        <color theme="1"/>
        <rFont val="Arial Narrow"/>
        <family val="2"/>
      </rPr>
      <t>.5 Producción asociada y circulación de productos comunicativos en escenarios internacionales</t>
    </r>
    <r>
      <rPr>
        <sz val="12"/>
        <color theme="1"/>
        <rFont val="Arial Narrow"/>
        <family val="2"/>
      </rPr>
      <t xml:space="preserve">
La "Noche Iberoamericana de Investigadores" fue un espacio virtual que se llevó a cabo el 24 y 25 de septiembre, organizado por la Organización de Estados Iberoamericanos para la Educación, Ciencia y Cultura (OEI). En este año, Colombia participó visibilizando iniciativas y proyectos científicos realizados por investigadores, grupos de investigación y demás actores del Sistema Nacional de Ciencia, Tecnología e Innovación.
De tal manera, en aras de divulgar y visibilizar los esfuerzos que viene realizando el Ministerio, logramos que se incluyeran los siguientes videos: 
Hacía la primera Estrategia Nacional de Diplomacia Científica en Colombia:  El objetivo de la actividad era mostrar por medio de un video los esfuerzos que viene realizando Minciencias para consolidar, de la mano con actores claves, una estrategia nacional de diplomacia científica Ministerio de Ciencia, Tecnología e Innovación de Colombia.
Expedición BIO: Alas, Cantos y Colores: Las Expediciones BIO: Alas, Cantos y Colores ejecutadas por científicos ornitólogos y sociales del Instituto Alexander von Humboldt y el Instituto de Ciencias Naturales de la Universidad Nacional de Colombia. Con este proyecto interdisciplinario de expediciones biológicas y sociales en diferentes regiones colombianas, se busca informar prácticas comunitarias sostenibles, incluyendo el aviturismo, al tiempo que se fortalece la capacidad científica nacional a través del trabajo de campo, en las colecciones biológicas y laboratorio molecular, para responder preguntas relevantes sobre cambios regionales y globales en diversidad biológica y genética de las aves en el tiempo
A Ciencia Cierta - Aprópiate del Cambio: A Ciencia Cierta es una estrategia del área de Apropiación Social del Conocimiento en innovación social de Minciencias que reconoce las mejores experiencias desarrolladas por las comunidades haciendo uso de recursos científicos o tecnológicos, para dar solución a un problema o necesidad específica de su entorno, las cuales pueden ser compartidas y replicadas por otros ciudadanos para el beneficio de sus comunidades. Es un espacio que promueve la participación ciudadana y en el que todas las comunidades pueden presentar sus experiencias e iniciativas en torno a la Ciencia, la Tecnología y la Innovación, con el fin de escoger aquellas que tengan mayor impacto y pertinencia en el ámbito social. 
YouTube: https://www.youtube.com/playlist?list=PL6Iaq7eSoUtyFCqyVeTUJVJdib4bZ2t6F
 Twitter: https://twitter.com/ColombiaOEI/status/1441331918323154946?s=20
Con este espacio se logra la meta del trimestre de Coproducciones con impacto en escenarios internacionales de una coproducción. 
</t>
    </r>
    <r>
      <rPr>
        <b/>
        <sz val="12"/>
        <color theme="1"/>
        <rFont val="Arial Narrow"/>
        <family val="2"/>
      </rPr>
      <t>6 Gestión de la oferta y demanda de cooperación internacional de la CTeI</t>
    </r>
    <r>
      <rPr>
        <sz val="12"/>
        <color theme="1"/>
        <rFont val="Arial Narrow"/>
        <family val="2"/>
      </rPr>
      <t xml:space="preserve">
En el tercer trimestre del 2021, el Grupo de Internacionalización avanzó en la construcción de la matriz de identificación de demandas y ofertas de cooperación internacional en CTeI. La matriz será el principal insumo para la construcción del mapa de demandas y ofertas de cooperación internacional y cuenta con insumos de los 32 departamentos y Bogotá, especialmente enfocados hacia las necesidades.
Queda como producto la matriz resultante del ejercicio junto a evidencias de reuniones con Minciencias Lab, el equipo de regionalización y capacidades regionales para evidenciar las sinergias y necesidades adicionales a las que la matriz puede contribuir.
</t>
    </r>
    <r>
      <rPr>
        <b/>
        <sz val="12"/>
        <color theme="1"/>
        <rFont val="Arial Narrow"/>
        <family val="2"/>
      </rPr>
      <t>7 Acceso a beneficios de escenarios internacionales de cooperación mediante del pago de cuotas de afiliación y/o membresías)</t>
    </r>
    <r>
      <rPr>
        <sz val="12"/>
        <color theme="1"/>
        <rFont val="Arial Narrow"/>
        <family val="2"/>
      </rPr>
      <t xml:space="preserve">
Se realizaron gestiones necesarias al interior del Ministerio para la obtención de la aprobación del uso de rendimientos financieros del Fondo Francisco José de Caldas, para el pago de las contribuciones o membresías a organismos internacionales, pero el Ministerio se encuentra en espera de un concepto del Consejo de Estado para la utilización de rendimientos.</t>
    </r>
  </si>
  <si>
    <r>
      <rPr>
        <b/>
        <sz val="12"/>
        <color theme="1"/>
        <rFont val="Arial Narrow"/>
        <family val="2"/>
      </rPr>
      <t xml:space="preserve">Hitos 2021
Julio
</t>
    </r>
    <r>
      <rPr>
        <sz val="12"/>
        <color theme="1"/>
        <rFont val="Arial Narrow"/>
        <family val="2"/>
      </rPr>
      <t xml:space="preserve">Convocatoria Movilidad Internacional 2021
En la Convocatoria No. 899 de 2021, capítulo 2, 3 y 4 se recibieron propuestas de población con enfoque diferencial, que están en proceso de evaluación y las cuales pueden ser beneficiarias de puntaje de calificación que se contempló para este tipo de población. 
Convocatoria “Para Mujeres en la Ciencia” 2021
El Ministerio de Ciencia, Tecnología e Innovación, L’Oréal Colombia y el ICETEX, con el apoyo de Unesco, abrió la convocatoria del programa ‘Para Mujeres en la Ciencia Colombia’ entre el periodo del 01 de junio al 01 de agosto de 2021, con el objetivo impulsar y reconocer a siete mujeres científicas registradas en Colombia que están dando ejemplo de transformación y cierre de brechas en nuestro país, además de transformar la vida de más mujeres colombianas, otorgando becas, cada una por un valor de 40 millones COP.
</t>
    </r>
    <r>
      <rPr>
        <b/>
        <sz val="12"/>
        <color theme="1"/>
        <rFont val="Arial Narrow"/>
        <family val="2"/>
      </rPr>
      <t>Agosto</t>
    </r>
    <r>
      <rPr>
        <sz val="12"/>
        <color theme="1"/>
        <rFont val="Arial Narrow"/>
        <family val="2"/>
      </rPr>
      <t xml:space="preserve">
Convocatoria Movilidad Internacional 2021
En el mes de agosto se continuó con el proceso de evaluación de las propuestas recibidas en la Convocatoria No. 899 de 2021, capítulo 1, 2, 3 y 4 entre las cuales se encuentran propuestas de población con enfoque diferencial, que pueden ser beneficiarias de puntaje de calificación que se contempló para este tipo de población. 
Convocatoria L’oreal “Para Mujeres en la Ciencia” 2021
La convocatoria del programa ‘Para Mujeres en la Ciencia Colombia’ cerró el 01 de agosto de 2021, se recibieron 80 propuestas, las cuales están en revisión de los requisitos por parte de L'Oreal, Cancillería y Minciencias. Pasada esta etapa se comenzará la evaluación, la cual se realizará a través de los pares evaluadores hasta la tercera semana de octubre.
</t>
    </r>
    <r>
      <rPr>
        <b/>
        <sz val="12"/>
        <color theme="1"/>
        <rFont val="Arial Narrow"/>
        <family val="2"/>
      </rPr>
      <t>Septiembre</t>
    </r>
    <r>
      <rPr>
        <sz val="12"/>
        <color theme="1"/>
        <rFont val="Arial Narrow"/>
        <family val="2"/>
      </rPr>
      <t xml:space="preserve">
1. Convocatoria Movilidad Internacional 2021
Respecto a la incidencia del enfoque diferencial en la convocatoria de Movilidad Académica con Europa No. 899 de 2021, encontramos que la variable que tuvo mayor representatividad fue la inscripción del género femenino. Las otras variables reconocidas por la convocatoria no reflejaron mayor trascendencia en el sentido en que fueron muy pocos los proponentes que se reconocieron como poblaciones pertenecientes a algún grupo étnico o con alguna capacidad especial. 
En el proceso de evaluación de las propuestas recibidas en el capítulo 4 BMBF de la Convocatoria dos proyectos presentados fueron beneficiados de puntaje por ser caracterizados por ser de población con enfoque diferencial. El 30 de septiembre se publica el banco definitivo de propuestas de movilidad elegibles.
2. Programa Mujeres para la Ciencia 2021: En este momento el concurso se encuentra en su etapa de evaluación, la cual termina el 08 de octubre del 2021. La evaluación se está llevando a cabo con el apoyo de los pares evaluadores. Respecto al convenio, nos encontramos llevando a cabo las gestiones necesarias para pasar por la mesa técnica.
Se recomienda prestar atención al proceso de cumplimiento de los nodos de diplomacia científica, considerando que hay un rezago por cubrir de la vigencia anterior. </t>
    </r>
  </si>
  <si>
    <r>
      <rPr>
        <b/>
        <sz val="12"/>
        <color theme="1"/>
        <rFont val="Arial Narrow"/>
        <family val="2"/>
      </rPr>
      <t>1 Ampliación de alcance de las expediciones científicas con alianzas regionales, involucrando procesos de innovación social</t>
    </r>
    <r>
      <rPr>
        <sz val="12"/>
        <color theme="1"/>
        <rFont val="Arial Narrow"/>
        <family val="2"/>
      </rPr>
      <t xml:space="preserve">
En el tercer trimestre se legalizó el Convenio Especial de Cooperación Nº 248 el cual tiene por objeto “Aunar esfuerzos técnicos, administrativos y financieros para la realización de la Expedición Científica Seaflower – Isla Cayos de Bajo Nuevo y Bajo Alicia, la segunda fase de la Expedición Científica Seaflower – Old Providence &amp; Santa Catalina y la Expedición Científica Pacífico – Golfo de Tortugas, en el marco del Programa Colombia Bio”. Adicionalmente, se realizó el proceso de evaluación de la “Invitación a presentar propuestas para el desarrollo de expediciones científicas bio y fortalecimiento de colecciones biológicas” de 8 proyectos radicados para la Modalidad de Expediciones Científicas y 15 proyectos radicados para la Modalidad de Colecciones Biológicas, dando como resultado 5 proyectos de expediciones científicas y 9 proyectos para el fortalecimiento de colecciones biológicas elegibles. Al respecto, el pasado 21 de septiembre de 2021 se comunicó a los proponentes los resultados del proceso.
Respecto las expediciones científicas en Pacífico, el Convenio Nº 248-2021 contempla la realización de una expedición en el Pacífico, puntualmente en el Departamento del Valle del Cauca (Golfo de Tortugas).
Es así como se tiene cumplimiento de la meta para el tercer trimestre de 3 expediciones científicas, una de ellas al Pacífico en el Golfo de Tortugas del departamento del Valle del Cauca
</t>
    </r>
    <r>
      <rPr>
        <b/>
        <sz val="12"/>
        <color theme="1"/>
        <rFont val="Arial Narrow"/>
        <family val="2"/>
      </rPr>
      <t xml:space="preserve">2 Misión Bioeconomía y generación de bioproductos
</t>
    </r>
    <r>
      <rPr>
        <sz val="12"/>
        <color theme="1"/>
        <rFont val="Arial Narrow"/>
        <family val="2"/>
      </rPr>
      <t xml:space="preserve">En el marco de la Convocatoria MAPBIO de GGGI y MinCiencias para apoyar técnicamente la viabilización comercial y/o escalamiento de 4 productos bio-basados en TRL 5-9. Se seleccionaron los siguientes proyectos con bioproductos en fase de desarrollo TRL 7, a saber:
Aumento de la competitividad de cultivos de rotación por el desarrollo de un biofertilizante que optimice el uso sostenible del fósforo.
BioEmulsion® una nueva generación de ingredientes naturales: sostenibilidad, eficacia e innovación en un solo ingrediente.
Connecting the dots with soapnuts.
Producción agroindustrial de Spirulina con fines comerciales y sociales.
Por otra parte, con corte al 30 de septiembre de 2021, se realizó el proceso de evaluación de la Convocatoria para el apoyo a programas y proyectos de I+D+i que contribuyan a resolver los desafíos establecidos en la misión “Bioeconomía para una Colombia potencia viva y diversa hacia una sociedad impulsada por el conocimiento”, aportando los siguientes resultados:
Modalidad 1 (Programas)
Recibidos: 49
Cumplieron con requisitos y pasaron a evaluación: 36 (73% de los recibidos)
Elegibles: 24 (66% de los evaluados)
Se financiarán: 8 (33% de los elegibles)
Modalidad 2 (Proyectos)
Recibidos: 55
Cumplieron con requisitos y pasaron a evaluación: 43 (80% de los recibidos)
Elegibles: 18 (42% de los evaluados)
Se financiarán: 5 (28% de los elegibles)
El pasado viernes 24 de septiembre del año en curso se realizó la publicación del Banco definitivo de propuestas elegibles de la Convocatoria a través de la Resolución Nº 1993 del 24 de septiembre de 2021.
</t>
    </r>
    <r>
      <rPr>
        <b/>
        <sz val="12"/>
        <color theme="1"/>
        <rFont val="Arial Narrow"/>
        <family val="2"/>
      </rPr>
      <t>3 Apoyo para la curaduría de colecciones biológicas</t>
    </r>
    <r>
      <rPr>
        <sz val="12"/>
        <color theme="1"/>
        <rFont val="Arial Narrow"/>
        <family val="2"/>
      </rPr>
      <t xml:space="preserve">
El pasado mes de agosto se publicó (12 de agosto de 2021) y cerró (20 de agosto de 2021) la “Invitación a presentar propuestas para el desarrollo de expediciones científicas bio y fortalecimiento de colecciones biológicas”, dando como resultado 15 proyectos radicados para la Modalidad Nº 2 de Colecciones Biológicas. Una vez realizado el proceso de verificación de requisitos, se evidenciaron 14 propuestas que alcanzaron la fase de evaluación externa. Una vez realizada dicha evaluación, 9 proyectos para el fortalecimiento de colecciones biológicas alcanzaron el puntaje establecido en los términos de referencia y quedaron como elegibles.
Teniendo en cuenta los recursos disponibles para la Invitación en mención, se financiarán 5 proyectos por valor de $395.837.103 relacionados con fortalecimiento de colecciones biológicas, a saber:
-	Fortalecimiento de las colecciones biológicas de líquenes, briófitos y macrohongos del centro de colecciones científicas de la Universidad del Magdalena (CBUMAG).
-	Aportes al conocimiento de la flora COSTERAS JOSÉ de Norte de Santander mediante el fortalecimiento de la colección del herbario HECASA.
-	Curaduría del orden coleóptera en las colecciones.
-	Fortalecimiento y generación de nuevo conocimiento de la Colección de Esponjas.
-	Sistematización y Digitalización de la Colección Entomológica Universidad de Antioquia-CEUA.
Los resultados mencionados fueron comunicados a los proponentes el día 21 de septiembre del año en curso, de conformidad con lo establecido en los términos de referencia.
Al respecto, se indica que los resultados se encuentran vigentes y los procesos de contratación serán realizados en el cuarto trimestre.
</t>
    </r>
    <r>
      <rPr>
        <b/>
        <sz val="12"/>
        <color theme="1"/>
        <rFont val="Arial Narrow"/>
        <family val="2"/>
      </rPr>
      <t xml:space="preserve">4 Apoyo para la transferencia de conocimiento y tecnología
</t>
    </r>
    <r>
      <rPr>
        <sz val="12"/>
        <color theme="1"/>
        <rFont val="Arial Narrow"/>
        <family val="2"/>
      </rPr>
      <t xml:space="preserve">Ante la iniciativa que busca realizar estudios técnicos para promover la bioeconomía del país y formalizar acuerdos especiales de cooperación enfocados en la gestión de la biodiversidad, se han desarrollado las siguientes gestiones:
Talleres regionales en Bioeconomía: se realizaron los procesos contractuales con la Universidad del Valle respecto la elaboración de un Contrato de Prestación de Servicios que tendrá como objeto “Elaborar ocho (8) agendas regionales de operación y financiación de la Bioeconomía en Colombia, en el marco del objetivo estratégico “Diseñar e implementar la misión de bioeconomía para promover el aprovechamiento sostenible de la biodiversidad” del Pilar de la Mega: Economía Bioproductiva establecido en Plan Estratégico Institucional 2021” .
Creación de empresas de base tecnológica tipo Spin-off basados en biotecnología, bioeconomía o tecnologías convergentes: Derivado del Convenio Nº 212-2021 que tiene por objeto ““Aunar esfuerzos técnicos, administrativos y financieros para fomentar y apoyar la creación emprendimientos de base tecnológica tipo Spin-Off basados en Biotecnología, Bioeconomía o tecnologías convergentes con esta, que logren impulsar una economía sostenible fundamentada en la biomasa y biodiversidad”, y el cual fue legalizado y desembolsado en el segundo trimestre de 2021, se publicó (15 de junio de 2021) la Convocatoria para la Creación de empresas de base tecnológica tipo Spin-off basados en biotecnología, bioeconomía o tecnologías convergentes, la cual tiene como objetivo general “Fomentar y apoyar la creación emprendimientos de base tecnológica tipo Spin-Off basados en Biotecnología, Bioeconomía o tecnologías convergentes con esta, que logren impulsar una economía sostenible fundamentada en la biomasa y biodiversidad, mediante un acompañamiento especializado de acuerdo con el nivel de desarrollo de las tecnologías, permitiéndoles tener un acceso rápido al mercado y crear estructuras empresariales sólidas”.
Consultorías, Foro de Bioeconomía, Evaluación de Impacto, Sácale Jugo a tu patente: Se realizará el Foro de Bioeconomía para realizar el lanzamiento del Plan de Acción de la Misión Nacional de Bioeconomía, así como consultorías enfocadas en dicha Misión, la actualización del Portafolio BIO, la evaluación de impacto del Programa, y la estrategia de sácale jugo a tu patente. No obstante, a la fecha no se han realizado las gestiones contractuales, toda vez que depende de la gestión que se encuentra realizando la Dirección de Inteligencia de Recursos para la invitación del Administrador de Proyectos.
</t>
    </r>
    <r>
      <rPr>
        <b/>
        <sz val="12"/>
        <color theme="1"/>
        <rFont val="Arial Narrow"/>
        <family val="2"/>
      </rPr>
      <t xml:space="preserve">
5 Comunicación con enfoque de Ciencia, Tecnología y Sociedad
</t>
    </r>
    <r>
      <rPr>
        <sz val="12"/>
        <color theme="1"/>
        <rFont val="Arial Narrow"/>
        <family val="2"/>
      </rPr>
      <t>Respecto la iniciativa de elaboración y divulgación de material multiformato y la estrategia de divulgación (preliminar) para el programa Colombia BIO, se han realizado avances con la siguiente acción:
Documental Renjifo: Este documental que será ejecutado por la Productora Negrita Films, está planteado para contar la vida y obra de Juan Manuel Renjifo. En una época en donde nadie recorría el país, él se internó en el corazón de las regiones y territorios más inhóspitos para buscar culebras y preparar con su veneno los primeros sueros antiofídicos que se hicieron en Colombia, salvando con ellos miles de vidas humanas.  Renjifo es el más veterano de los biólogos que participaron en la Expedición BIO realizada en el Departamento del Vichada.
El formato propuesto es un documental con una versión de cincuenta y dos (52) minutos para la televisión y una versión de noventa (90) minutos para salas de cine. 
Por otra parte, la productora, le entregará a Colombia Bio, tres videos de máximo cuatro minutos con el mensaje implícito de: “conocer, valorar, conservar y aprovechar sosteniblemente los recursos naturales del país”.
Video Uno: Chocó
Video Dos: Guaviare
Video Tres: Orinoquía
La ejecución de la estrategia será realizada a través del Administrador de Proyectos que se encuentra gestionando la Dirección de Inteligencia de Recursos de la CTeI del Ministerio.</t>
    </r>
  </si>
  <si>
    <r>
      <rPr>
        <b/>
        <sz val="12"/>
        <color theme="1"/>
        <rFont val="Arial Narrow"/>
        <family val="2"/>
      </rPr>
      <t>Hitos 2021</t>
    </r>
    <r>
      <rPr>
        <sz val="12"/>
        <color theme="1"/>
        <rFont val="Arial Narrow"/>
        <family val="2"/>
      </rPr>
      <t xml:space="preserve">
</t>
    </r>
    <r>
      <rPr>
        <b/>
        <sz val="12"/>
        <color theme="1"/>
        <rFont val="Arial Narrow"/>
        <family val="2"/>
      </rPr>
      <t xml:space="preserve">Julio </t>
    </r>
    <r>
      <rPr>
        <sz val="12"/>
        <color theme="1"/>
        <rFont val="Arial Narrow"/>
        <family val="2"/>
      </rPr>
      <t xml:space="preserve">
El 6 de julio del presente año, se cerró la convocatoria 903 de 2021 "Convocatoria para el apoyo a programas y proyectos de I+D+i que contribuyan a resolver los desafíos establecidos en la misión “Bioeconomía para una Colombia potencia viva y diversa hacia una sociedad impulsada por el conocimiento”". Se recibieron un total de 49 propuestas de programas (Modalidad 1) y 55 propuestas de proyectos (Modalidad 2). De estas pasaron a evaluación 36 propuestas de programas (Modalidad 1) y 43 propuestas de proyectos (Modalidad 2).
</t>
    </r>
    <r>
      <rPr>
        <b/>
        <sz val="12"/>
        <color theme="1"/>
        <rFont val="Arial Narrow"/>
        <family val="2"/>
      </rPr>
      <t>Agosto</t>
    </r>
    <r>
      <rPr>
        <sz val="12"/>
        <color theme="1"/>
        <rFont val="Arial Narrow"/>
        <family val="2"/>
      </rPr>
      <t xml:space="preserve">
Se realizó el proceso de evaluación de la "Convocatoria para el apoyo a programas y proyectos de I+D+i que contribuyan a resolver los desafíos establecidos en la misión “Bioeconomía para una Colombia potencia viva y diversa hacia una sociedad impulsada por el conocimiento” (903 de 2021). e las 36 propuestas de programas (Modalidad 1) y 43 propuestas de proyectos (Modalidad 2) evaluadas, el número de propuestas que alcanzaron el puntaje mínimo fue de 24 y 18 en la modalidad 1 y 2, respectivamente.
</t>
    </r>
    <r>
      <rPr>
        <b/>
        <sz val="12"/>
        <color theme="1"/>
        <rFont val="Arial Narrow"/>
        <family val="2"/>
      </rPr>
      <t>Septiembre</t>
    </r>
    <r>
      <rPr>
        <sz val="12"/>
        <color theme="1"/>
        <rFont val="Arial Narrow"/>
        <family val="2"/>
      </rPr>
      <t xml:space="preserve">
Se realizó la auditoria por parte de Icontec del instrumento de Expediciones Científicas y de M602M02 Lineamientos generales de la Misión de Bioeconomía V00.</t>
    </r>
  </si>
  <si>
    <r>
      <rPr>
        <b/>
        <sz val="12"/>
        <color theme="1"/>
        <rFont val="Arial Narrow"/>
        <family val="2"/>
      </rPr>
      <t>1 Convocatoria para el registro de propuestas que accederán a los beneficios tributarios por inversión en proyectos de Ciencia, Tecnología e Innovación 2021</t>
    </r>
    <r>
      <rPr>
        <sz val="12"/>
        <color theme="1"/>
        <rFont val="Arial Narrow"/>
        <family val="2"/>
      </rPr>
      <t xml:space="preserve">
Para el mes de septiembre se realizó el proceso de subsanación de requisitos de la convocatoria 904-2021, para el otorgamiento de beneficios tributarios por inversión en ciencia, tecnología e innovación. En total 448 propuestas cumplieron con requisitos establecidos en los términos de referencia de la convocatoria y están en proceso de evaluación técnica mediante la metodología de pares. Igualmente, se dio trámite a los proyectos plurianuales con cupo para la vigencia 2021, los cuales fueron presentados en el Comité Viceministerial de Conocimiento, Innovación y Productividad No. 34 del 10 de septiembre de 2021. En total se evaluaron los informes técnicos y financieros de 279 proyectos recibidos hasta la fecha, otorgándose un cupo de deducción y descuento y crédito fiscal por un total de $649.687.318.596. Con esto, se procede a la elaboración, revisión jurídica y emisión de actos de carácter particular, para el otorgamiento del beneficio tributario. Con la evaluación de las propuestas presentadas en la Convocatoria 904-2021 se estima cumplir la meta del cuatrienio.
</t>
    </r>
    <r>
      <rPr>
        <b/>
        <sz val="12"/>
        <color theme="1"/>
        <rFont val="Arial Narrow"/>
        <family val="2"/>
      </rPr>
      <t xml:space="preserve">2 Convocatoria para el registro de solicitudes por vinculación de doctores a la industria
</t>
    </r>
    <r>
      <rPr>
        <sz val="12"/>
        <color theme="1"/>
        <rFont val="Arial Narrow"/>
        <family val="2"/>
      </rPr>
      <t xml:space="preserve">Para el mes de septiembre se realizó el proceso de subsanación de requisitos de la convocatoria 904-2021, para el otorgamiento de beneficios tributarios por inversión en ciencia, tecnología e innovación. En total 448 propuestas cumplieron con requisitos establecidos en los términos de referencia de la convocatoria y están en proceso de evaluación técnica mediante la metodología de pares. Igualmente, se dio trámite a los proyectos plurianuales con cupo para la vigencia 2021, los cuales fueron presentados en el Comité Viceministerial de Conocimiento, Innovación y Productividad No. 34 del 10 de septiembre de 2021. En total se evaluaron los informes técnicos y financieros de 279 proyectos recibidos hasta la fecha, otorgándose un cupo de deducción y descuento y crédito fiscal por un total de $649.687.318.596. Con esto, se procede a la elaboración, revisión jurídica y emisión de actos de carácter particular, para el otorgamiento del beneficio tributario. Con la evaluación de las propuestas presentadas en la Convocatoria 904-2021 se estima cumplir la meta del cuatrienio.
</t>
    </r>
    <r>
      <rPr>
        <b/>
        <sz val="12"/>
        <color theme="1"/>
        <rFont val="Arial Narrow"/>
        <family val="2"/>
      </rPr>
      <t xml:space="preserve">3 Convocatoria para el registro de solicitudes que accederán a los beneficios tributarios de Ingresos no constitutivos de renta 2020
</t>
    </r>
    <r>
      <rPr>
        <sz val="12"/>
        <color theme="1"/>
        <rFont val="Arial Narrow"/>
        <family val="2"/>
      </rPr>
      <t xml:space="preserve">Los cuatrocientos cincuenta y siete (457) proyectos se encuentran en fase de estudio y notificación por parte de la Secretaría del CNBT, de acuerdo a la convocatoria para el registro de propuestas que accederán al beneficio tributario de ingresos no constitutivos de renta y/o ganancia ocasional año 2020 para que los contribuyentes de renta postulen sus propuestas para la calificación como de carácter científico, tecnológico y de innovación, y  que puedan acceder a los beneficios tributarios estipulados en el artículo 57-2, de acuerdo con el artículo segundo del acuerdo 26 de 2021.
Actualmente, los proyectos se encuentran en revisión por parte de la OAJ, de acuerdo con el procedimiento “A205PR05 - Revisión o elaboración de proyectos de actos administrativos”, para su posterior notificación. A la fecha se han notificado 290 Actos Administrativos de la convocatoria 898 - Convocatoria para el registro de propuestas que accederán al beneficio tributario de ingresos no constitutivos de renta y/o ganancia ocasional año 2020.
</t>
    </r>
    <r>
      <rPr>
        <b/>
        <sz val="12"/>
        <color theme="1"/>
        <rFont val="Arial Narrow"/>
        <family val="2"/>
      </rPr>
      <t>4 Convocatoria para el registro de solicitudes que accederán a los beneficios tributarios de Ingresos no constitutivos de renta 2021</t>
    </r>
    <r>
      <rPr>
        <sz val="12"/>
        <color theme="1"/>
        <rFont val="Arial Narrow"/>
        <family val="2"/>
      </rPr>
      <t xml:space="preserve">
La apertura de la convocatoria para el registro de propuestas que accederán a los ingresos no constitutivos de Renta y/o ganancia ocasional para el año 2021 para que los contribuyentes de renta postulen sus propuestas para la calificación como de carácter científico, tecnológico y de innovación, y puedan acceder a los beneficios tributarios estipulados en el artículo 57-2, se dio de acuerdo con el artículo tercero del acuerdo No 26 de 2021.
Los términos de referencia y la resolución “Por la cual se ordena la apertura de la Convocatoria para el Registro de Propuestas que Accederán al Beneficio Tributario de Ingresos No Constitutivos de Renta y/o Ganancia Ocasional año 2021” fueron aprobados y publicados en el micrositio del Ministerio de Ciencia, Tecnología e Innovación. La convocatoria se encuentra abierta, a la espera de postulaciones, hasta el 15 de marzo de 2022.
</t>
    </r>
    <r>
      <rPr>
        <b/>
        <sz val="12"/>
        <color theme="1"/>
        <rFont val="Arial Narrow"/>
        <family val="2"/>
      </rPr>
      <t>5 Convocatoria para el registro de propuestas que accederán a la exención del IVA (ventanilla abierta)</t>
    </r>
    <r>
      <rPr>
        <sz val="12"/>
        <color theme="1"/>
        <rFont val="Arial Narrow"/>
        <family val="2"/>
      </rPr>
      <t xml:space="preserve">
La Convocatoria para el registro de propuestas que accederán a la exención del IVA (ventanilla abierta) para acceder a los beneficios tributarios estipulados en el artículo 428-1 del Estatuto Tributario, la cual tiene como propósito el fortalecimiento de las capacidades e infraestructura de instituciones de educación y centros de investigación y desarrollo tecnológico reconocidos por  MINCIENCIAS, para el desarrollo de proyectos con la adquisición de equipos, elementos e insumos que les permita realizar investigaciones de alto impacto para el país y la comunidad educativa.
De acuerdo con lo anterior, la ventanilla abierta en cuestión, durante el tercer trimestre del año 2021, se postularon 5 proyectos calificados como de investigación científica, desarrollo tecnológico e innovación, cuyo propósito es la obtención de resultados relevantes para el desarrollo del país, acceso al beneficio tributario de exención de IVA.
A la fecha, mediante acto administrativo se ha otorgado el beneficio tributario de exención de IVA a 12 proyectos calificados como de ciencia, tecnología e innovación, para la importación de 173 equipos, que suman un total de 675.767,28 US referidos a las exenciones de impuestos recomendadas.
</t>
    </r>
    <r>
      <rPr>
        <b/>
        <sz val="12"/>
        <color theme="1"/>
        <rFont val="Arial Narrow"/>
        <family val="2"/>
      </rPr>
      <t>6 Beneficios tributarios por donación 2021</t>
    </r>
    <r>
      <rPr>
        <sz val="12"/>
        <color theme="1"/>
        <rFont val="Arial Narrow"/>
        <family val="2"/>
      </rPr>
      <t xml:space="preserve">
Para el tercer trimestre se continua con el formulario habilitado para el proceso de donación al Fondo Francisco José de Cardas, se han realizado reuniones con varias entidades; sin embargo, a la fecha no se han concretado las donaciones 
</t>
    </r>
    <r>
      <rPr>
        <b/>
        <sz val="12"/>
        <color theme="1"/>
        <rFont val="Arial Narrow"/>
        <family val="2"/>
      </rPr>
      <t>7 Evaluación de Impacto Programa de Beneficios Tributarios por inversión en CTeI</t>
    </r>
    <r>
      <rPr>
        <sz val="12"/>
        <color theme="1"/>
        <rFont val="Arial Narrow"/>
        <family val="2"/>
      </rPr>
      <t xml:space="preserve">
En el marco del Contrato 569-2020 la entidad Econometría Consultores, presentó entregable del análisis de experiencias internacionales de política de incentivo fiscal para promover el desarrollo de I+D+i a nivel empresarial, comparables con Colombia, este análisis abarcó variables relacionadas con el diseño de los instrumentos de incentivo fiscal; adicionalmente, entregaron la metodología de evaluación del impacto. Es importante mencionar, que el contrato tuvo un OTROSI con fecha de vigencia 19 de noviembre de 2021.</t>
    </r>
  </si>
  <si>
    <r>
      <rPr>
        <b/>
        <sz val="12"/>
        <rFont val="Arial Narrow"/>
        <family val="2"/>
      </rPr>
      <t>Hitos 2021
Agosto</t>
    </r>
    <r>
      <rPr>
        <sz val="12"/>
        <rFont val="Arial Narrow"/>
        <family val="2"/>
      </rPr>
      <t xml:space="preserve">
Para el mes de agosto cerró la Convocatoria 904-2021, a través de la cual las empresas pueden solicitar los beneficios tributarios de deducción y descuento y crédito fiscal. En total se recibieron 464 proyectos para ser evaluados y calificados como de ciencia, tecnología e innovación. Se están desarrollando las actividades de revisión y subsanación de requisitos, las cuales, según el cronograma de los términos de referencia de la convocatoria se realizarán entre el 23 de agosto y el 3 de septiembre. Una vez ejecutada, se procederá al proceso de evaluación técnica de las propuestas recibidas. 
Igualmente, culminó la revisión técnica de informes técnicos y financieros de proyectos plurianuales que fueron aprobados y calificados por el Consejo Nacional de Beneficios Tributarios en vigencias anteriores, con cupo de beneficios tributarios para la vigencia 2021. Una vez realizada la gestión relacionada con la evaluación de los informes de proyectos plurianuales, la Secretaría Técnica del CNBT recomendó aprobar un cupo preliminar en beneficios tributarios para la vigencia 2021 por $631.305.565.224 (0.63 billones) con respecto a la meta de la vigencia 2021 (1.9 billones) lo cual representa un avance del 33% de la meta de la vigencia 2021.
Para el mes de </t>
    </r>
    <r>
      <rPr>
        <b/>
        <sz val="12"/>
        <rFont val="Arial Narrow"/>
        <family val="2"/>
      </rPr>
      <t xml:space="preserve">septiembre </t>
    </r>
    <r>
      <rPr>
        <sz val="12"/>
        <rFont val="Arial Narrow"/>
        <family val="2"/>
      </rPr>
      <t>se realizó el proceso de subsanación de requisitos de la convocatoria 904-2021, para el otorgamiento de beneficios tributarios por inversión en ciencia, tecnología e innovación. En total 448 propuestas cumplieron con requisitos y están en proceso de evaluación técnica mediante la metodología de pares. Igualmente, se dio trámite a los proyectos plurianuales con cupo para la vigencia 2021, los cuales fueron presentados en el Comité Viceministerial de Conocimiento, Innovación y Productividad No. 34 del 10 de septiembre de 2021. En total se evaluaron los informes técnicos y financieros de 279 proyectos recibidos hasta la fecha, otorgándose un cupo de deducción y descuento y crédito fiscal por un total de $649.687.318.596. Con esto, se procede a la elaboración, revisión jurídica y emisión de actos administrativos de carácter particular, para el otorgamiento del beneficio tributario.</t>
    </r>
  </si>
  <si>
    <r>
      <rPr>
        <b/>
        <sz val="12"/>
        <color theme="1"/>
        <rFont val="Arial Narrow"/>
        <family val="2"/>
      </rPr>
      <t xml:space="preserve">1 Pactos por la Innovación
</t>
    </r>
    <r>
      <rPr>
        <sz val="12"/>
        <color theme="1"/>
        <rFont val="Arial Narrow"/>
        <family val="2"/>
      </rPr>
      <t xml:space="preserve">Con el objetivo de implementar la estrategia en las diferentes regiones del país para generar capacidades en gestión de la innovación en las empresas. Se vincula a las organizaciones con la realización del autodiagnóstico y desarrolla un portafolio de beneficios en conjunto con aliados.
De manera transversal a todos los convenios: 
Para el beneficio de misiones empresariales se realizaron reuniones con el fin de realizar la validación de los aspectos de contratación del operador logístico y elección de destinos según propuestas metodológicas.
Se generó el documento de Términos de Referencia Estándar con sus respectivos anexos. 
Se generaron los modelos de matriz de evaluación para proyectos presentados a la Convocatoria Colinnova mecanismo 1 y 2 y de la convocatoria del programa de prototipado. 
Con referencia a los Convenios Especiales de Cooperación suscritos para el despliegue de Pactos por la Innovación se tiene: 
Convenio especial de cooperación 761-2019 con Cámara de Comercio de Barranquilla
Para el incentivo programa de aceleración en I+D+i se contrató la entidad asesora Doceprojekto, y se brindó acompañamiento en la radicación de los proyectos desarrollados ante una convocatoria de beneficios tributarios a 10 empresas, en el incentivo del programa Aceleración I+D+i
Para el beneficio de innovación abierta se realizó constante comunicación con las empresas del clúster de logística para seleccionar la empresa líder encargada de la recepción del incentivo, y se hizo seguimiento a la firma del acuerdo del clúster de espacios habitables.  Se firmó el acuerdo de relacionamiento y delegación en el clúster de logística y revisión del contrato con apoyo del área jurídica
Para el beneficio articulación de servicios de OTRI se realizó acompañamiento por parte de la cámara y asesoría especializada por parte de la entidad asesora Cientech a las 5 empresas beneficiarias, se realizó seguimiento e invitación a las empresas a participar de los talleres virtuales. Diseño y aplicación de encuestas de satisfacción a las empresas.
Convenio especial de cooperación 762-2019 con Cámara de Comercio de Bucaramanga
Para el programa de sistemas de innovación empresarial se definieron con la entidad asesora 10X la aplicación de los valores agregados del contrato y se realizó revisión del último informe del contrato con la entidad asesora 10X Consultores. Para las empresas beneficiarias del incentivo se gestionó el formato de presupuesto y actividades para la implementación del proyecto de innovación
Se validaron los informes de actividades de los jóvenes investigadores e innovadores en el trimestre y se gestionó y acompaño a Carlos Mario De León (Joven Investigador e Innovador) en el cambio del plan de trabajo para la implementación de un nuevo proyecto denominado “Visión de inteligencia empresarial Fiscal” dado que, el proyecto anterior se suspendió por falta de recursos. 
Para el programa de comunidades de innovación se realizó el evento virtual del primer módulo y la primera sesión de networking, se llevó a cabo revisión del primer informe de actividades de la entidad asesora Escala, se ejecutó el Tercer Evento Networking presencial, y se contactaron a empresas referentes en innovación para participar en la tercera sesión de networking.  
Para el beneficio de Colinnova se llevó a cabo sustentaciones virtuales a las propuestas recibidas por parte de las alianzas empresariales para la cofinanciación del proyecto de innovación colaborativa. se llevó a cabo panel de evaluación con la participación de los evaluadores de cada uno de los proyectos, Minciencias y el equipo coordinador CCB y se realizaron reuniones de seguimiento con la entidad asesora Corporación de Enlace.  
Convenio especial de cooperación 763-2019 con Cámara de Comercio de Cúcuta
Preparación evento de cierre del programa comunidad nisana para las 32 empresas participantes, y entrega del premio oficial a la empresa jarros café, de los premios a las empresas sobresalientes, se realizaron reuniones para construir estrategias, objetivos y acciones encaminadas a la continuidad de la comunidad, se llevó a cabo el primer y segundo café virtual. Para el programa de sistemas de innovación empresarial se hizo entrega oficial, se realizó la entrega oficial de premios a las empresas sobresalientes, se realizó gestión entrega de premios en la elaboraron de las actas de inicio para las empresas Globaltronik, Vidamedical y Vaox Group. Para el beneficio de articulación se llevó a cabo reunión con CEMEX sede Cúcuta, en la que se presentaron los beneficios de pertenecer al clúster de la construcción. Se legalizaron los Otrosi (prorroga y adición)
Convenio especial de cooperación 764-2019 con Cámara de Comercio de Manizales
Se realizó la formación final grupal del programa COLINNOVA, Se realizó la recepción de 13 proyectos para evaluar y ser financiados con los recursos, se realizó el panel de evaluación de los proyectos presentados en el programa, se eligieron 5 proyectos para financiar. En septiembre se realizó un evento de seguimiento de la estrategia Pactos en el eje cafetero donde se tuvo un conversatorio y se realizó la premiación de los proyectos. Selección del operador del programa en aceleración en proyectos para el eje cafetero, fue elegida la Universidad Autónoma de Manizales, Lanzamiento convocatoria del programa de aceleración en proyectos, Webinar como soporte a la convocatoria anteriormente mencionada el 27 de agosto. El 20 de septiembre se cerró la convocatoria para las empresas del programa de Aceleración en proyectos de I+D+i. Distintas reuniones con operadores logísticos de la misión programada a México.
Convenio especial de cooperación 765-2019 con Cámara de Comercio de Cartagena
Para el beneficio de jóvenes I+i se ha realizado seguimiento en los avances de ejecución del plan de trabajo de los 5 jóvenes. Para el programa innovación abierta se realizó el lanzamiento de la convocatoria para solvers de los retos. Para el programa Colinnova se realizó la elaboración de la matriz de requisitos mínimos de la convocatoria para empresas beneficiarias.
Convenio especial de cooperación 007-2020 con Cámara de Comercio de Santa Marta
Para el programa de sistemas de innovación empresarial se llevó a cabo por parte de la cámara de comercio seguimiento a los talleres y sesiones del programa, se desarrollaron las últimas sesiones del programa y se realizó el evento de clausura y rueda de innovación, dando a conocer la nueva oferta de producto y servicios desarrollados por las 20 empresas participantes. Se seleccionan las 15 empresas beneficiarias para el programa de comunidades de innovación, se realizó el primer comité técnico de avance del desarrollo del programa y suministro del kit de innovación. Se legalizaron los Otrosi (prorroga y adición).
Convenio especial de cooperación 688-2020 con Confecámaras
Para el beneficio Colinnova se realizó la contratación de Alianzas para la ejecución del proyecto en innovación colaborativa y desarrollo del prototipo funcional, seleccionado en cada uno de los departamentos vinculados al Programa, a la fecha efectivamente 9 Alianzas contratadas. Elaboración y presentación a Minciencias del Alcance al primer informe de ejecución técnica. Realización del tercer comité técnico con las Cámaras de Comercio pertenecientes al Programa. Donde se trataron temas de avances del programa en cada región. Presentación del alcance y evidencias al primer informe de avance de ejecución técnica a Minciencias. Preparación y desarrollo de Comités técnicos regionales con la participación de las Cámaras de Comercio participantes en el Programa. Preparación, selección y presentación de información para dar respuesta a requerimientos de Minciencias sobre las empresas participantes del Programa, Programa Alianzas para la Innovación Casos de éxito entre otros. Contratación de 14 Alianzas a nivel nacional para la ejecución de los proyectos en innovación colaborativa seleccionados en los paneles de evaluación. Acompañamiento y seguimiento a los 15 Convenios regionales celebrados con las Cámaras de Comercio participantes del programa y a la ejecución de los proyectos en innovación colaborativa que se están desarrollando en cada una de las regiones. 
Convenio especial de cooperación 864-2020 con Cámara de Comercio de Pasto
Se realizó la legalización del contrato con la corporación minuto de dios para el beneficio sistemas de innovación empresarial, y se realizaron los 2 primeros workshops del programa.
Convenio especial de cooperación 795-2019 con Cámara de Comercio de Villavicencio
Para el beneficio de sistemas de innovación empresarial se realizó la contratación de la entidad asesora Genie Latam SAS para el programa de sistemas de innovación empresarial, se hizo seguimiento a los resultados de la primera encuesta y análisis de las primeras 2 fases del proceso, además se gestionó el video de 30 segundos para motivar a las empresas participantes en tercera fase del programa de la construcción de los prototipos de innovación, se anuncia la premiación a 3 empresas, se realizó la presentación de resultados y coordinación de evento de cierre, Seguimiento a las 10 empresas para que diligencien el tercer componente de la Bitácora de Inversiones de InverACTI y para identificar alianzas y conexiones de valor entre las empresas participantes y compromisos con el programa. Se solicita la propuesta de ciclo de conferencia de creatividad e innovación. 
Convenios Especiales de Cooperación con las Cámaras de Comercio de Buenaventura (281-2021) , Tumaco (229-2021) e Ibagué (239-2021)
Se legalizaron los convenios especiales de cooperación, se desarrolló el primer comité técnico de los convenios y se aprobaron los planes operativos correspondientes. 
Convenio Especial de Cooperación 419-2021 con ACOPI
Se evidencia el listado de las 1365 organizaciones firmantes de pactos por la innovación. Implementación del portafolio de beneficios de la estrategia Pactos por la Innovación: con el objetivo de implementar la estrategia en las diferentes regiones del país para generar capacidades en gestión de la innovación en las empresas, se vincula a las organizaciones con la realización del autodiagnóstico y desarrolla un portafolio de beneficios en conjunto con aliados.
</t>
    </r>
    <r>
      <rPr>
        <b/>
        <sz val="12"/>
        <color theme="1"/>
        <rFont val="Arial Narrow"/>
        <family val="2"/>
      </rPr>
      <t xml:space="preserve">2 Gestión Territorial - Operación Proyecto Oferta Institucional de Innovación Empresarial
</t>
    </r>
    <r>
      <rPr>
        <sz val="12"/>
        <color theme="1"/>
        <rFont val="Arial Narrow"/>
        <family val="2"/>
      </rPr>
      <t xml:space="preserve">ATLÁNTICO
Durante el tercer trimestre del año 2021, el proyecto que tiene por objeto Implementación de Sistemas de Gestión de Innovación en empresas del Atlántico, Innovación Más País Atlántico, operado por la Cámara de Comercio de Barranquilla, realizó sus actividades de finalización del proceso de evaluación de proyectos de innovación para cofinanciación del módulo 1 de Formación y Cultura, a través de mesas de evaluación, donde Minciencias tiene un rol de orientador técnico y del módulo 2 de Sistemas de Innovación Empresarial, a través de mesas de trabajo de revisión preliminar y comités técnicos de evaluación donde Minciencias tiene rol de orientador y evaluador como miembro del comité técnico. Adicionalmente, se realizó el proceso para la firma de la prórroga del convenio, por seis meses, donde la fecha de fin del convenio es del 26 de diciembre de 2021. Durante el periodo se realizaron mesas de trabajo orientadas a analizar la situación del cumplimiento de metas del proyecto, considerando la incertidumbre por el retiro de algunas de las empresas beneficiarias del módulo 1 de Formación y Cultura.
El 14 de septiembre se llevó a cabo un comité técnico extraordinario, donde se aprobó la solicitud de prórroga No.2 del convenio hasta el 26 de mayo de 2022, y se aprobó la apertura de una nueva convocatoria para seleccionar a 5 empresas para participar en el módulo 1 de Formación y Cultura, considerando que 2 empresas ya beneficiarias decidieron no continuar con el programa, y no continuaron con el proceso de implementación de proyectos.
El 24 de septiembre la Cámara de Comercio de Barranquilla abrió la convocatoria para la selección de 5 empresas como beneficiarias en el módulo 1, a la fecha de terminación del trimestre, la Cámara se encuentra en proceso de subsanación con los postulantes, se espera publicar el banco preliminar de elegibles el 04 de octubre de 2021.
En el mes de julio Minciencias envió el certificado semestral de aportes de contrapartida en especie, como parte de sus compromisos en el convenio.
BOGOTÁ
Durante el tercer trimestre del año 2021, se realizaron las actividades correspondientes a:  finalizar el proceso de contratación de las 20 empresas beneficiarias y de la entidad experta. De los 20 contratos solicitados para las empresas beneficiarias, 19 contratos ya se encuentran legalizados, y el contrato con la entidad experta también fue legalizado. También se realizaron actividades de gestión de firma de actas de inicio de 19 contratos, y actualización de vigencias de pólizas.
Con respecto a las actividades de la etapa de entrenamiento de alto nivel en innovación: se aprobó el plan operativo de la metodología del entrenamiento a cargo de la entidad experta 10X Thinking, y se dio inicio formal a la ejecución del contrato No.210-2021. El 23 de julio de 2021 se llevó a cabo el lanzamiento del programa “Innovación Más País Bogotá”, en el auditorio 1.3 del centro de convenciones Compensar en la ciudad de Bogotá. La apertura contó con la participación de la Secretaría Distrital de Desarrollo Económico de Bogotá, con intervención del Dr. Nicolás Carrizosa, Subdirector de Ciencia, Tecnología e Innovación; Minciencias con la intervención del Dr. Sergio Cristancho, Viceministro de Conocimiento, Innovación y Productividad y la ANDI con intervención de la Dra. Juliana Bejarano, gerente seccional Bogotá – Cundinamarca, junto a Daniel Jiménez como coordinador de la red de confianza. Durante este evento se presentó a las 20 empresas beneficiarias, cuya asistencia se hizo mediante modalidad dual (virtual y presencial), las generalidades del programa por parte de Minciencias, un panel con tres empresas beneficiarias del programa Innovación Más País Nariño, Risaralda y Caldas moderado por la ANDI y la presentación del Kick Off por parte de la entidad experta. Minciencias realizó tres encuestas de satisfacción para medir la percepción de las empresas beneficiarias frente a las actividades del entrenamiento de alto nivel y para identificar las modalidades que mejor se acomodan a las expectativas de las empresas frente a las actividades futuras. Durante el trimestre la entidad experta 10X Thinking realizó las actividades del entrenamiento de alto nivel en innovación, cumpliendo así el plan operativo propuesto.
Con respecto a las actividades con el aliado cooperante ANDI: el 07 de julio de 2021, se desarrolló el segundo comité técnico y financiero del convenio derivado No. 539-2020, en compañía de la SDDE. Allí la ANDI se comprometió al cumplimiento de presentación de sus informes mensuales y sus entregables en los tiempos establecidos. Adicionalmente, se expuso la actualización del plan operativo ajustado bajo el escenario de prórroga del convenio especial de cooperación No. 395-819-2019.El 06 de septiembre se llevó a cabo el tercer comité técnico extraordinario, donde se aprobó la actualización del diseño metodológico de la red de confianza. El 10 de septiembre la ANDI realizó la sesión introductoria de la red de confianza donde expuso los objetivos de la red. La ANDI entregó el plan operativo actualizado de acuerdo con los ajustes según el nuevo diseño metodológico de la red.
En cuanto a los compromisos del convenio directamente con la Secretaría Distrital de Desarrollo Económico, se entregaron a tiempo los reportes mensuales para cargue en GESPROY de junio, julio y agosto de 2021, se realizaron mesas de seguimiento semanales. En el mes de septiembre se realizó la reprogramación de los valores del GESPROY actualizándolos de acuerdo con las condiciones de ejecución del proyecto. Con respecto al trámite de prórroga No.1 del convenio especial de cooperación No.819-2019, este se encuentra en proceso.
BOYACÁ
Durante el tercer trimestre del año 2021, en las actividades del proyecto Innovación Empresarial Más País Boyacá en el marco del convenio especial de cooperación No. 780-2017, se realizó la elaboración del informe de ejecución técnico y financiero correspondiente al mes de Diciembre de 2021 y el último informe trimestral del convenio. Asimismo, se realizaron varias mesas de trabajo para la revisión y resolución de dudas por parte de la Gobernación sobre la ejecución de las actividades del proyecto y el cierre financiero del mismo.
CALDAS
De acuerdo con los compromisos del Convenio 843-2018 se realizaron durante el periodo comprendido entre julio y septiembre de 2021 las siguientes actividades en el marco de los diferentes contratos y convenios derivados:
Se llevaron a cabo diferentes mesas técnicas y comités de aprobación de proyectos, con el fin, de presentar y aprobar las solicitudes de prórroga No.2 de los contratos 776-2019, 780-2019, 772-2019, 784-2019, 794-2019, 777-2019, 767-2019 y 789-2019 suscritos con las empresas beneficiarias Caja de Compensación Familiar de Caldas, Inversiones Furtino S.A.S. (Calzado Triunfo), Central Hidroeléctrica de Caldas S.A. E.S.P., Maquiempanadas S.A.S., Punto Eléctrico S.A.S., Revlog S.A.S., Solocauchos S.A.S. y Súper de Alimentos S.A. respectivamente. Adicionalmente se realizó toda la gestión correspondiente para la elaboración de las prórrogas al interior del Ministerio y la Fiduprevisora.
Del 21 al 28 de julio de 2021 se llevaron a cabo las primeras visitas presenciales de seguimiento a la implementación de los proyectos de innovación en las empresas beneficiarias. Adicionalmente, en el marco de estas visitas se hizo la entrega de los kits de InverACTI a las empresas beneficiarias.
Se reporta la finalización de los contratos con las siguientes empresas: 769-2019 Gilberto Robledo Quintero Asesores de Seguros &amp; CIA LTDA, 773-2019 Riduco S.A., 768-2019 Sigma Ingeniería S.A., no obstante, aún se encuentra pendiente la presentación de informes finales por parte de las empresas beneficiarias.
Se realiza periódicamente el seguimiento a la implementación de los proyectos de innovación de las empresas beneficiarias. 
HUILA
El 14 de julio se desarrolló el comité técnico no. 08, se presentó el avance técnico y financiero del proyecto sistemas de innovación, las novedades de las empresas Tolimax, Coocentral, Química Integrada, Coofisam y Oftalmolaser en sus presupuestos de innovación, de igual manera, se presentó el avance técnico y financiero de las empresas beneficiarias del proyecto a corte del segundo mes (julio).
Durante el desarrollo de la reunión del comité técnico no. 08, la Cámara de Comercio del Huila presentó a los miembros la necesidad en radicar la solicitud de prórroga para la ampliación en tiempo del proyecto por seis meses más, teniendo que se requiere para el desarrollo de la implementación de los prototipos.
Por otra parte, las empresas beneficiarias han realizado avances técnicos y financieros en el desarrollo de su prototipo.
Las empresas beneficiarias han venido realizando el registro de las actividades de ciencia, tecnología e innovación en la plataforma de Minciencias.
El día 10 de septiembre en el municipio de Garzón la empresa Coocentral, quien hace parte de las 20 empresas beneficiarias del proyecto sistemas de innovación, hizo el lanzamiento del programa Sueños con café que busca beneficiar al caficultor quienes tienen en sus familias personas en condición de discapacidad para otorgar apoyos en los tratamientos médicos y mejoramiento de la calidad de vida de sus familias. El evento contó con la participación de los delegados del convenio: Minciencias, Gobernación del Huila y Cámara de Comercio del Huila
NARIÑO
Durante el tercer trimestre del año 2021, en las actividades del proyecto Innovación Empresarial Más País Nariño en el marco del convenio especial de cooperación No. 788-2017, se llevaron a cabo las legalizaciones de las liquidaciones de 4 contratos derivados con empresas beneficiarias: Centro de Apoyo Terapéutico Rehabilitar LTDA, Seguridad del Sur Ltda., Claudia Guerrero S.A.S. y Soluciones Ambientales de Nariño S.A.S.
RISARALDA
En el trimestre comprendido entre julio y septiembre de 2021 para el proyecto Innovación Risaralda se realizaron las siguientes actividades.
En cuanto al seguimiento de la implementación de los proyectos priorizados, por cada empresa beneficiaria se realizaron sesiones de seguimiento a la implementación de los proyectos de manera mensual, adicionalmente se realizaron los primeros desembolsos para las 20 empresas y se llevaron a cabo dos jornadas de visita en campo en las cuales se visitaron físicamente las 20 empresas en cada una de ellas.
En el marco de las sesiones de seguimiento se llevó a cabo el seguimiento al proceso de registro de Inversiones en Actividades de Ciencia, Tecnología en Innovación (InverACTi) en la plataforma destinada para tal fin, implicando la depuración de accesos y el acompañamiento a las empresas para el registro en mención.
El aliado cooperante ANDI, a la fecha de realización de este informe reporta la ejecución de la quinta sesión de la Red de Confianza, la publicación de los casos de éxito en la revista “A” y un avance significativo en el manual de buenas prácticas. El reporte recibido da cuenta de las actividades hasta el 30 de junio de 2021 y cabe anotar que en el convenio 750 - 2019 tiene fecha de finalización del 08 de julio de 2021 por lo que no se ha recibido información sobre la ejecución de julio.
Para el periodo entre julio y septiembre en el proyecto Innovación Más País Risaralda se dio continuidad a los procesos necesarios para el cierre final de los contratos relacionados con los entrenamientos de alto nivel. Acompañados por las entidades expertas Corporación Industrial Minuto de Dios (CIMD) y Unión Temporal Zabala Tecnalia (UTZT).
VALLE DEL CAUCA
Se realizó el acompañamiento por parte de Minciencias para orientar el diligenciamiento de los componentes #2 Registro de Inversiones y #3 Medición de Resultados.
Por otra parte, el 10 de agosto se llevó a cabo el último comité directivo del convenio, en el cual, por parte de la Cámara de Comercio de Cali se realizó la presentación de resultados del programa.
CAQUETA
Minciencias ha realizado orientación técnica al operador frente a la ejecución del convenio dado su rol de orientador dentro de este a través de los diferentes comités técnicos que se han realizado y las mesas que se han programado frente a la elaboración y procesos de evaluación de convocatorias y también en procesos de evaluación de proyectos de innovación.
Asimismo, Minciencias ha programado mesas de trabajo para socializar los procesos que hemos llevado a cabo para el desarrollo de las convocatorias, teniendo en cuenta nuestra experiencia en este tipo de procesos para estas convocatorias específicamente, y mesas de trabajo para socializar las actividades que hemos realizado y orientado para la formulación, presentación y evaluación de los proyectos de innovación que se deben aprobar para este programa.
De igual manera, el equipo técnico del Ministerio ha estado atento a resolver todas las dudas que le han surgido al operador, ejecutor e interventoría sobre la ejecución del proyecto.
Específicamente, sobre el Módulo I durante el tercer trimestre del año, las empresas han finalizado su entrenamiento en la ruta de innovación, formularon sus proyectos de innovación a ser aprobados y se dio inicio al proceso de evaluación a finales del mes de septiembre.
Frente al Módulo II, se tuvo que realizar dos convocatorias para la selección de las empresas beneficiarias, la primera se declaró desierta y la última dio apertura el 27 de agosto y cerró el 17 de septiembre y se inició el proceso de contratación de estas a través del operador.
De igual manera, durante este periodo se realizó la convocatoria a entidades asesoras para el módulo II, a la cual se dio apertura el 21 de junio y cerró el 06 de agosto.
CAUCA
Durante el presente periodo, las actividades se centraron en realizar el seguimiento a la intervención de la entidad experta en las empresas beneficiarias del Departamento de Cauca realizando: entrenamiento No 4 “ prototipado 1: introducción al desing thinking”, webinar No 4, Entrenamiento No 5 “prototipado”, webinar No 5, entrenamiento No 6 “creación de valor y modelo de negocio”, webinar No 6, entrenamiento No 7 “ecosistema y redes de innovación”, webinar No 7, y el evento de cierre de la etapa de entrenamiento de alto nivel, así como la  feria de prototipado en donde las 15 empresas beneficiarias del programa realizaron la presentación de los prototipos de sus proyectos de innovación; paralelamente a la realización de estas actividades grupales, se llevaron a acabo de forma periódica las asesorías individuales con cada uno de los consultores expertos asignados a las empresas beneficiarias a fin de trabajar en cada uno de los entregables que deben ser desarrollados en el marco del entrenamiento, así como, materializar el conocimiento adquirido durante los diferentes espacios grupales. Adicionalmente, se asignó una consultora experta en formulación de proyectos a fin de que orientará la formulación de los proyectos de innovación priorizados por las empresas beneficiarias. Por último, como parte del seguimiento realizado por Minciencias se llevó a cabo el primer comité de seguimiento de la entidad experta VT S.A.S. 
El equipo técnico de Minciencias, realizó a los empresarios dos socializaciones frente a las generalidades de los proyectos de innovación y el formato en donde las empresas beneficiarias deberán realizar la formulación y entrega del proyecto de innovación priorizado. 
Respecto a las actividades del aliado cooperante ANDI, se realizó la primera y segunda sesión presencial de la red de confianza del Departamento de Cauca, así como la rueda de negocios en la cual se conectó la oferta de las 15 empresas beneficiarias con proveedores de servicios tecnológicos y de innovación.
Frente a la estrategia de medición de resultados en ACTI, se realizó la migración a la plataforma de INVERACTI de la línea base diligenciada por las empresas al momento de presentarse a la convocatoria 880-2020, adicionalmente, se realizó la socialización a los empresarios del programa de las generalidades de la estrategia de ACTI. 
En cuanto a los compromisos del convenio directamente con el Departamento del Cauca se entregaron a tiempo los reportes mensuales para cargue en GESPROY de junio, julio y agosto del año en curso.
ANTIOQUIA
Durante el tercer trimestre del año 2021, se llevaron a cabo las actividades enmarcadas en el entrenamiento de alto nivel en innovación para las empresas beneficiaras del módulo 2, el cual finalizó con el evento de networking y dio paso a la segunda etapa del programa “aprobación de presupuestos y cronogramas”, en donde se han realizado diversas mesas técnicas a fin de revisar, consolidar y emitir observaciones frente a los proyectos de innovación priorizados por las empresas beneficiarias.
Frente al tema contractual del convenio especial de cooperación 4600009838, en el marco del comité técnico realizado el 13 de septiembre de 2021 fue aprobada la primera prórroga del convenio en mención hasta el 31 de julio de 2022, para lo cual la Gobernación de Antioquia quien actúa como ejecutor del programa dio inicio a los trámites administrativos a fin de emitir la minuta del otrosí.
Minciencias ha realizado orientación técnica al operador frente a la ejecución del convenio dado su rol de orientador dentro de este.
En el mes de agosto Minciencias envió el certificado semestral de aportes de contrapartida en especie, como parte de sus compromisos en el convenio.
CUNDINAMARCA
Durante el tercer trimestre del año 2021, en las actividades del proyecto Innovación Empresarial Más País Cundinamarca en el marco del convenio especial de cooperación No. 784-2017, se llevaron a cabo las legalizaciones de las liquidaciones de 8 contratos derivados con empresas beneficiarias: Aluica S.A.S, Drycol S.A.S, Frana International S.A.S, Baldosines Torino S.A, Pegatex – Artecola S.A.S, Series S.A.S, SyZ Colombia S.A.S y Stanton S.A.S.
Se realizó y envió el informe de ejecución financiero correspondiente al mes de mayo de 2021. Asimismo, se realizó el día 16 de septiembre de 2021 el trigésimo primer comité técnico de convenio, en donde se dio cierre a la ejecución técnica y financiera del mismo, así como la presentación de los resultados obtenidos en el marco del programa.
</t>
    </r>
    <r>
      <rPr>
        <b/>
        <sz val="12"/>
        <color theme="1"/>
        <rFont val="Arial Narrow"/>
        <family val="2"/>
      </rPr>
      <t xml:space="preserve">3 Convocatoria fomento a la innovación y desarrollo tecnológico en las empresas para la reactivación económica en el marco de la postpandemia Senainnova 2021
</t>
    </r>
    <r>
      <rPr>
        <sz val="12"/>
        <color theme="1"/>
        <rFont val="Arial Narrow"/>
        <family val="2"/>
      </rPr>
      <t xml:space="preserve">Se lleva al comité de gestión de recursos y se tramita la publicación del banco definitivo de elegibles de la convocatoria 901 Convocatoria fomento a la innovación y desarrollo tecnológico en las empresas–Senainnova “por la reactivación del país”. El banco definitivo entrega 230 propuestas elegibles de las cuales se podrá apoyar a 119 empresas para que se conviertan en empresas con capacidades en gestión de innovación, sin embargo, el proceso de financiación será solo hasta el 4to trimestre. </t>
    </r>
  </si>
  <si>
    <r>
      <rPr>
        <b/>
        <sz val="12"/>
        <rFont val="Arial Narrow"/>
        <family val="2"/>
      </rPr>
      <t>Hitos 2021</t>
    </r>
    <r>
      <rPr>
        <sz val="12"/>
        <rFont val="Arial Narrow"/>
        <family val="2"/>
      </rPr>
      <t xml:space="preserve">
Julio: Apertura de los TDR de financiación COLINNOVA en 4 regiones y proceso de evaluación en 15 departamentos. Eje cafetero apertura convocatoria de operadores de aceleración en I+D+i. Villavicencio y Atlántico: Contratación de la entidad asesora para ciclo de conferencias. Santander: apertura al programa de comunidades de innovación. Magdalena selección de 15 empresas beneficiarias para comunidad de innovación. Bolívar: Lanzamiento de la convocatoria para solvers de los retos de innovación abierta.
Agosto: Se destaca que se adelantó en Magdalena: Evento de clausura y rueda de innovación SIE. Atlántico: Radicación 4 proyectos en BT del programa Aceleración I+D+i. Cúcuta: Reuniones de continuidad de comunidad NISANA. Eje cafetero: Selección de operador y apertura de convocatoria para empresas de programa aceleración de I+D+i. Confecámaras: Contratación de Alianzas para ejecución de innovación colaborativa y desarrollo de prototipo funcional.
Septiembre: En el mes de Septiembre, con el objetivo de implementar el portafolio de beneficios de la estrategia Pactos por la Innovación, se destaca: Eje cafetero: Se realizó el panel de evaluación de los proyectos presentados en el programa de Colinnova; se eligieron 5 proyectos para financiar. Confecámaras: Contratación de 14 Alianzas a nivel nacional para la ejecución de los proyectos en innovación colaborativa seleccionados en los paneles de evaluación. Bucaramanga: para el beneficio de Colinnova se llevó a cabo panel de evaluación.</t>
    </r>
  </si>
  <si>
    <r>
      <rPr>
        <b/>
        <sz val="12"/>
        <color theme="1"/>
        <rFont val="Arial Narrow"/>
        <family val="2"/>
      </rPr>
      <t xml:space="preserve">1 Convocatoria nacional para fomentar la protección por patente y su uso comercial de adelantos tecnológicos en I+D+i que promuevan la potenciación económica del sector empresarial (Nuevo instrumento tercerizado).
</t>
    </r>
    <r>
      <rPr>
        <sz val="12"/>
        <color theme="1"/>
        <rFont val="Arial Narrow"/>
        <family val="2"/>
      </rPr>
      <t xml:space="preserve">"De acuerdo con el reporte formal que realiza la SIC en su página oficial (https://drive.google.com/file/d/1QPzTd3Jl6QEa7SJ0gQAT66bz47uneUAs/view ), se reporta que para lo corrido del año 2021 (enero a septiembre) se han radicado un total de 241 solicitudes de patente ante dicha Entidad.
A continuación, se muestra la distribución por departamento de radicación de patente a nivel nacional:
Antioquia: 39 solicitudes de patente.
Arauca: 1 solicitud de patente.
Atlántico:16 solicitudes de patente.
Bogotá D.C: 100 solicitudes de patente.
Bolívar: 5 solicitud de patente.
Boyacá: 1 solicitud de patente.
Caldas: 6 solicitudes de patente.
Cesar: 1 solicitud de patente.
Cundinamarca: 10 solicitudes de patente.
Huila: 2 solicitudes de patente.
Meta: 1 solicitud de patente.
Norte de Santander: 1 solicitud de patente.
Putumayo: 2 solicitudes de patente.
Quindío: 6 solicitudes de patente.
Risaralda: 4 solicitudes de patente.
Santander: 15 solicitudes de patente.
Tolima: 1 solicitud de patente.
Valle del Cauca: 30 solicitudes de patente.
Lo anterior evidencia que el 41% de las radicaciones de patente se encuentra focalizado en Bogotá D.C, seguido por Antioquia con el 16%, Valle del Cauca con el 12%, y Santander con el 7%, siendo estos los departamentos que lideran la radicación de patente con más del 76%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Por otra parte, conforme a la “Convocatoria Nacional para fomentar la protección por patente y su uso comercial de adelantos tecnológicos en I+D+i que promuevan la potenciación económica del sector empresarial" mecanismo asociado al convenio especial de cooperación No. 755-2020 entre Fiduciaria la Previsora S.A. actuando como vocera Fondo Francisco José de Caldas - FFJC y la unión temporal Creame - Tecnnova (UT Creame - Tecnnova), la cual abrió el 23 de diciembre de 2020, y cerró el 16 de abril de 2021, en donde se obtuvieron un total de 393 inscritos a las cuatro estrategias de potenciación. En donde, se recibieron mayores postulaciones en la estrategia 1 - PNP con el 57% de los inscritos, seguido de la estrategia 2 – PAAC con el 28% de inscritos, luego la estrategia 3 – AAC que contó con el 14% de los postulantes y finalmente el 1% de los postulantes estuvieron interesados en la estrategia 4 -ACC.
Finalmente se encontró que 209 postulaciones fueron elegibles cumpliendo el puntaje mínimo requerido.
De los 209 participantes elegibles, 155 fueron seleccionados y beneficiados de acuerdo con la estrategia de potenciación aplicable.
A continuación, se detalla el número de postulantes elegibles por estrategia:
• Estrategia 1 – PNP: 120
• Estrategia 2 – PAAC: 53
• Estrategia 3 – AAC: 35
• Estrategia 4 – ACC: 1
</t>
    </r>
    <r>
      <rPr>
        <b/>
        <sz val="12"/>
        <color theme="1"/>
        <rFont val="Arial Narrow"/>
        <family val="2"/>
      </rPr>
      <t>2 Promover la explotación, comercialización y/o transferencia de las invenciones protegidas o en proceso de protección por patente.</t>
    </r>
    <r>
      <rPr>
        <sz val="12"/>
        <color theme="1"/>
        <rFont val="Arial Narrow"/>
        <family val="2"/>
      </rPr>
      <t xml:space="preserve">
El pasado 27 de julio de 2021 se llevó a cabo la mesa técnico-jurídica y financiera para revisión de los documentos de adición, prórroga y modificación al convenio especial de cooperación No. 756-2019 con el fin de tener una tercera versión de Sácale Jugo a tu patente. Seguido esto, el 03 de agosto, se presentó el Otro Si No.2 al comité de la Dirección de Inteligencia de recursos donde este fue aprobado, con lo que se procedió a radicar la documentación el 09 de agosto.
A la fecha se está a la espera de la legalización del Otro Si No.2 toda vez que luego de la radicación de los documentos del 09 de agosto, la Fiduprevisora solicitó documentos soporte adicionales (documentos de comparecencia de la fiduprevisora) a los ya descritos dentro de la lista de chequeo.
Se espera que para el mes de octubre el otroSi se encuentre legalizado.</t>
    </r>
  </si>
  <si>
    <r>
      <rPr>
        <b/>
        <sz val="12"/>
        <color theme="1"/>
        <rFont val="Arial Narrow"/>
        <family val="2"/>
      </rPr>
      <t>Hitos 2021</t>
    </r>
    <r>
      <rPr>
        <sz val="12"/>
        <color theme="1"/>
        <rFont val="Arial Narrow"/>
        <family val="2"/>
      </rPr>
      <t xml:space="preserve">
</t>
    </r>
    <r>
      <rPr>
        <b/>
        <sz val="12"/>
        <color theme="1"/>
        <rFont val="Arial Narrow"/>
        <family val="2"/>
      </rPr>
      <t>Julio</t>
    </r>
    <r>
      <rPr>
        <sz val="12"/>
        <color theme="1"/>
        <rFont val="Arial Narrow"/>
        <family val="2"/>
      </rPr>
      <t xml:space="preserve">:
"De acuerdo con el reporte formal que realiza la SIC en su página oficial (https://drive.google.com/file/d/1QPzTd3Jl6QEa7SJ0gQAT66bz47uneUAs/view ), se reporta que para lo corrido a segundo trimestre del año 2021 se han radicado un total de 142 solicitudes de patente ante dicha Entidad.
A continuación, se muestra la distribución por departamento de radicación de patente a nivel nacional:
Antioquia: 24 solicitudes de patente.
Arauca: 1 solicitud de patente.
Atlántico: 7 solicitudes de patente.
Bogotá D.C: 60 solicitudes de patente.
Bolívar: 3 solicitud de patente.
Boyacá: 1 solicitud de patente.
Caldas: 2 solicitudes de patente.
Cesar: 1 solicitud de patente.
Cundinamarca: 4 solicitudes de patente.
Meta: 1 solicitud de patente.
Putumayo: 2 solicitudes de patente.
Quindío: 3 solicitudes de patente.
Risaralda: 3 solicitudes de patente.
Santander: 9 solicitudes de patente.
Tolima: 1 solicitud de patente.
Valle del Cauca: 20 solicitudes de patente.
Lo anterior evidencia que el 42% de las radicaciones de patente se encuentra focalizado en Bogotá D.C, seguido por Antioquia con el 17%, Valle del Cauca con el 14%, y Santander con el 6%, siendo estos los departamentos que lideran la radicación de patente con más del 79% de territorio nacional.
</t>
    </r>
    <r>
      <rPr>
        <b/>
        <sz val="12"/>
        <color theme="1"/>
        <rFont val="Arial Narrow"/>
        <family val="2"/>
      </rPr>
      <t>Agosto</t>
    </r>
    <r>
      <rPr>
        <sz val="12"/>
        <color theme="1"/>
        <rFont val="Arial Narrow"/>
        <family val="2"/>
      </rPr>
      <t xml:space="preserve">: 
"De acuerdo con el reporte formal que realiza la SIC en su página oficial (https://drive.google.com/file/d/1QPzTd3Jl6QEa7SJ0gQAT66bz47uneUAs/view ), se reporta que para lo corrido del año 2021 se han radicado un total de 174 solicitudes de patente ante dicha Entidad.
A continuación, se muestra la distribución por departamento de radicación de patente a nivel nacional:
Antioquia: 33 solicitudes de patente.
Arauca: 1 solicitud de patente.
Atlántico: 8 solicitudes de patente.
Bogotá D.C: 71 solicitudes de patente.
Bolívar: 3 solicitud de patente.
Boyacá: 1 solicitud de patente.
Caldas: 3 solicitudes de patente.
Cesar: 1 solicitud de patente.
Cundinamarca: 5 solicitudes de patente.
Meta: 1 solicitud de patente.
Norte de Santander: 1 solicitud de patente.
Putumayo: 2 solicitudes de patente.
Quindío: 5 solicitudes de patente.
Risaralda: 3 solicitudes de patente.
Santander: 11 solicitudes de patente.
Tolima: 1 solicitud de patente.
Valle del Cauca: 24 solicitudes de patente.
Lo anterior evidencia que el 41% de las radicaciones de patente se encuentra focalizado en Bogotá D.C, seguido por Antioquia con el 19%, Valle del Cauca con el 14%, y Santander con el 5%, siendo estos los departamentos que lideran la radicación de patente con más del 79%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
</t>
    </r>
    <r>
      <rPr>
        <b/>
        <sz val="12"/>
        <color theme="1"/>
        <rFont val="Arial Narrow"/>
        <family val="2"/>
      </rPr>
      <t xml:space="preserve">Septiembre: </t>
    </r>
    <r>
      <rPr>
        <sz val="12"/>
        <color theme="1"/>
        <rFont val="Arial Narrow"/>
        <family val="2"/>
      </rPr>
      <t xml:space="preserve">
"De acuerdo con el reporte formal que realiza la SIC en su página oficial (https://drive.google.com/file/d/1QPzTd3Jl6QEa7SJ0gQAT66bz47uneUAs/view ), se reporta que para lo corrido del año 2021 (Enero a agosto) se han radicado un total de 202 solicitudes de patente ante dicha Entidad.
A continuación, se muestra la distribución por departamento de radicación de patente a nivel nacional:
Antioquia: 34 solicitudes de patente.
Arauca: 1 solicitud de patente.
Atlántico:11 solicitudes de patente.
Bogotá D.C: 85 solicitudes de patente.
Bolívar: 5 solicitud de patente.
Boyacá: 1 solicitud de patente.
Caldas: 3 solicitudes de patente.
Cesar: 1 solicitud de patente.
Cundinamarca: 9 solicitudes de patente.
Huila: 1 solicitud de patente.
Meta: 1 solicitud de patente.
Norte de Santander: 1 solicitud de patente.
Putumayo: 2 solicitudes de patente.
Quindío: 6 solicitudes de patente.
Risaralda: 3 solicitudes de patente.
Santander: 12 solicitudes de patente.
Tolima: 1 solicitud de patente.
Valle del Cauca: 25 solicitudes de patente.
Lo anterior evidencia que el 42% de las radicaciones de patente se encuentra focalizado en Bogotá D.C, seguido por Antioquia con el 17%, Valle del Cauca con el 12%, y Santander con el 5%, siendo estos los departamentos que lideran la radicación de patente con más del 76% de territorio nacional.
El presente reporte se realiza teniendo en cuenta el periodo de espera que le toma a la Superintendencia de Industria y Comercio - SIC realizar la consolidación de la información recaudada a nivel nacional de estas solicitudes de patente, de tal manera que el rezago presentado hasta el momento queda solventado con esta presentación de reporte, con el soporte formal que genera la SIC.”</t>
    </r>
  </si>
  <si>
    <r>
      <rPr>
        <b/>
        <sz val="12"/>
        <color theme="1"/>
        <rFont val="Arial Narrow"/>
        <family val="2"/>
      </rPr>
      <t>1.Convocatoria fortalecimiento de empresas de base CTeI - Acuerdos de transferencia de tecnología y/o conocimiento</t>
    </r>
    <r>
      <rPr>
        <sz val="12"/>
        <color theme="1"/>
        <rFont val="Arial Narrow"/>
        <family val="2"/>
      </rPr>
      <t xml:space="preserve">
1. La convocatoria para la creación de empresas de base tecnológica tipo spin-off basados en biotecnología, bioeconomía o tecnologías convergentes corte I, cerró el pasado 15 de agosto de 2021, luego del proceso de revisión de requisitos y el cual cuenta con 19 propuestas que cumplen la totalidad de los requisitos exigidos.  La publicación del banco definitivo de propuestas elegibles para esta corte contó con 10 propuestas elegibles. 
</t>
    </r>
    <r>
      <rPr>
        <b/>
        <sz val="12"/>
        <color theme="1"/>
        <rFont val="Arial Narrow"/>
        <family val="2"/>
      </rPr>
      <t>2. El segundo corte de la convocatoria para la creación de empresas de base tecnológica tipo spin-off basados en biotecnología, bioeconomía o tecnologías convergentes</t>
    </r>
    <r>
      <rPr>
        <sz val="12"/>
        <color theme="1"/>
        <rFont val="Arial Narrow"/>
        <family val="2"/>
      </rPr>
      <t xml:space="preserve"> cerro el pasado 24 de octubre. Actualmente se está revisando los requisitos de las propuestas presentadas y la evaluación de las mismas. Con este corte se espera apoyar 6 propuestas y así contar con la meta propuestas de 16 Acuerdos de transferencia de tecnología o conocimiento apoyados.</t>
    </r>
  </si>
  <si>
    <r>
      <rPr>
        <b/>
        <sz val="12"/>
        <rFont val="Arial Narrow"/>
        <family val="2"/>
      </rPr>
      <t>Hitos 2021
Julio</t>
    </r>
    <r>
      <rPr>
        <sz val="12"/>
        <rFont val="Arial Narrow"/>
        <family val="2"/>
      </rPr>
      <t xml:space="preserve">: A la fecha se han realizado jornadas de socialización de los términos y se han respondido más de 60 PQR relacionadas con preguntas e inquietudes de los interesados. Se tiene planeado realizar un evento de socialización entre MinCiencias y el Sena para responder inquietudes de los proponentes.
</t>
    </r>
    <r>
      <rPr>
        <b/>
        <sz val="12"/>
        <rFont val="Arial Narrow"/>
        <family val="2"/>
      </rPr>
      <t>Agosto</t>
    </r>
    <r>
      <rPr>
        <sz val="12"/>
        <rFont val="Arial Narrow"/>
        <family val="2"/>
      </rPr>
      <t xml:space="preserve">: La Convocatoria fomento a la innovación y desarrollo tecnológico en las empresas–Senainnova “por la reactivación del país” 901-2021 cerró el pasado 30 de junio de 2021, se presentaron 642 proyectos lo cuales están en la etapa de evaluación. Una vez se cumpla la fase de evaluación, se publicará el banco de proyectos elegibles y financiados, el cual está programado para el 22 de octubre del 2021.
</t>
    </r>
    <r>
      <rPr>
        <b/>
        <sz val="12"/>
        <rFont val="Arial Narrow"/>
        <family val="2"/>
      </rPr>
      <t>Septiembre</t>
    </r>
    <r>
      <rPr>
        <sz val="12"/>
        <rFont val="Arial Narrow"/>
        <family val="2"/>
      </rPr>
      <t>: La Convocatoria fomento a la innovación y desarrollo tecnológico en las empresas–Senainnova “por la reactivación del país” 901-2021 cerró el pasado 30 de junio de 2021, se presentaron 642 proyectos que sortearon el proceso de evaluación. El banco preliminar fue publicado el pasado 24 de septiembre y el banco de proyectos elegibles y financiados, el cual está programado para el 22 de octubre del 2021</t>
    </r>
  </si>
  <si>
    <r>
      <rPr>
        <b/>
        <sz val="12"/>
        <color theme="1"/>
        <rFont val="Arial Narrow"/>
        <family val="2"/>
      </rPr>
      <t>1 Gestión del Plan Anual de Adquisiciones</t>
    </r>
    <r>
      <rPr>
        <sz val="12"/>
        <color theme="1"/>
        <rFont val="Arial Narrow"/>
        <family val="2"/>
      </rPr>
      <t xml:space="preserve">
La Secretaría General adelantó en el 3er trimestre los respectivos seguimientos al Plan Anual de Adquisiciones vigencia 2021 y contaron con los avales correspondientes en el Comité de Desempeño Sectorial e Institucional. El seguimiento se encuentra publicado en la página web del Ministerio, sección de transparencia link https://minciencias.gov.co/quienes_somos/planeacion_y_gestion/planeacion_gestion_adquisicion_list
</t>
    </r>
    <r>
      <rPr>
        <b/>
        <sz val="12"/>
        <color theme="1"/>
        <rFont val="Arial Narrow"/>
        <family val="2"/>
      </rPr>
      <t xml:space="preserve">2 Fortalecer los procesos del cambio asociados al Direccionamiento y Control Administrativo
</t>
    </r>
    <r>
      <rPr>
        <sz val="12"/>
        <color theme="1"/>
        <rFont val="Arial Narrow"/>
        <family val="2"/>
      </rPr>
      <t xml:space="preserve">La Secretaría General dio cumplimiento con el entregable del 3er trimestre de 2021, relacionado con el proceso de Direccionamiento y Control Administrativo para el Componente Disciplinario, adelantando las gestiones pertinentes para su cumplimiento toda vez que adelantó mesa de trabajo con la líder de Atención al Ciudadano, de manera que,  referente a las PQRDS se determinó que es una conducta recurrente y se hizo el compromiso de continuar con las acciones actuales para mejorar el tiempo de respuesta y activar las alarmas pertinentes. Sobre estas solicitudes ciudadanas es necesario informar que se reciben en promedio OCHO MIL SETECIENTOS SIETE (8.707) y se tramitan en el término legal OCHO MIL SEISCIENTOS SETENTA Y CINCO (8.675) lo que significa que se da respuesta al NOVENTA Y OCHO COMA SEIS POR CIENTO (98,6%) y solo se activa la indagación previa prevista en el artículo 208 de la Ley 1952 de 2019 respecto de estas conductas por posible materialidad de una falta disciplinaria en un UNO COMA CUATRO POR CIENTO (1,4%).
</t>
    </r>
    <r>
      <rPr>
        <b/>
        <sz val="12"/>
        <color theme="1"/>
        <rFont val="Arial Narrow"/>
        <family val="2"/>
      </rPr>
      <t xml:space="preserve">3 Fortalecer los procesos del cambio asociados a la contratación
</t>
    </r>
    <r>
      <rPr>
        <sz val="12"/>
        <color theme="1"/>
        <rFont val="Arial Narrow"/>
        <family val="2"/>
      </rPr>
      <t xml:space="preserve">La Secretaría General dio cumplimiento con cada uno de los entregables del 3er trimestre de 2021 y adelantó las gestiones requeridas para mantener actualizados los procedimientos y/o documentos, relacionados con el proceso de Gestión Contractual, asimismo, dio cumplimiento a lo establecido en el Plan Institucional de Capacitaciones dictando el Curso de Contratación Estatal y por último, realizó la revisión aleatoria de la base de datos contractual. 
Se adelantaron las gestiones pertinentes para iniciar con la actualización, creaciones y/o modificaciones de los siguientes documentos en el 3er trimestre de 2021 del proceso de Gestión Contractual:
-A206PR05F01 Estudios Previos de Contratación Directa de Prestación de Servicios
-A206PR08MO2 Compendio de Modelos Ley 80 y Modificaciones Contractuales
-A206PR03 Procedimiento invitación pública de modalidad de mínima cuantía
-A206PR08 Procedimiento de supervisión y seguimiento a contratos y convenios
-A206PR08I03 Instructivo para la evaluación de desempeño de los proveedores
-A206M01G01 Guía de supervisión e Interventoría de contratos y convenios
-A206M01 Manual de contratación
</t>
    </r>
    <r>
      <rPr>
        <b/>
        <sz val="12"/>
        <color theme="1"/>
        <rFont val="Arial Narrow"/>
        <family val="2"/>
      </rPr>
      <t xml:space="preserve">4 Contribuir a un Minciencias más transparente
</t>
    </r>
    <r>
      <rPr>
        <sz val="12"/>
        <color theme="1"/>
        <rFont val="Arial Narrow"/>
        <family val="2"/>
      </rPr>
      <t xml:space="preserve">La Secretaría General adelantó en el 3er trimestre, las gestiones pertinentes para dar cumplimiento a la iniciativa estratégica de Contribuir a un Minciencias más transparente con un 100%,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
 </t>
    </r>
  </si>
  <si>
    <r>
      <rPr>
        <b/>
        <sz val="12"/>
        <color theme="1"/>
        <rFont val="Arial Narrow"/>
        <family val="2"/>
      </rPr>
      <t xml:space="preserve">Hitos 2021
</t>
    </r>
    <r>
      <rPr>
        <sz val="12"/>
        <color theme="1"/>
        <rFont val="Arial Narrow"/>
        <family val="2"/>
      </rPr>
      <t>La Secretaría General ha realizado los avances que corresponden para dar cumplimiento a su programa estratégico denominado Apoyo Contractual y de Direccionamiento y Control Administrativo Eficiente,  con las siguientes actividades durante el trimestre:
•	Revisión en el comité de gestión y desempeño sectorial e institucional del plan anual de adquisiciones vigencia 2021.
•	Actualización de procedimientos y/o documentos del proceso de gestión contractual, así: Instructivo para la evaluación de desempeño de los proveedores -A206PR08I03, Procedimiento de Invitación pública de modalidad de mínima cuantía -  A206PR03 y Procedimiento de supervisión y seguimiento a contratos y convenios A206PR08.
•	Actualización del procedimiento de contratación directa de prestación de servicios profesionales y apoyo a la gestión con código A206PR05, así como el procedimiento de SIRECI con código A206PR10.
•	Auditoría externa de ICONTEC para los procesos de Plan Anual de Auditorías, Evaluaciones y Seguimientos vigencia 2021 realizando una presentación de cada programa estratégico donde se obtuvieron resultados positivos ya que no se presentaron hallazgos.
•	Actualizaciones y/o modificaciones de los siguientes documentos del proceso de Gestión Contractual: Estudios Previos de Contratación Directa de Prestación de Servicios - A206PR05F01, Compendio de Modelos Ley 80 y Modificaciones Contractuales -A206PR08MO2, Guía de supervisión e Interventoría de contratos y conveni</t>
    </r>
  </si>
  <si>
    <r>
      <t xml:space="preserve">1	</t>
    </r>
    <r>
      <rPr>
        <b/>
        <sz val="12"/>
        <color theme="1"/>
        <rFont val="Arial Narrow"/>
        <family val="2"/>
      </rPr>
      <t>Afianzar la cultura de servicio al ciudadano al interior de la entidad y la relación con los ciudadanos, haciendo un efectivo monitoreo y seguimiento a PQRDS</t>
    </r>
    <r>
      <rPr>
        <sz val="12"/>
        <color theme="1"/>
        <rFont val="Arial Narrow"/>
        <family val="2"/>
      </rPr>
      <t xml:space="preserve">
De acuerdo con los resultados de la encuesta aplicada en el </t>
    </r>
    <r>
      <rPr>
        <b/>
        <sz val="12"/>
        <color theme="1"/>
        <rFont val="Arial Narrow"/>
        <family val="2"/>
      </rPr>
      <t>Primer Semestre de 2021, el 78%</t>
    </r>
    <r>
      <rPr>
        <sz val="12"/>
        <color theme="1"/>
        <rFont val="Arial Narrow"/>
        <family val="2"/>
      </rPr>
      <t xml:space="preserve"> de los ciudadanos encuestados calificaron entre Excelente y Bueno los servicios prestados por el Ministerio de Ciencia, Tecnología e Innovación.
Para este periodo debido a la contingencia presentada se respondieron 2.797 solicitudes de manera directa por el correo de Atención al Ciudadan
Durante el III trimestre de 2021, la Entidad recibió un total de 25.250 requerimientos siendo septiembre el mes con mayor número de solicitudes atendidas y mostrando un aumento de 5.507 en comparación con el III trimestre del año 2020, con un total de 19.743
Para el III trimestre 2021 el canal más significativo es el correo electrónico con el 53.96% de participación, evidenciando un aumento de 1.832 solicitudes en comparación del III trimestre de 2020
Del total de solicitudes recibidas por el Ministerio 25.250 el 88.69% se respondieron de 1 a 3 días hábiles, el consolidado evidenció que el 65.03% de las solicitudes recibidas con corte del III trimestre de 2021 corresponde a Peticiones respondidas por Atención al Ciudadano.  
Para este periodo abrieron las siguientes convocatorias 
1.	Convocatoria de doctorado nacional para profesores de IES
2.	Convocatoria para Indexación de Revistas Científicas Colombianas Especializadas – Publindex 2021
3.	Convocatoria para el registro de propuestas que accederán al beneficio tributario de ingresos no constitutivos de renta año 2021
+O67
</t>
    </r>
    <r>
      <rPr>
        <b/>
        <sz val="12"/>
        <color theme="1"/>
        <rFont val="Arial Narrow"/>
        <family val="2"/>
      </rPr>
      <t>Plan de convocatorias ASCTeI 2021-2022</t>
    </r>
    <r>
      <rPr>
        <sz val="12"/>
        <color theme="1"/>
        <rFont val="Arial Narrow"/>
        <family val="2"/>
      </rPr>
      <t xml:space="preserve">
1.	Convocatoria de la Asignación para la CTeI del SGR para la conformación de un listado propuestas de proyecto elegibles de innovación para la productividad, la competitividad y el desarrollo social de los territorios
2.	Convocatoria de la Asignación para la CTeI del SGR para la conformación de un listado de propuestas de proyecto elegibles de Investigación y Desarrollo para el avance del conocimiento y la creación
3.	Convocatoria de la Asignación para la CTeI del SGR para la conformación de un listado para la formación e inserción de capital humano de alto nivel para las regiones para el bienio 2021-2022
4.	Convocatoria de la Asignación para la CTeI del SGR para la apropiación social del conocimiento en el marco de la CTeI y vocaciones científicas para la consolidación de una sociedad del conocimiento de los territorios
5.	Convocatoria de la asignación para la CTeI del SGR para la conformación de un listado de propuestas de proyecto elegibles para el fortalecimiento del sistema territorial de ciencia tecnología e innovación
6.	Convocatoria de la asignación para la CTeI-Ambiental del SGR para la conformación de un listado de propuestas de proyecto elegibles de investigación, desarrollo e innovación para el ambiente y el desarrollo sostenible del país.
Invitaciones 
1.	Invitación a presentar propuesta para Contratar un administrador de proyectos que apoye el desarrollo de actividades para la divulgación y posicionamiento de los servicios y actividades del Ministerio de Ciencia Tecnología e Innovación
2.	Invitación a presentar propuestas para la ejecución de un proyecto I+D en recobro mejorado de hidrocarburos pesados y extrapesados que promueva el fortalecimiento de capacidades en esta temática para el departamento del Huila
3.	Invitación a presentar propuestas para apoyar el desarrollo de actividades de ciencia, tecnología e innovación en proyectos de turismo científico de naturaleza a nivel regional, que aprovechen sosteniblemente los activos bioculturales en los territorios
4.	Invitación a presentar propuestas para el desarrollo de expediciones científicas bio y fortalecimiento de colecciones biológicas
5.	Invitación Ondas Primera Infancia
6.	Invitación a presentar propuesta para administrar proyectos de I+d+I derivados de la “invitación a presentar propuestas para ejecución de proyectos de I+D+I orientados al fortalecimiento del portafolio de la ARC, según sus prioridades y necesidades-2020"
Adicionalmente, se dio cumplimiento a las actividades aprobadas en el programa estratégico, desde Atención al Ciudadano donde se realizaron las socializaciones con las Universidades los aplicativos Scienti, explicando el manejo de Cvlac , Gruplac e Institulac, por otro lado, se asiste a la Feria de San Jacinto, Bolívar y Feria de Sardinata, Norte de Santander donde se atendieron ciudadanos de manera presencial dando a conocer la Oferta Institucional, recuperación de contraseñas y trámites y servicios del Ministerio, de igual manera dos socializaciones, programa Ondas y Aplicativos Red Scienti.
</t>
    </r>
    <r>
      <rPr>
        <b/>
        <sz val="12"/>
        <color theme="1"/>
        <rFont val="Arial Narrow"/>
        <family val="2"/>
      </rPr>
      <t>2	Contribuir a una Minciencias más transparente</t>
    </r>
    <r>
      <rPr>
        <sz val="12"/>
        <color theme="1"/>
        <rFont val="Arial Narrow"/>
        <family val="2"/>
      </rPr>
      <t xml:space="preserve">
Para el tercer trimestre se cumple al 96,77% cumpliendo 30 requisitos de los 31 requisitos programados, para esto se continúan con las mesas de trabajo juntamente con la OTSI para la implementación del mismo con la herramienta tawk.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t>
    </r>
    <r>
      <rPr>
        <b/>
        <sz val="12"/>
        <color theme="1"/>
        <rFont val="Arial Narrow"/>
        <family val="2"/>
      </rPr>
      <t xml:space="preserve">
3	Contribuir a un Minciencias más moderno
</t>
    </r>
    <r>
      <rPr>
        <sz val="12"/>
        <color theme="1"/>
        <rFont val="Arial Narrow"/>
        <family val="2"/>
      </rPr>
      <t>El indicador de Gobierno Digital cumple al 92% de la tarea de los requisitos, superando la meta planeada para este período de 69%. De acuerdo con los tiempos proyectados se cumpliría al 100% para el cuarto trimestre de 2021.
Para el requisito La entidad mide el porcentaje de usuarios satisfechos con el uso de datos abiertos de la entidad.</t>
    </r>
  </si>
  <si>
    <r>
      <rPr>
        <b/>
        <sz val="12"/>
        <color theme="1"/>
        <rFont val="Arial Narrow"/>
        <family val="2"/>
      </rPr>
      <t>Hitos 2021</t>
    </r>
    <r>
      <rPr>
        <sz val="12"/>
        <color theme="1"/>
        <rFont val="Arial Narrow"/>
        <family val="2"/>
      </rPr>
      <t xml:space="preserve">
La Secretaría General – Atención al ciudadano dio cumplimiento a su programa estratégico denominado Cultura y Comunicación de Cara al Ciudadano durante el trimestre, dando cumplimiento a las siguientes actividades: 
•	Consolidación y análisis de los datos asociados a la encuesta de satisfacción del 1er semestre de 2021 donde se incluyeron las preguntas a los grupos de valor y de interés que pertenecían los ciudadanos, asimismo se incluyeron los trámites y servicios para que el ciudadano brindará su percepción frente a los mismos. Por lo anterior, se relacionan las siguientes conclusiones generales:  
•El 100% de los Ciudadanos que contestaron la Encuesta, el 58% manifiesta que pertenece a grupos de interés Academia.
•El 4.06% de los Ciudadanos Encuestados, informan que tienen una Condición Especial (Grupo Étnico, Grupos Etarios y Personas en situación de Discapacidad)
•En la calificación de trámites y servicios el 72% de los ciudadanos indica que accedió al trámite y/o servicio a través del canal Correo Electrónico
•El 26% de los ciudadanos indican conocer el trámite Reconocimiento de Grupos de Investigación, Desarrollo Tecnológico o de Innovación y de Investigadores del Sistema Nacional de Ciencia, Tecnología e Innovación, sin embargo, el 45% de los ciudadanos encuestados manifestaron no acceder a ningún trámite
•El 84% de los Ciudadanos califica entre excelente y bueno los trámites del Ministerio de Ciencia, Tecnología e Innovación
•El 24% de los ciudadanos indican conocer el servicio Atención de consultas a través de los Canales de Atención, sin embargo, el 21% de los ciudadanos encuestados manifestaron no acceder a ningún servicio.
•El 76% de los Ciudadanos califica entre excelente y bueno los servicios del Ministerio de Ciencia, Tecnología e Innovación
•De acuerdo con la Calificación Atención Al Ciudadano en Calidad Del Servicio los ciudadanos califican entre excelente y bueno, Oportunidad de respuesta con (80%), Claridad de la respuesta con (76%), Calidez (amabilidad y voluntad de servicio) con (82%), Cumplimiento en los tiempos de respuesta programados con (80%) y Conocimiento del tema por parte del funcionario con (79%)
•De acuerdo con la Calificación Atención Al Ciudadano en Canales de Atención, los ciudadanos califican entre excelente y bueno, Accesibilidad por el canal presencial con (68%), Accesibilidad por el canal telefónico con (63%), Accesibilidad por página web con (82%), Accesibilidad por el canal de ventanilla con (65%) y Accesibilidad por el canal correo electrónico con (86%).
•De acuerdo con los resultados de la encuesta aplicada en el Primer Semestre de 2021, el 78% de los ciudadanos encuestados calificaron entre Excelente y Bueno los servicios prestados por el Ministerio de Ciencia, Tecnología e Innovación.
•	Revisión, análisis y direccionamiento de las solicitudes que ingresan por el correo atención al ciudadano.
•	Se vela porque las PQRDS que ingresan por los diferentes canales sean gestionadas a tiempo atención al ciudadano, apoyando en los escritos de respuesta, tipificación y asignación a las áreas técnicas, se envían un total de 600 alertas a través de correo electrónico.
•	Se realiza ajuste en la página web para que en el banner principal se encuentren los tiempos de respuesta de cara a la ciudadanía.
•	Se realizan capacitaciones de los aplicativos Cvlac, Gruplac e Institulac</t>
    </r>
  </si>
  <si>
    <r>
      <rPr>
        <b/>
        <sz val="12"/>
        <color theme="1"/>
        <rFont val="Arial Narrow"/>
        <family val="2"/>
      </rPr>
      <t>1 Transformando la gestión documental</t>
    </r>
    <r>
      <rPr>
        <sz val="12"/>
        <color theme="1"/>
        <rFont val="Arial Narrow"/>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tercer trimestre de la vigencia 2021, se presenta un avance del 100% teniendo en cuenta que se desarrollaron actividades orientadas a:
1. Tablas de valoración documental. Se dio continuidad a los ajustes solicitados en mesa técnica del 21 de junio de 2021, para los fondos correspondientes a: i) Instituto Colombiano para el Desarrollo de la Ciencia y la Tecnología “FRANCISCO JOSÉ DE CALDAS”ii) Departamento Administrativo de Ciencia, Tecnología e Innovación “COCIENCIAS”, realizando la presentación ante el pre-comité de evaluador de documentos el 20 de septiembre de 2021. 
2. Trámites digitales del sistema Orfeo. Se realizaron las pruebas funcionales de la firma digital en ambiente de pruebas y se solicitaron algunos ajustes frente a lo evidenciado. Adicionalmente se realizó seguimiento a las instrucciones impartidas en el mes de marzo para el cierre de trámites vigencia 2019 – 2020. 
3. En cuanto acompañamientos y capacitaciones, para el tercer trimestre se realizaron seis (6) capacitaciones en materia de gestión documental con 57 asistentes de la comunidad del Ministerio.
</t>
    </r>
    <r>
      <rPr>
        <b/>
        <sz val="12"/>
        <color theme="1"/>
        <rFont val="Arial Narrow"/>
        <family val="2"/>
      </rPr>
      <t>2 Modernización de servicios financieros priorizados</t>
    </r>
    <r>
      <rPr>
        <sz val="12"/>
        <color theme="1"/>
        <rFont val="Arial Narrow"/>
        <family val="2"/>
      </rPr>
      <t xml:space="preserve">
En el reporte del segundo trimestre se informó que para lo que resta de la vigencia 2021 las actividades del plan de acción conducirán a priorizar los servicios financieros relacionados con el proceso de recepción de cuentas, de forma que, al culminar el 7 día hábil de pagos permanezca el cierre de la opción de radicar contratos de prestación de servicios profesionales y de apoyo a la gestión pero que se permita el cargue de los demás conceptos.
 En virtud de lo anterior, y con el apoyo de Xertica se realizó la actualización del formulario de recepción de cuentas estableciendo la opción para que los contratos de Proveedores/Personas Jurídicas (Contrato/Aceptación de Oferta), Contratos de Recuperación Contingente/Convenios (Diferentes de FFJC), Orden de compra, Convenios Fondo Francisco José de Caldas y Servicios Públicos permanezcan disponible durante todo el mes, sin contar con restricción de día u hora, garantizando de esta manera que los supervisores y demás terceros que requieran tramitar pagos con cargo a los recursos aprobados al Ministerio en el Presupuesto General de la Nación 2021 o en el Presupuesto del Bienio 2021-2022 del Sistema General de Regalías realicen el cargue de los documentos de manera virtual, aportando de este modo a una mejor eficiencia y eficacia administrativa.
De igual manera, el formulario quedo parametrizado para que al terminar el séptimo día hábil del mes no se permita la recepción de autorizaciones de pago de contratistas de prestación de servicios profesionales y de apoyo a la gestión (persona natural), teniendo en cuenta los plazos que la estableció la DAF en el radicado 120214120011253 - Plazos información Financiera y Contable Vigencia 2021.
 Link http://recepcioncuentas.minciencias.gov.co/
</t>
    </r>
    <r>
      <rPr>
        <b/>
        <sz val="12"/>
        <color theme="1"/>
        <rFont val="Arial Narrow"/>
        <family val="2"/>
      </rPr>
      <t xml:space="preserve"> 3 Implementación de un Sistema de Gestión electrónica de documentos de Archivo SGDEA Fase I</t>
    </r>
    <r>
      <rPr>
        <sz val="12"/>
        <color theme="1"/>
        <rFont val="Arial Narrow"/>
        <family val="2"/>
      </rPr>
      <t xml:space="preserve">
Dentro del programa estratégico “por una gestión administrativa y financiera moderna e innovadora – 2021” establecido por la Dirección Administrativa y Financiera, se creó la iniciativa No.3 denominada – Implementación de un Sistema de Gestión Electrónica de Documentos de Archivo SGDEA, con la cual se busca desarrollar actividades de análisis organizacional, normativo, tecnológico, y documental, orientadas a la definición de estrategias de implementación del SGDEA para el Ministerio.
Para el tercer trimestre de la vigencia 2021, en el marco de ejecución del contrato 401 de 2021 con el Archivo General de la Nación, se realizó el levantamiento de información mediante la construcción de 9 instrumentos de recolección con el fin de abordar los componentes documentales y tecnológicos, adicionalmente se realizaron las tres (3) mediciones de condiciones ambientales, con las cuales se generó el Informe de resultados de condiciones ambientales.  
</t>
    </r>
    <r>
      <rPr>
        <b/>
        <sz val="12"/>
        <color theme="1"/>
        <rFont val="Arial Narrow"/>
        <family val="2"/>
      </rPr>
      <t>4 Gestión del Plan Institucional de Archivos PINAR</t>
    </r>
    <r>
      <rPr>
        <sz val="12"/>
        <color theme="1"/>
        <rFont val="Arial Narrow"/>
        <family val="2"/>
      </rPr>
      <t xml:space="preserve">
Conforme a las actividades establecidas y priorizadas para la vigencia 2021 dentro del Plan Institucional de Archivos PINAR, para el tercer trimestre de la vigencia 2021, se obtiene un 84% de avance, teniendo en cuenta las siguientes actividades desarrolladas:
1.	Elaboración de la guía aplicación de las tablas de control de acceso A204M01G01
2.	Respecto a la actualización de las Tablas de Retención documental, se presentaron ante el Comité de Gestión y Desempeño Sectorial e Institucional. Y posteriormente se procede a radicar las Tablas de Retención Documental y sus respectivos anexos ante el Archivo General de la Nación para el inicio del proceso de convalidación. finalmente, se da apertura al proceso con la realización de la primera mesa técnica.
3.	Durante el tercer trimestre en el marco de la ejecución del contrato 401 de 2021, suscrito con el Archivo General de la Nación, se realizó el levantamiento de información por medio del diseño de 10 instrumentos de recolección para los niveles tecnológico y documental, adicionalmente se entregó el informe de condiciones ambientales perteneciente al componente de conservación.
</t>
    </r>
    <r>
      <rPr>
        <b/>
        <sz val="12"/>
        <color theme="1"/>
        <rFont val="Arial Narrow"/>
        <family val="2"/>
      </rPr>
      <t>5 Gestión del Plan de Austeridad y de Gestión Ambiental</t>
    </r>
    <r>
      <rPr>
        <sz val="12"/>
        <color theme="1"/>
        <rFont val="Arial Narrow"/>
        <family val="2"/>
      </rPr>
      <t xml:space="preserve">
La ejecución de los recursos presupuestales de adquisición de bienes y servicios en la presente vigencia fiscal se viene realizando en cumplimiento del Decreto 371 de 2021, los cuales son los necesarios para el normal funcionamiento de Minciencias en el cumplimiento de su cometido estatal.
 De acuerdo con las instrucciones recibidas en el Octavo Encuentro de Equipo Transversal de Secretarios Generales, programada por el Departamento de la Función Pública y el Departamento Administrativo de la Presidencia de la República, se reportó la información en el Aplicativo de Austeridad del Gasto de la Presidencia de la República, lo correspondiente al primer semestre de 2021 dentro del término establecido, la cual fue aprobada por el Sr. Secretario General.
 Durante el tercer trimestre de 2021 se dio cumplimiento al 100% del Plan anual de Gestión ambiental a las actividades contempladas para dicho periodo. De las actividades contempladas en el plan se ejecutaron las siguientes actividades:
 •	La actualización del Plan de Gestión Integral de Residuos de Aparatos Eléctricos y Electrónicos y No Peligrosos, se encuentra en proceso de revisión, para continuar con el trámite de autorización y formalización en la plataforma GINA, lo cual se tiene previsto realizar para el mes de octubre.
•	Se diseñó y revisó el FORMATO SEGUIMIENTO ACCIONES AMBIENTALES 2021, el cual se tiene previsto presentar para aprobación y publicación para el mes de octubre.
•	Se enviaron los insumos para las piezas comunicativas sobre la sensibilización del NO uso de mezcladores y vasos Plásticos, a la Oficina Asesora de Comunicaciones, para iniciar las campañas ambientales institucionales.
•	Se revisó y definió la necesidad de concertar la propuesta para la implementación de la contratación verde, con la secretaria general – Grupo Contratación.
 Se registra el consumo mensual de energía en kilovatios por cada piso, para hacer seguimiento de los consumos a través del indicador diseñado en el manual de gestión ambiental, en el cual se establecen los motivos de las variaciones presentadas.
 Se registra el consumo bimensual de acueducto en M3 por cada piso, para hacer seguimiento de los consumos a través del indicador diseñado en el manual de gestión ambiental, en el cual se establecen los motivos de las variaciones presentadas.
 •	Realizar la actualización del Plan de gestión integral de residuos de aparatos eléctricos y electrónicos y no Peligrosos
•	Elaborar la matriz de seguimiento de los programas de uso y ahorro eficiente de los recursos y sostenibilidad Ambiental
•	Presentar insumos para las piezas comunicativas sobre la sensibilización del NO uso de mezcladores y vasos Plásticos
•	Elaborar propuesta para la implementación de la contratación verde.
Con relación a los viáticos y gastos de desplazamiento el ministerio durante el tercer trimestre de la vigencia 2021 se recibieron 81 solicitudes de comisión y 57 autorizaciones gastos de desplazamiento para un total de 138 solicitudes, de las cuales 18 cumplieron con lo estipulado en la Resolución 418-2020 de entregar las solicitudes de Comisión o Autorización gastos de desplazamiento a destinos nacionales con una antelación mínima de cinco (5) días hábiles para el interior del país y de diez (10) días hábiles cuando se trate de destinos internacionales respecto del inicio de la comisión o el desplazamiento, con el fin de garantizar un adecuado trámite en el proceso financiero y gestionar con suficiente antelación la solicitud de tiquetes y demás trámites pertinentes
El seguimiento y diligenciamiento del PLAN DE AUSTERIDAD EN EL GASTO Y GESTIÓN AMBIENTAL 2021 correspondiente al tercer trimestre, se encuentra en proceso de consolidación y se publicará en la página institucional
</t>
    </r>
    <r>
      <rPr>
        <b/>
        <sz val="12"/>
        <color theme="1"/>
        <rFont val="Arial Narrow"/>
        <family val="2"/>
      </rPr>
      <t>6 Automatización y modernización de servicios logísticos priorizados</t>
    </r>
    <r>
      <rPr>
        <sz val="12"/>
        <color theme="1"/>
        <rFont val="Arial Narrow"/>
        <family val="2"/>
      </rPr>
      <t xml:space="preserve">
El proceso de Gestión Administrativa, el cual hace parte de la Dirección Administrativa y Financiera, tiene como objetivo principal la administración de los bienes y servicios requeridos para la operación del Ministerio, atendiendo de manera oportuna los requerimientos solicitados a fin de lograr la satisfacción de los usuarios internos. De esta forma, y atendiendo la decisión de priorizar la actividad de “Toma física de inventarios” definida dentro del Procedimiento Administración de bienes e inventarios - A203PR01 teniendo en cuenta la operatividad de la misma, se estableció el cronograma de actividades para llevar a cabo el desarrollo del plan de optimización. Así las cosas, para el reporte de actividades del III trimestre de 2021, se desarrollan las actividades programadas dentro del cronograma, dentro de las cuales se estableció proyectar el paso a paso para el desarrollo de la prueba piloto, el desarrollo de la prueba piloto, la revisión de posibilidades de mejora y reunión con el proveedor para socialización del proyecto ajustado. De igual forma se desarrolló reunión con el proveedor de la herramienta WebSafi, para revisar el “paso a paso” proyectado, se evidenciaron algunas limitantes y recomendaciones, por lo cual dentro de los compromisos de la reunión el proveedor remite el plan de trabajo con las mejoras del sistema para revisión y aprobación de la Entidad previo al proceso de producción. En cuanto al desarrollo de la prueba piloto, se pudo evidenciar que es necesario de la intervención de la Mesa de servicios, para garantizar que todos los usuarios que hacen parte de la Entidad cuenten con la VPN habilitada para garantizar el acceso a la intranet aun encontrándose en desarrollo de sus labores fuera de la Entidad. Sin embargo, teniendo en cuenta que, a partir del 20 de septiembre de 2021, se inició el proceso de retorno a la presencialidad, se puedo realizar la prueba piloto (en las condiciones actuales del sistema) desde las instalaciones del Ministerio, con personal del Grupo Interno de MODELO DE REPORTE DE RIESGOS para corroborar que se pudiera acceder al sistema de inventarios y realizar la descargar del inventario individual para revisión y firma del responsable. Ahora bien, teniendo en cuenta que, para la mejora del sistema, donde se pueda no solo acceder, consultar y descargar, sino también cargar los soportes firmados al sistema directamente, es necesario el ajuste del aplicativo, lo cual, según el requerimiento de horas, debe ser revisado y avalado por los 3 supervisores del contrato con el proveedor, dado que hay 3 áreas que hacen uso del aplicativo aunque cada uno sea con alcances diferentes. A la fecha de reporte está pendiente la programación y el desarrollo de la reunión con los supervisores para socializar la necesidad y confirmar si el requerimiento puede desarrollarse con los recursos existentes en el contrato actual o se defina una solución alternativa para el caso puntual. La conclusión de esta tarea será reportada en el próximo trimestre.
</t>
    </r>
    <r>
      <rPr>
        <b/>
        <sz val="12"/>
        <color theme="1"/>
        <rFont val="Arial Narrow"/>
        <family val="2"/>
      </rPr>
      <t>7 Contribuir a un Minciencias más transparente</t>
    </r>
    <r>
      <rPr>
        <sz val="12"/>
        <color theme="1"/>
        <rFont val="Arial Narrow"/>
        <family val="2"/>
      </rPr>
      <t xml:space="preserve">
Durante el periodo comprendido entre el 1 de enero y el 30 de septiembre de 2021 la Dirección Administrativa y Financiera – Grupo Interno de Trabajo de Apoyo Financiero y Presupuestal ha dado cumplimiento a los tres requisitos de transparencia ITEP, presentando un cumplimiento al 100% de la meta, así:
 1. Publicación de presupuesto en ejercicio
 En la página web del Ministerio se encuentra publicada:
•	Resolución 0008-2021 Incorporación y Desagregación Presupuesto Funcionamiento 2021
•	Resolución 0003-2021 Incorporación y Desagregación Presupuesto Funcionamiento 2021
•	Resolución 0002-2021 Incorporación y Desagregación Presupuesto Inversión 2021
 De igual manera se encuentran publicadas las resoluciones de los traslados presupuestales internos realizados al mes de agosto de 2021.  Es importante indicar que los traslados presupuestales internos del mes de septiembre se publican en el mes de octubre de 2021 por dicha razón la información de la página web se encuentra actualizada al mes de agosto.
 La información se puede consultar en la ruta:
https://minciencias.gov.co/quienes_somos/informacion_financiera_contable/presupuesto_inicial
https://minciencias.gov.co/quienes_somos/informacion_financiera_contable/presupuesto
 o por la opción:
 www.minciencias.gov.co
Transparencia y acceso a información pública
4. Planeación, Presupuesto e Informes
4.1 Presupuesto general de ingresos, gastos e inversión.
4.2 Ejecución presupuestal -  Actos Administrativos de Modificaciones Presupuestales 
</t>
    </r>
    <r>
      <rPr>
        <b/>
        <sz val="12"/>
        <color theme="1"/>
        <rFont val="Arial Narrow"/>
        <family val="2"/>
      </rPr>
      <t>2. Publicación histórico de Presupuesto</t>
    </r>
    <r>
      <rPr>
        <sz val="12"/>
        <color theme="1"/>
        <rFont val="Arial Narrow"/>
        <family val="2"/>
      </rPr>
      <t xml:space="preserve">
 En la página web del Ministerio se encuentra publicada el histórico del presupuesto asignado y ejecutado por el Departamento Administrativo de Ciencia, Tecnología e Innovación (2013-2019) y por el Ministerio de Ciencia, Tecnología e Innovación vigencia 2020 y enero a agosto de 2021.
 La información se puede consultar en la ruta:
https://minciencias.gov.co/quienes_somos/informacion_financiera_contable/ejecucion
 o por la opción:
www.minciencias.gov.co
 Transparencia y acceso a información pública
4. Planeación, Presupuesto e Informes
4.2 Ejecución Presupuestal
</t>
    </r>
    <r>
      <rPr>
        <b/>
        <sz val="12"/>
        <color theme="1"/>
        <rFont val="Arial Narrow"/>
        <family val="2"/>
      </rPr>
      <t>3. Publicación de ejecución del presupuesto</t>
    </r>
    <r>
      <rPr>
        <sz val="12"/>
        <color theme="1"/>
        <rFont val="Arial Narrow"/>
        <family val="2"/>
      </rPr>
      <t xml:space="preserve">
 En la página web del Ministerio se encuentra publicada la ejecución presupuestal del Ministerio de Ciencia, Tecnología e Innovación del mes de la vigencia 2020 y enero a agosto de 2021.
 La información se puede consultar en la ruta:
https://minciencias.gov.co/quienes_somos/informacion_financiera_contable/ejecucion
 o por la opción:
 www.minciencias.gov.co
Transparencia y acceso a información pública.
</t>
    </r>
    <r>
      <rPr>
        <b/>
        <sz val="12"/>
        <color theme="1"/>
        <rFont val="Arial Narrow"/>
        <family val="2"/>
      </rPr>
      <t>4. Planeación, Presupuesto e Informes</t>
    </r>
    <r>
      <rPr>
        <sz val="12"/>
        <color theme="1"/>
        <rFont val="Arial Narrow"/>
        <family val="2"/>
      </rPr>
      <t xml:space="preserve">
4.2 Ejecución Presupuestal
</t>
    </r>
    <r>
      <rPr>
        <b/>
        <sz val="12"/>
        <color theme="1"/>
        <rFont val="Arial Narrow"/>
        <family val="2"/>
      </rPr>
      <t>8 Contribuir a un Minciencias más moderno</t>
    </r>
    <r>
      <rPr>
        <sz val="12"/>
        <color theme="1"/>
        <rFont val="Arial Narrow"/>
        <family val="2"/>
      </rPr>
      <t xml:space="preserve">
Durante el tercer trimestre de 2021 se dio cumplimiento al 100% del Plan anual de Gestión ambiental a las actividades contempladas para dicho periodo. De las actividades contempladas en el plan, se ejecutaron las siguientes actividades:
•	La actualización del Plan de Gestión Integral de Residuos de Aparatos Eléctricos y Electrónicos y No Peligrosos, se encuentra en proceso de revisión, para continuar con el trámite de autorización y formalización en la plataforma GINA, lo cual se tiene previsto realizar para el mes de octubre.
•	Se diseñó y revisó el FORMATO SEGUIMIENTO ACCIONES AMBIENTALES 2021, el cual se tiene previsto presentar para aprobación y publicación para el mes de octubre.
•	Se enviaron los insumos para las piezas comunicativas sobre la sensibilización del NO uso de mezcladores y vasos Plásticos, a la Oficina Asesora de Comunicaciones, para iniciar las campañas ambientales institucionales.
•	Se revisó y definió la necesidad de concertar la propuesta para la implementación de la contratación verde, con la secretaria general – Grupo Contratación.
 Se registra el consumo mensual de energía en kilovatios por cada piso, para hacer seguimiento de los consumos a través del indicador diseñado en el manual de gestión ambiental, en el cual se establecen los motivos de las variaciones presentadas.
 Se registra el consumo bimensual de acueducto en M3 por cada piso, para hacer seguimiento de los consumos a través del indicador diseñado en el manual de gestión ambiental, en el cual se establecen los motivos de las variaciones presentadas.
 •	Realizar la actualización del Plan de gestión integral de residuos de aparatos eléctricos y electrónicos y no Peligrosos
•	Elaborar la matriz de seguimiento de los programas de uso y ahorro eficiente de los recursos y sostenibilidad Ambiental
•	Presentar insumos para las piezas comunicativas sobre la sensibilización del NO uso de mezcladores y vasos Plásticos
•	Elaborar propuesta para la implementación de la contratación verde.</t>
    </r>
  </si>
  <si>
    <t>La Oficina Asesora Jurídica, durante el tercer trimestre ha realizado los avances que corresponden para dar cumplimiento a su programa estratégico denominado Apoyo Jurídico Eficiente con:
i) Cumplimiento del 100% de los requisitos priorizados del índice de transparencia ítems: 320 “Los temas en los cuales la entidad convoco a participar a los diferentes grupos de interés incluyó la elaboración de normatividad” con la publicación en la página web de ministerio https://minciencias.gov.co/quienes_somos/normatividad/marcolegal , https://www.minciencias.gov.co/proyectos-para-consulta-ciudadana  y 333 “Pagos por sentencias y conciliaciones en controversias contractuales” con la Resolución 1038 de 2020 Política de Prevención del Daño Antijurídico del Ministerio de Ciencia, Tecnología e Innovación;
ii) Seguimiento a la actualización normativa de cara al proceso de fusión de Colciencias en Minciencias y a las necesidades del Ministerio CTeI, se proyectaron memorandos de seguimiento dirigidos a las áreas técnicas, las cuales encuentran en revisión.
iii) Gestión de transparencia, integridad y control a la existencia de conflictos de intereses mediante oficio 20210130440521 se comunica a la Secretaria de Transparencia la Renuncia del Oficial de Transparencia Dr. Gabriel Cancino y la nueva designación del Oficial de Transparencia, documento que se encuentra en proceso de firma por parte del Ministro; así mismo, se realiza seguimiento a las Denuncias recibidas a través de los correos soytransparente@minciencias.gov.co ; denunciacorrupcion@minciencias.gov.co , verificando que se atendieran en su totalidad, se elabora un cronograma de capacitaciones de RITA las cuales se llevaran a cabo durante los meses de Septiembre, Octubre Noviembre y Diciembre; se aprueba el documento "Deberes y obligaciones frente a una denuncia por corrupción para toda la comunidad minciencias" el cual fue difundido en el mes de septiembre.
iv) Cumplimiento del 100% de los requisitos priorizados de Gobierno digital, ítems: 160 “Los resultados de la participación de los grupos de valor en la gestión institucional permitieron mejorar las siguientes actividades: A. Elaboración de normatividad” con la publicación en la página web del ministerio https://minciencias.gov.co/sites/default/files/ckeditor_files/D101M01 Estrategia ParticipaciÃ³n Ciudadana y RendiciÃ³n de Cuentas V00.pdf  y 172 “La entidad pública en la sección "transparencia y acceso a la información pública" de su portal web oficial información actualizada sobre: F. Normatividad general y reglamentaria” con la publicación en la página web del ministerio https://minciencias.gov.co/quienes_somos/normatividad/marcoleg</t>
  </si>
  <si>
    <r>
      <rPr>
        <b/>
        <sz val="12"/>
        <color theme="1"/>
        <rFont val="Arial Narrow"/>
        <family val="2"/>
      </rPr>
      <t>1.	Contribuir a un Minciencias más transparente</t>
    </r>
    <r>
      <rPr>
        <sz val="12"/>
        <color theme="1"/>
        <rFont val="Arial Narrow"/>
        <family val="2"/>
      </rPr>
      <t xml:space="preserve">
Se cumplió con el 100% de los 2 ítems correspondientes, 320 y 333, a la Oficina Asesora Jurídica
•	Publicación en la página web del Ministerio de Ciencia, Tecnología e Innovación.
https://minciencias.gov.co/quienes_somos/normatividad/marcolegal
https://www.minciencias.gov.co/proyectos-para-consulta-ciudadana
•	Resolución 1038 de 2020 Política de Prevención del Daño Antijurídico del Ministerio de Ciencia, Tecnología e Innovación.
https://minciencias.gov.co/sites/default/files/upload/reglamentacion/resolucion_1038-2020.pdf
</t>
    </r>
    <r>
      <rPr>
        <b/>
        <sz val="12"/>
        <color theme="1"/>
        <rFont val="Arial Narrow"/>
        <family val="2"/>
      </rPr>
      <t xml:space="preserve">2.	Actualización normativa de cara al proceso de fusión de Colciencias en Minciencias y a las necesidades del Ministerio CTeI.
</t>
    </r>
    <r>
      <rPr>
        <sz val="12"/>
        <color theme="1"/>
        <rFont val="Arial Narrow"/>
        <family val="2"/>
      </rPr>
      <t xml:space="preserve">Durante el 3er trimestre de la vigencia 2021, se ha venido haciendo seguimiento a la actualización normativa de cara al Ministerio de Ciencia, Tecnología e Innovación y a las necesidades del mismo, mediante la resolución 1813 de 2021 "Por la cual se adopta la " Carta de Trato Digno al Ciudadano" para el Ministerio de Ciencia, Tecnología e Innovación".
Así mismo se emitieron memorandos de seguimiento a las áreas técnicas y no se requieren actualizar 12 Resoluciones, por lo que se analizara cada caso para la posibilidad de emitir un acto administrativo que las derogue.
</t>
    </r>
    <r>
      <rPr>
        <b/>
        <sz val="12"/>
        <color theme="1"/>
        <rFont val="Arial Narrow"/>
        <family val="2"/>
      </rPr>
      <t xml:space="preserve">3.	Gestión de transparencia, integridad y control a la existencia de conflictos de intereses.
</t>
    </r>
    <r>
      <rPr>
        <sz val="12"/>
        <color theme="1"/>
        <rFont val="Arial Narrow"/>
        <family val="2"/>
      </rPr>
      <t>Durante el 3er trimestre de la vigencia 2021, se adelantaron actividades relacionadas con la gestión de transparencia, integridad y control a la existencia de conflictos de intereses, para dar cumplimiento a la iniciativa estratégica mediante las siguientes acciones:
1. Mediante oficio 20210130440521 se comunica a la Secretaría de Transparencia la renuncia del Oficial de Transparencia Dr. Gabriel Antonio Cancino González, y la nueva designación del Oficial de Transparencia. 
2. Se elabora un cronograma de capacitaciones de RITA las cuales se llevarán a cabo durante los meses de octubre, noviembre y diciembre. 
3. Se aprueba el documento "Deberes y obligaciones frente a una denuncia por corrupción para toda la Comunidad Minciencias" el cual será difundido en el mes de octubre.
4. Se crea en la sección de “Transparencia y acceso a información pública”</t>
    </r>
    <r>
      <rPr>
        <b/>
        <sz val="12"/>
        <color theme="1"/>
        <rFont val="Arial Narrow"/>
        <family val="2"/>
      </rPr>
      <t xml:space="preserve">, </t>
    </r>
    <r>
      <rPr>
        <sz val="12"/>
        <color theme="1"/>
        <rFont val="Arial Narrow"/>
        <family val="2"/>
      </rPr>
      <t>del numeral 2.2 “Búsqueda de Normas”, el “Sistema de búsquedas de normas, propio de la entidad”, en cumplimiento de lo establecido en la Resolución No. 1519 de 2020 del Ministerio de Tecnologías de la Información y las Comunicaciones – MinTIC “Por la cual se definen los estándares y directrices para publicar la información señalada en la Ley 1712 del 2014 y se definen los requisitos materia de acceso a la información pública, accesibilidad web, seguridad digital, y datos abiertos”. 
5. Se han atendido las diferentes denuncias / Derechos de petición allegadas a los correos de denunciacorrupcion@minciencias.gov.co y soytransparente@minciencias.gov.co, información que se encuentra disponible en el enlace https://docs.google.com/spreadsheets/d/1Hi10fHiZy5MdUTtr5UQT5CHA4KG7VbdI/edit#gid= 793323026
Contribuir a un Minciencias más moderno - Apoyo jurídico
Para el tercer trimestre de la vigencia se cumplió con el 100% de los requisitos priorizados de Gobierno digital, items 160 y 172, del programa estratégico Apoyo Jurídico Eficiente de la Oficina Asesora Jurídica</t>
    </r>
  </si>
  <si>
    <r>
      <rPr>
        <b/>
        <sz val="12"/>
        <color theme="1"/>
        <rFont val="Arial Narrow"/>
        <family val="2"/>
      </rPr>
      <t>1.1	La motivación nos hace más productivos 1A (MIPG Teletrabajo - Inducción y Reinducción)</t>
    </r>
    <r>
      <rPr>
        <sz val="12"/>
        <color theme="1"/>
        <rFont val="Arial Narrow"/>
        <family val="2"/>
      </rPr>
      <t xml:space="preserve">
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tercer trimestre:
1. La motivación nos hace más productivos: 1A). Esta iniciativa estratégica comprende las siguientes temáticas: Sistema de Gestión de Seguridad y Salud en el Trabajo, Clima y Cultura Organizacional, Gobierno Digital, Programa de Bienestar e incentivos, Plan Institucional de Capacitación, Teletrabajo, Proceso de Inducción y Reinducción. 
 Para el tercer trimestre se obtiene un 100% de cumplimiento en las actividades  que conforman la iniciativa, lo que corresponde a un 46.02%  de avance acumulado del indicador programático “Calificación de la Gestión Estratégica para un talento humano integro, efectivo e innovador” contribuyendo a la gestión del cambio para obtener la cultura y el clima organizacional deseado, ambientes de trabajo más seguros, uso y apropiación de nuevas tecnologías, reconocimientos e incentivos a la labor de los servidores públicos, acceso a nuevas oportunidades de crecimiento personal y laboral de los servidores mediante concurso de mérito, ambientes de trabajo más propicios para la promoción de la salud, entre otros; permitiendo a la Entidad, dar cumplimiento a los lineamientos establecidos en el modelo integrado de planeación y gestión (MIPG) sobre la dimensión de la gestión estratégica del Talento Humano.
</t>
    </r>
    <r>
      <rPr>
        <b/>
        <sz val="12"/>
        <color theme="1"/>
        <rFont val="Arial Narrow"/>
        <family val="2"/>
      </rPr>
      <t xml:space="preserve">1.2	La motivación nos hace más productivos 1B (MIPG - Méritos - Carrera – Estadísticas)
</t>
    </r>
    <r>
      <rPr>
        <sz val="12"/>
        <color theme="1"/>
        <rFont val="Arial Narrow"/>
        <family val="2"/>
      </rPr>
      <t xml:space="preserve">La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tercer trimestre:
La motivación nos hace más productivos 1B): Seguimiento al Plan anual de vacantes, Plan de previsión de talento humano, Concurso de Méritos, Sistema Específico de Carrera del sector de Ciencia, Tecnología e Innovación, análisis de razones de retiro de los servidores públicos y su reconocimiento, seguimiento estadístico a los datos derivados de la gestión del talento humano y Sistemas de información (SIGEP , WebSAFI). 
 Para el tercer trimestre se obtiene un 100% de cumplimiento en las actividades  que conforman la iniciativa, lo que corresponde a un 36.82% de avance acumulado del indicador programático “Calificación de la Gestión Estratégica para un talento humano integro, efectivo e innovador” contribuyendo a la gestión del cambio para obtener la cultura y el clima organizacional deseado, ambientes de trabajo más seguros, uso y apropiación de nuevas tecnologías, reconocimientos e incentivos a la labor de los servidores públicos, acceso a nuevas oportunidades de crecimiento personal y laboral de los servidores mediante concurso de mérito, ambientes de trabajo más propicios para la promoción de la salud, entre otros; permitiendo a la Entidad, dar cumplimiento a los lineamientos establecidos en el modelo integrado de planeación y gestión (MIPG) sobre la dimensión de la gestión estratégica del Talento Humano,
</t>
    </r>
    <r>
      <rPr>
        <b/>
        <sz val="12"/>
        <color theme="1"/>
        <rFont val="Arial Narrow"/>
        <family val="2"/>
      </rPr>
      <t>2	La cultura de hacer las cosas bien.</t>
    </r>
    <r>
      <rPr>
        <sz val="12"/>
        <color theme="1"/>
        <rFont val="Arial Narrow"/>
        <family val="2"/>
      </rPr>
      <t xml:space="preserve">
 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se relacionan a continuación con el  avance específico para el tercer trimestre:
La cultura de hacer las cosas bien Esta iniciativa estratégica comprende las siguientes temáticas: código de integridad, valores institucionales y caracterización del talento humano. 
 Durante el tercer trimestre, se obtuvo un 100% de las actividades planeadas, lo que corresponde a un 9.21% de avance acumulado del indicador programático “Calificación de la Gestión Estratégica para un talento humano integro, efectivo e innovador”,  la presente iniciativa busca  promover la vocación de servicio de los servidores públicos de la entidad, garantizar el cumplimiento de las funciones asignadas de una manera eficiente y eficaz generando satisfacción sobre los diferentes actores del sistema.
</t>
    </r>
    <r>
      <rPr>
        <b/>
        <sz val="12"/>
        <color theme="1"/>
        <rFont val="Arial Narrow"/>
        <family val="2"/>
      </rPr>
      <t>3	Contribuir a un Minciencias más transparente - Talento Humano</t>
    </r>
    <r>
      <rPr>
        <sz val="12"/>
        <color theme="1"/>
        <rFont val="Arial Narrow"/>
        <family val="2"/>
      </rPr>
      <t xml:space="preserve">
Esta iniciativa estratégica durante el tercer trimestre alcanzó un 100% de ejecución de las actividades planeadas, las cuales orientan al cumplimiento de las siguientes temáticas: Cumplimiento de los principios de transparencia y anticorrupción ante la comunidad, la ciudadanía y los diferentes actores del sistema, en concordancia con los lineamientos establecidos en el modelo integrado de planeación y gestión (MIPG) sobre la dimensión de la gestión estratégica de talento humano.
</t>
    </r>
    <r>
      <rPr>
        <b/>
        <sz val="12"/>
        <color theme="1"/>
        <rFont val="Arial Narrow"/>
        <family val="2"/>
      </rPr>
      <t>4	Gestión del Plan Anual de Vacantes</t>
    </r>
    <r>
      <rPr>
        <sz val="12"/>
        <color theme="1"/>
        <rFont val="Arial Narrow"/>
        <family val="2"/>
      </rPr>
      <t xml:space="preserve">
En lo corrido de la vigencia La Dirección de Talento Humano ha actualizado y organizado el 100% de la información de los cargos vacantes que conforman la planta de personal con el fin de programar su provisión, garantizando la prestación del servicio conforme a los lineamientos dados por la Comisión Nacional del Servicio Civil y siempre y cuando, se disponga de la respectiva disponibilidad presupuestal.
Para el tercer trimestre de 2021, se ha logrado tener una ocupación de la planta de carrera administrativa del 94.5%, de los cuales el 47.3% es con funcionarios en la modalidad de provisionalidad, situación que se espera modificar paulatinamente con el desarrollo de los concursos. Por otra parte, la planta de cargos de Libre Nombramiento y Remoción tienen una ocupación del 92%.
</t>
    </r>
    <r>
      <rPr>
        <b/>
        <sz val="12"/>
        <color theme="1"/>
        <rFont val="Arial Narrow"/>
        <family val="2"/>
      </rPr>
      <t>5	Gestión del Plan de Previsión de Recursos Humanos</t>
    </r>
    <r>
      <rPr>
        <sz val="12"/>
        <color theme="1"/>
        <rFont val="Arial Narrow"/>
        <family val="2"/>
      </rPr>
      <t xml:space="preserve">
Para el tercer trimestre se mantiene constante la previsión anual del Recurso Humano del Ministerio, formulada por la Dirección de Talento Humano para cubrir las necesidades de la planta de personal en el marco de los principios de igualdad de oportunidades en el acceso, permanencia y ascenso en el servicio público de los servidores para el logro de la misión, visión y objetivos institucionales de la vigencia 2021.
</t>
    </r>
    <r>
      <rPr>
        <b/>
        <sz val="12"/>
        <color theme="1"/>
        <rFont val="Arial Narrow"/>
        <family val="2"/>
      </rPr>
      <t>6	Gestión del Plan Estratégico de Talento Humano</t>
    </r>
    <r>
      <rPr>
        <sz val="12"/>
        <color theme="1"/>
        <rFont val="Arial Narrow"/>
        <family val="2"/>
      </rPr>
      <t xml:space="preserve">
La Gestión del Talento Humano del Ministerio de Ciencia, Tecnología e Innovación, mediante la ejecución del presente plan busca garantizar la cualificación de las competencias, capacidades, conocimientos, habilidades y condiciones de trabajo requeridas para un adecuado desempeño institucional que oriente al cumplimiento de la misión y las políticas del Ministerio. En lo corrido del año se ha logrado medir y/o diagnosticar el estado actual de las relaciones e interacciones entre las áreas y los servidores para facilitar la generación de mecanismos de intervención, gestión y mantenimiento del “Clima y la Cultura Organizacional”, adicionalmente el cumplimiento de los principios consagrados en el “Código de Integridad”, mejorar las condiciones y la calidad de vida de sus servidores.
</t>
    </r>
    <r>
      <rPr>
        <b/>
        <sz val="12"/>
        <color theme="1"/>
        <rFont val="Arial Narrow"/>
        <family val="2"/>
      </rPr>
      <t>7	Gestión del Plan Institucional de Capacitación PIC</t>
    </r>
    <r>
      <rPr>
        <sz val="12"/>
        <color theme="1"/>
        <rFont val="Arial Narrow"/>
        <family val="2"/>
      </rPr>
      <t xml:space="preserve">
El cual busca de contribuir a la formación y fortalecimiento de competencias y conocimientos de los servidores públicos de Minciencias; durante el tercer trimestre, la Dirección de Talento Humano alcanzó el 100% de ejecución de las actividades de capacitación; cuyas necesidades fueron identificadas en el diagnóstico de necesidades de la Entidad.
</t>
    </r>
    <r>
      <rPr>
        <b/>
        <sz val="12"/>
        <color theme="1"/>
        <rFont val="Arial Narrow"/>
        <family val="2"/>
      </rPr>
      <t>8	Gestión del Plan de Bienestar e Incentivos</t>
    </r>
    <r>
      <rPr>
        <sz val="12"/>
        <color theme="1"/>
        <rFont val="Arial Narrow"/>
        <family val="2"/>
      </rPr>
      <t xml:space="preserve">
La Dirección de Talento Humano, durante el tercer trimestre ha desarrollado el 100% de las actividades orientadas a propiciar condiciones que favorezcan el desarrollo integral y la calidad de vida del talento humano del Ministerio de Ciencia, Tecnología e Innovación, a través de espacios de recreación, esparcimiento, capacitación informal e integración familiar, permitiendo elevar los niveles de satisfacción, eficacia, eficiencia, efectividad e identificación con la Entidad.
</t>
    </r>
    <r>
      <rPr>
        <b/>
        <sz val="12"/>
        <color theme="1"/>
        <rFont val="Arial Narrow"/>
        <family val="2"/>
      </rPr>
      <t>9	Gestión del Plan de Trabajo Anual en Seguridad y Salud en el Trabajo</t>
    </r>
    <r>
      <rPr>
        <sz val="12"/>
        <color theme="1"/>
        <rFont val="Arial Narrow"/>
        <family val="2"/>
      </rPr>
      <t xml:space="preserve">
El Sistema de Gestión de la Seguridad y Salud en el Trabajo SG-SST del Ministerio de Ciencia, Tecnología e Innovación propende continuamente por el cuidado de la salud y la seguridad de la comunidad del Ministerio, a través de la adopción de estrategias y medidas que permitan identificar, evaluar y controlar los peligros y factores de riesgos presentes en los ambientes de trabajo, la prevención de accidentes de trabajo, casos de enfermedad laboral en concordancia con la normatividad vigente.  Por lo anterior, la Dirección de Talento Humano documenta y ejecuta el “Plan Anual de trabajo de Seguridad y Salud en el trabajo”, el cual, para el cierre el tercer trimestre tiene un cumplimiento del 100% de las actividades contempladas</t>
    </r>
  </si>
  <si>
    <t>Dirección de Talento Humano del Ministerio de Ciencia, Tecnología e Innovación-MinCiencias, formuló para la Vigencia 2021, el Plan Estratégico Institucional “Gestión para un talento humano íntegro, efectivo e innovador”;  el cual tiene por objetivo “Promover y desarrollar estrategias que fortalezcan las  habilidades y competencias del talento humano, para la contribución del cumplimiento de los objetivos y metas institucionales”, mediante la ejecución de las iniciativas que hacen parte del plan Gestión para un talento humano íntegro, efectivo e innovador, descrito en el seguimiento</t>
  </si>
  <si>
    <r>
      <t xml:space="preserve">Gobierno y Gestión de TIC para la CTeI 2021
1.	Arquitectura TI 
Para el tercer trimestre se logra un avance de 74% de avance de los requisitos priorizados de Gobierno Digital, superando en 2% la meta para el tercer trimestre que era 72%, lo anterior debido a que se cumplieron 2 requisitos (1.28 y 1.65), que estaban proyectados cumplir para el siguiente trimestre.
En el ejercicio de dar continuidad a las actividades de cumplimiento de las directrices y definiciones de la Política de Gobierno Digital y el Plan de Transformación digital institucional, para el trimestre en evaluación, se mantienen avances en la construcción de registros documentales evidenciables que garantizan el cumplimiento de los planes definidos en el presente reporte.
El reporte registra el conjunto de actividades llevadas a cabo para el ejercicio de adopción, cumplimiento y continuidad de los lineamientos que conforman el grupo de dominios que estructuran el Modelo de Arquitectura Empresarial, el Modelo de Gestión y Gobierno de TI y el Modelo de Gestión de proyectos y que, en conjunto, conforman el marco de Referencia de Arquitectura Empresarial -MRAE v.2.0-.
Se proyecto cumplir 50 lineamientos para el trimestre en evaluación, de los cuales, se generó avance y/o cumplieron en 44 de ellos, distribuidos en los 3 modelos de la Arquitectura Empresarial que conforman el MRAE. La razón del no cumplimiento de los 6 lineamientos faltantes se asocia a eventos que tienen relación con mesas de trabajo que se deben realizar en compañía de la OAPII, actividades que no se gestionaron por motivos de disponibilidad de agendas. Se proyecta avanzar en el cumplimiento de estos lineamientos durante el cuarto trimestre.
•	Informe de avance en el PETI y plan transformación digital de la iniciativa
Este reporte consolida las actividades cumplidas, los avances l+O80ogrados y los presupuestos gestionados y alcanzados en cada uno de los proyectos que conforman la iniciativa de Arquitectura TI, y que se reflejan en un conjunto de los evidenciables documentales, como soporte de los logros alcanzados
•	Formato de soporte al indicador
En este reporte se consolida la proyección del estado de fortalecimiento del programa estratégico y los procesos vinculados,  soportado en las actividades que se coordinan y lideran en el Ministerio a través de la OTSI, y que  tienen relación con la adopción, continuación, cumplimiento y madurez de la política de gobierno digital, bajo el enfoque de aplicación de las directrices, lineamientos, artefactos y guías que conforman los  habilitadores (Arquitectura Empresarial, seguridad y servicios ciudadanos digitales).
•	Informe lineamientos del habilitador Arquitectura
Reporte de avance y cumplimiento del conjunto de lineamientos que conforman los tres (3) modelos del Marco de Arquitectura empresarial v.2.0, proyectados bajo la premisa de mantener: la continuidad de actividades que estén soportadas bajo las directrices de los dominios de la Arquitectura Empresarial, el cumplimiento de la Política de Gobierno Digital y; el avance en la transformación digital del Ministerio.
2.	Gestión de Seguridad y Privacidad de la Información
Con corte a 30 de septiembre de 2021, se había planeado una meta del 75% en la implementación del MSPI, y se logró un avance de 72%, es decir un 3% por debajo de lo programado, para el mantenimiento y monitoreo del Modelo de Seguridad y Privacidad de la Información -MSPI.
Este porcentaje del 72%, se mide a través del plan de seguridad y privacidad de la información que tiene como objetivo la planeación del tiempo, recursos y presupuesto de las actividades a desarrollar relacionadas con el MSPI. La metodología para calcular el porcentaje de avance en la implementación del MSPI acumulado en la vigencia, realiza la medición a través de cada actividad definida en el plan de seguridad y privacidad de la información, a la cual se le asigna un peso de acuerdo con el seguimiento, evaluación y análisis del MSPI. Cada actividad tiene una justificación del peso asignado, formulando un indicador que permite medir el avance de la actividad y finalmente calcular el porcentaje de cumplimiento por cada actividad.
El 3% corresponde a las dificultades presentadas, las cuales se establecerán para el siguiente trimestre acciones de mejora para el cumplimiento de las actividades
El reporte de avance del formato al indicador de Gobierno digital en los lineamientos asociados a Seguridad y Privacidad de la Información da un cumplimiento de diez (10) lineamientos en el tercer trimestre de 2021, lo cual corresponde al 100% conforme a las metas programadas para el período.
Con corte a tercer trimestre de 2021, se reporta el avance en el Plan Estratégico de TI (PETI) y de Transformación Digital, de los siguientes proyectos de la iniciativa estratégica Gestión de Seguridad y Privacidad de la Información:
- Plan de Continuidad del negocio (BCP) y Plan de recuperación de desastres (DRP) para el proceso de gestión de tecnologías y sistemas de información
- Mantenimiento y monitoreo del Modelo de seguridad y privacidad de la información
En cada uno de los proyectos se detallan las actividades realizadas durante el tercer trimestre, los avances, logros obtenidos, entregables con las respectivas rutas de evidencias y en los casos que aplica, las dificultades presentadas, y el presupuesto planeado.
3.	Infraestructura Digital
El avance para el tercer trimestre reflejado en el indicador programático que se adjunta corresponde a un 22% de cumplimiento con respecto a la meta real definida planeada para este periodo de evaluación, con un acumulado de 56% con respecto a la meta anual, cumpliendo con el objetivo propuesto para la vigencia 2021.
El entregable asociado en este ítem, presenta el Formato de Indicador Programático Gobierno y Gestión de TIC para la CTI, para la Iniciativa de Infraestructura Digital, con el avance de lo ejecutado al III trimestre, relacionado en los tres (3) proyectos:
1.Garantizar la operación de la Infraestructura TI y sus servicios asociados
2.Realizar seguimiento y mejora continua de la seguridad en la Infraestructura de TI
3. Fomentar el trabajo colaborativo entre las diferentes áreas del Minciencias
El porcentaje total asignado Infraestructura digital corresponde al 70% para la vigencia 2021 de un total del 100% asociados a la suma de las diferentes iniciativas propuesta por la OTSI.
El entregable asociado en este ítem, presenta el Formato de Indicador Programático Gobierno y Gestión de TIC para la CTI, para la Iniciativa de Infraestructura Digital, con el avance de lo ejecutado al II trimestre, relacionado en los tres (3) proyectos:
1.Garantizar la operación de la Infraestructura TI y sus servicios asociados
2.Realizar seguimiento y mejora continua de la seguridad en la Infraestructura de TI
3. Fomentar el trabajo colaborativo entre las diferentes áreas del Minciencias
El avance para el segundo trimestre reflejado en el indicador programático que se adjunta corresponde a un 22% de cumplimiento con respecto a la meta real definida planeada para este periodo de evaluación, con un acumulado de 34% con respecto a la meta anual, cumpliendo con el objetivo propuesto para la vigencia 20El porcentaje total asignado Infraestructura digital corresponde al 70% para la vigencia 2021 de un total del 100% asociados a la suma de las diferentes iniciativas propuesta por la OTSI.
4.	Sistemas de Información, Datos y Servicios Digitales
Para el tercer trimestre se presenta el informe de ejecución para cada uno de los 3 proyectos que integran la Iniciativa "Sistemas de Información, Datos y Servicios Digitales."  
En el documento de reporte de avance, se presentan las principales actividades realizadas, avances, logros,. A continuación, se presenta una síntesis de los principales avances:
 •	Participación en la definición del alcance a los ajustes a la aplicación “Formación de Alto Nivel”, solicitud al proveedor, seguimiento, pruebas funcionales y despliegue en producción de la convocatoria de Doctorados Nacionales para profesores de las IES.
•	De acuerdo con la solicitud de la Dirección de Generación de Conocimiento se dio apertura, a través del aplicativo Publindex, a la Convocatoria de Indexación de Revistas 2021.
•	Luego de la aprobación de la Oficina Asesora Jurídica se despliega en producción la primera versión del buscador de Normatividad.
•	Se implementó la consulta de evaluadores desde el aplicativo de pares evaluadores de Scienti.
•	Se implementó la funcionalidad de que el rol de Actor asociado pueda dar aval a los proyectos de beneficios tributarios
•	Se está implementando los criterios de accesibilidad de la WCAG para el formulario de proyectos
•	Se realiza la normalización de las cuentas Google Analytics asociadas a no-reply-scienti de acuerdo con la información del catálogo (código de módulo + nombre aplicación)
•	Se realiza el acercamiento con la Biblioteca Digital de Bogotá para visibilizar la producción científica de Bogotá. A partir de ello se realiza la gestión para conformar la colección Bogotá, como  la búsqueda especializada, texto de divulgación e imagen de la estrategia con el equipo de RedCol (pendiente de aprobación). Imagen realizada con el apoyo de Divulgación
•	Se construye la propuesta para realizar la invitación a presentar una propuesta para el fortalecimiento de los componentes de Acceso Abierto y Datos de Investigación Abiertos en el marco de la Estrategia de Ciencia Abierta - Red Colombiana de Información Científica –RedCol.
•	Rediseño del sitio web del Cendoc
•	136 productos catalogados en el repositorio institucional de Minciencias
•	Desarrollo de plataforma para guías temáticas: http://documentacion.redcol.org/
•	Desarrollo del directorio para instituciones de RedCol
•	Desarrollo de una plataforma de foros/grupos de discusión para establecer los espacios de participación, discusión y retroalimentación de RedCol
5.	Contribuir a un Minciencias más transparente
En el primer trimestre se puede evidenciar que el cumplimiento de la meta es parcial teniendo en cuenta que la guía y el listado no se encuentra cargado en GINA y el compromiso era para marzo 31 de 2021.
Como actividades que soportan los avances del indicador programático para el tercer trimestre de 2021, se ha generado la actualización de los siguientes instrumentos: Perfilamiento a los tableros de control en Ciencia en Cifras, seguimiento respecto a la participación en el portal de datos abiertos por los ciudadanos y construcción de instrumentos para organizar y promover la producción de nuevos conjuntos de datos abiertos. </t>
    </r>
    <r>
      <rPr>
        <b/>
        <sz val="7.3"/>
        <color theme="1"/>
        <rFont val="Arial Narrow"/>
        <family val="2"/>
      </rPr>
      <t>manteniendo el 100% de cumplimiento de la meta planeada</t>
    </r>
    <r>
      <rPr>
        <sz val="12"/>
        <color theme="1"/>
        <rFont val="Arial Narrow"/>
        <family val="2"/>
      </rPr>
      <t xml:space="preserve">
Para dar cumplimiento a la meta planeada y contribuir a un Minciencias más transparente, a continuación, se detallan las siguientes actividades:
•	Se finaliza el desarrollo de las actividades necesarias con el equipo de trabajo del DANE para la puesta en operación de los productos de software que permitan el intercambio de datos a través del estándar SDMX. 
•	Se apoyan las actividades necesarias para viabilizar la operación de transferencia de datos a través del servicio SDMX para el intercambio de datos con el DANE. 
•	Actualización de las definiciones de columnas para los metadatos de los conjuntos abiertos unificados. 
•	Organización de todos los conjuntos de datos del Ministerio publicados en el portal de datos abiertos, .en atención a las indicaciones a la iniciativa hoja de ruta de datos abiertos liderada por MinTIC. 
•	Generación de una muestra de datos, coordinar y orientar la construcción de un tablero de mando para agilizar la consulta de resultados de las convocatorias de proyectos / programas que se realizan en el sistema SIGP. 
•	Generación de una muestra de datos para coordinar la construcción de un reporte que presente la distribución de usuarios por dependencias configurados en el sistema Orfeo. 
•	Gestión del requerimiento para actualizar los enlaces publicados en el portal web en la sección de consulta de datos abiertos. 
•	Coordinación y participación en la mesa de trabajo con los compañeros de ORCID para avanzar en la solución de inquietudes, la identificación de la capa de metadatos y la construcción de una API para establecer el intercambio de datos con esta fuente. 
•	Gestión de la producción de una matriz de correlación de tipos de productos/trabajos y campos ORCID.
•	Vinculación acumulada de 72 instituciones entre universidades e institutos de investigación  
•	Acompañamiento entidades vinculadas grupo 1 y 2: 10 instituciones fortalecidas
•	Productos de investigación agregados a la Red: 142.538 productos de investigación disponibles en acceso abierto desde la plataforma RedCol
•	Rediseño del sitio web del Cendoc
•	136 productos catalogados en el repositorio institucional de Minciencias
•	Desarrollo de plataforma para guías temáticas: http://documentacion.redcol.org/
•	Desarrollo del directorio para instituciones de RedCol
•	Desarrollo de una plataforma de foros/grupos de discusión para establecer los espacios de participación, discusión y retroalimentación de RedCol
•	Desarrollo de los lineamientos para servicios de información a investigadores, modelo de implementación de servicios para la Red
•	Avance del 31% en la formulación de la política de Ciencia Abierta
6.	Contribuir a un Minciencias más moderno
Para el tercer trimestre se logra un avance de 71% en los requisitos de gobierno digital a cargo del programa Gobierno y Gestión de TIC para la CTeI, superando en 2% la meta programada para el tercer trimestre de 2021, lo anterior debido a que durante el tercer trimestre se logra el cumplimiento de los siguientes requisitos: 
1.	Implementación de una estrategia de divulgación y comunicación de los proyectos de TI y seguimiento a través de indicadores sobre el uso y apropiación de TI en la entidad (estos dos requisitos se encontraban inicialmente programados para cumplimiento en el cuarto trimestre), y adicionalmente se cumplió el requisito de contar con el diagnóstico de seguridad y privacidad de la información para la vigencia, construido a través de la herramienta de autodiagnóstico del Modelo de Seguridad y Privacidad de la Información (MSPI), este conforme a lo planeado al iniciar 2021.
2.	Elaboración, aprobación y publicación en el portal institucional de los siguientes planes de la vigencia 2021: Plan estratégico de TI (PETI), plan de seguridad y privacidad de la Información, Plan de tratamiento de riesgos de seguridad digital, plan de mantenimiento de servicios tecnológicos.
3.	Avance del 72% en el Modelo de Seguridad y Privacidad de la Información - MSPI.
4.	Seguimiento periódico al plan de tratamiento de riesgos de seguridad digital.
5.	Se realiza seguimiento al cumplimiento de los proyectos definidos en el PETI (actividades, logros, ejecución presupuestal, indicador de cumplimiento)
6.	La Entidad ha implementado el protocolo IPv6 en su infraestructura tecnológica.
7.	Se cuenta con un esquema de soporte y mantenimiento de los sistemas de información definido e implementado, y se actualiza mediante un proceso de mejora continua.
8.	La guía de estilo para el desarrollo de sistemas de información se encuentra actualizada.
9.	La Entidad ha implementado una metodología de referencia para el desarrollo de sistemas de información. 
10.	El Ministerio ha implementado un plan de aseguramiento de calidad para el ciclo de vida de los sistemas de información.
11.	El catálogo de servicios tecnológicos se encuentra documentado y actualizado.
12.	Se cuenta con procedimiento de gestión de incidentes y gestión de solicitudes para atender las necesidades de mesa de servicios y están publicados en el sistema GINA.
13.	El proceso de Gestión de Tecnologías y Sistemas de Información se encuentra actualizado y publicado en GINA con el código D103.
14.	Documentación técnica y funcional de los sistemas de información misionales y de apoyo actualizada.
15.	Procedimiento de Gestión de requerimientos a Sistemas de Información/Aplicaciones, publicado en GINA con el código D103PR06 y actualizado.
16.	Catálogo de sistemas de información actualizado.
17.	Se tiene definido un esquema de soporte con niveles de atención y punto único de contacto a través de la herramienta de mesa de servicios CA, a través de la cual se soportan solicitudes, incidentes, problemas, cambios, disponibilidad, la gestión del conocimiento entre otros.
18.	Utilización de una herramienta para el servicio de búsqueda avanzada de información IFindIT®, el cual a través del uso de inteligencia artificial, redes neuronales (machine learning) y procesamiento de LENGUAJE NATURAL permite entregar resultados de búsqueda relevantes, precisos y ajustados a necesidades específicas. Una herramienta especializada en encontrar información que se beneficie del uso de inteligencia artificial a la hora de ofrecer resultados no sólo aprende de cada búsqueda efectuada sino usa esa información para entregar una experiencia digital relevante a cada persona que consulta en cada ocasión que visita el sistema.  Esta herramienta se implementó desde el año 2017.
19.	Se cuenta con inventario de activos de información y se actualiza periódicamente.
20.	Se cuenta con el manual de Política y Estándares de TI aprobado por el Comité de Gestión y Desempeño y publicado en el sistema GINA con el código D103M08.
21.	Se elaboró y publicó en el sistema GINA el formato de seguimiento a la política y estándares de TI con código D103M08F01,
22.	Se cuenta con el manual de políticas de seguridad de la información, y está publicado en el sistema GINA con el código D103M01.
23.	El Ministerio hace uso  de tecnologías basadas en software libre o código abierto, de acuerdo con los lineamientos definidos por MinTIC en la política de gobierno digital.
24.	La Entidad utiliza Acuerdos Marco de Precios para la adquisición de bienes y servicios de TI para la optimización de las compras de TI.
25.	Se gestiona la documentación y realiza transferencia de conocimiento en los proyectos de tecnología.
26.	Se realizó la caracterización de los grupos de valor y de interés, frente a la estrategia de uso y apropiación de TI.
27.	Conjuntos de datos abiertos estratégicos están publicados en el portal www.datos.gov.co</t>
    </r>
  </si>
  <si>
    <t xml:space="preserve">El programa Gobierno y Gestión de TIC para la CTeI se reportan los principales hitos en las iniciativas estratégicas que lo conforman:
•	Desde la Oficina de Tecnologías y Sistemas de Información, se atienden 1149 tickets correspondientes a incidentes y solicitudes registrados en el período a través de un único punto de contacto que es la Mesa de Servicios, mediante canales de correo, portal web y telefónico. 
•	Adicionalmente se completan un total de 1564 tareas de flujo de trabajo, asociadas a las solicitudes recibidas, principalmente para temas de gestiones de cuentas, firma de paz y salvos, y solicitudes de VPN-firewall.
•	 Se agregan los portales de redctei y redcol a modo bloqueo en el WAF de Fortinet.
•	Se solicitan e instalan certificados de seguridad SSL para el sistema scienti.colciencias.gov.co para que realice el redirect sin problemas al dominio de minciencias.
•	Se realiza levantamiento de las vulnerabilidades y plan de trabajo de las remediaciones propuestas para el virtualizador VMware vSphere 6.7 donde se tiene todas la maquinas virtuales de la OTSI.
•	Se ejecutan las copias de respaldo de la información misional e institucional del ministerio, garantizando recuperación ante un eventual desastre.
•	Se apoya a la Dirección administrativa y Financiera del ministerio en la creación y publicación de formulario para recibir las solicitudes de asignación de parqueaderos, también se realiza encuesta a los usuarios del ministerio, sobre la satisfacción del servicio prestado por la Mesa de Servicios, lo anterior mediante la herramienta Google Forms.  
•	Se crea cuenta de servicio para administración de las Unidades compartidas en Drive.
•	Construcción de la ficha técnica, estudio de mercado y estudios previos para contratar una solución en la nube como contingencia de las soluciones misionales de TI, con el fin de garantizar la disponibilidad de las actividades más importantes del Ministerio.
•	Actualización de los activos de información de TI.
•	Actualización del Manual de políticas de seguridad de la información.
•	Actualización declaración de aplicabilidad de los controles establecidos en Anexo A de la ISO 27001.
•	Se concertaron Smartkey de contraseñas seguras y archivos seguros.
•	Análisis a vulnerabilidades para plataforma Tecnológica y aplicaciones web del Ministerio.
•	Gestión de incidentes de seguridad.
•	Revisión de lineamientos Directiva 3 presidencial - Seguridad Digital.
•	Seguimiento para prevenir de forma proactiva amenazas informáticas y gestionar incidentes de seguridad de la información.
•	Revisión base de datos personales de ScienTI y MGI. </t>
  </si>
  <si>
    <r>
      <rPr>
        <b/>
        <sz val="12"/>
        <color theme="1"/>
        <rFont val="Arial Narrow"/>
        <family val="2"/>
      </rPr>
      <t>a)	Planear, acompañar y evaluar integral y oportunamente</t>
    </r>
    <r>
      <rPr>
        <sz val="12"/>
        <color theme="1"/>
        <rFont val="Arial Narrow"/>
        <family val="2"/>
      </rPr>
      <t xml:space="preserve">
En el reporte correspondiente al seguimiento de los principales hitos de la OAPII para los meses de julio, agosto y septiembre se destaca:
Seguimiento al reporte de los indicadores mensuales de Sinergia. Para el reporte del mes de agosto y septiembre se destaca que el ministerio se ha puesto al día con el reporte de indicadores que se encontraban en rezago como lo es la medición de ACTI e I+D. Esto en el balance del DNP para el reporte de agosto le permitió a la entidad mejorar cuatro puntos en el balance general. En reuniones adelantadas con DNP para el seguimiento de estos indicadores, se analizó proyecciones de cara al cumplimiento de estos indicadores.
En agosto se presentó el seguimiento de PAI y PEI acorde con lo programado, donde se resaltan las principales recomendaciones para el cumplimiento tanto de las iniciativas como de los indicadores que tiene el Ministerio en su hoja de ruta 2021.
Con respecto a las actividades programadas de cara a la evaluación de las operaciones estadísticas, en el presente trimestre se revisó el alcance de esta acción por parte del ministerio y se redefinió dicho alcance toda vez que, a la luz de restricción de recursos de inversión y en aras de hacer un proceso de documentación para dos operaciones estadísticas de manera más eficiente, se acordó que los dos procesos se adelantarían en el marco de la norma de calidad estadística versión 2020. Se recomendaría dados los nuevos alcances, actualizar los hitos que se reportarían para el último trimestre de 2021, en aras de dar cuenta de estas actividades.
Con respecto a los Seguimientos al plan anual de inversiones 2021, la OAPII viene generando semanalmente informes de ejecución que integran tanto los recursos de PGN como los recursos de vigencias anteriores que se encuentran en el FFJC. Se destaca que, estos ejercicios han permitido incrementar la ejecución reportada la entidad al pasar de 3% en junio a 32% a 24 de septiembre de 2020. Así mismo, en los comités Ministeriales se vienen analizando las acciones a seguir por cada proyecto de inversión para centrar allí los esfuerzos que nos permitirán llegar a la meta de ejecución total del ministerio que está en el 80%.
</t>
    </r>
    <r>
      <rPr>
        <b/>
        <sz val="12"/>
        <color theme="1"/>
        <rFont val="Arial Narrow"/>
        <family val="2"/>
      </rPr>
      <t xml:space="preserve">
2. Gestión del Plan Anual de Gasto Público
</t>
    </r>
    <r>
      <rPr>
        <sz val="12"/>
        <color theme="1"/>
        <rFont val="Arial Narrow"/>
        <family val="2"/>
      </rPr>
      <t xml:space="preserve">En cuanto al seguimiento al plan anual de inversiones se da cumplimiento al cargue mensual de los informes que dan cuenta de la ejecución del Ministerio y son presentados ante las instancias de dirección para generar alertas tempranas de recursos que tengan dificultad para su ejecución en la vigencia, a continuación, se presenta la ejecución con corte a septiembre de 2021.
El seguimiento al plan anual de inversión se está presentando con una frecuencia semanal ante el Comité Ministerial y como el día 27 de septiembre es el último que se realiza en el mes, se procede a cargar el documento presentando ante dicho comité.
Con corte al 24 de septiembre de 2021 se encuentran comprometidos $270.317 millones con un porcentaje de avance de 69,95% y una ejecución por valor de $125.866 millones alcanzando un porcentaje de ejecución de 32,57%, superando el porcentaje de ejecución de septiembre de 2020 que alcanzó un 19,50%
Estas ejecuciones tanto en compromisos como en obligaciones se ven representadas especialmente en los siguientes proyectos:
</t>
    </r>
    <r>
      <rPr>
        <b/>
        <sz val="12"/>
        <color theme="1"/>
        <rFont val="Arial Narrow"/>
        <family val="2"/>
      </rPr>
      <t>Proyecto FIS.</t>
    </r>
    <r>
      <rPr>
        <sz val="12"/>
        <color theme="1"/>
        <rFont val="Arial Narrow"/>
        <family val="2"/>
      </rPr>
      <t xml:space="preserve">
Con corte al 24 de septiembre se encuentran recursos comprometidos por valor de $11.638 millones. Con este mismo corte se encuentra obligado $11.212 millones. A continuación, se presentan los siguientes avances:
El 16 de marzo abrieron las siguientes convocatorias con recursos a contratar por $48.000 millones:
• Convocatoria 897 para la financiación de proyectos de CTeI en salud que promuevan la medicina personalizada y la investigación traslacional. Se asignarán recursos por $12.000 millones, actualmente la convocatoria está cerrada, se espera la publicación de resultados preliminares el 14 de septiembre y publicación de resultados definitivos el 13 de octubre.
• Convocatoria 896 fortalecimiento de capacidades regionales de investigación en salud, la cual asignará $18.000 millones, la publicación de resultados definitivos se espera el 8 de septiembre.
• Convocatoria 895 Generación de capacidades para la producción en Colombia de reactivos, insumos, y metodologías para la prevención, diagnóstico, tratamiento de enfermedades infecciosas desatendidas y demás enfermedades transmisibles. Esta convocatoria contratará recursos por $18.000 millones.
</t>
    </r>
    <r>
      <rPr>
        <b/>
        <sz val="12"/>
        <color theme="1"/>
        <rFont val="Arial Narrow"/>
        <family val="2"/>
      </rPr>
      <t xml:space="preserve">Proyecto Capacidades Regionales.
</t>
    </r>
    <r>
      <rPr>
        <sz val="12"/>
        <color theme="1"/>
        <rFont val="Arial Narrow"/>
        <family val="2"/>
      </rPr>
      <t xml:space="preserve">Con corte al 24 de septiembre se encuentran recursos comprometidos del 93% por valor de $9.300 millones, en el convenio 388-2021, para aunar esfuerzos técnicos, administrativos y financieros para desarrollar políticas, programas, estrategias y actividades orientadas al fortalecimiento, fomento de las capacidades regionales. A la fecha continúan disponibles $700 millones cuyo objeto es trasladarlos al proyecto de administración del sistema, para apoyar a los viceministerios en temas de política, este se encuentra pendiente de ajustes por parte de la dirección técnica, aunque es posible que este traslado no finalice, dado por el trámite que se está adelantando con el Ministerio de Hacienda de sustitución de fuentes ya no requerirá recursos en dicho proyecto.
A la fecha el proyecto ha ejecutado $3.196 millones.
</t>
    </r>
    <r>
      <rPr>
        <b/>
        <sz val="12"/>
        <color theme="1"/>
        <rFont val="Arial Narrow"/>
        <family val="2"/>
      </rPr>
      <t>Proyecto Inversión OTIC</t>
    </r>
    <r>
      <rPr>
        <sz val="12"/>
        <color theme="1"/>
        <rFont val="Arial Narrow"/>
        <family val="2"/>
      </rPr>
      <t xml:space="preserve">
Con corte al 24 de septiembre, se registran $2.001 millones comprometidos y representados en contratos de mantenimiento y soporte de acuerdo con el siguiente detalle:
•	Aceptación de oferta para adquirir el mantenimiento, soporte y garantía de la solución de almacenamiento hitachi, renovación de la suscripción ante Lacnic por el direccionamiento público IPV4 e IPV6, renovación tecnológica del servidor de administración para la solución de seguridad checkpoint suscripción de la solución en la nube para la plataforma virtual de aprendizaje open LMS.
•	Contrato de compraventa y suministros para adquirir una solución proxy web en la nube, que incluya los servicios de soporte especializado.
•	Contrato para el apoyo técnico, mantenimiento y desarrollo especializado por demanda que requiera el sistema de información de gestión de proyectos – SIGP y el mantenimiento y soporte de los productos tableau.
•	Adquisición de equipos de cómputo, renovación de las licencias de uso anual para la plataforma Google workspaceenterprise standard y servicio single sign-on,incluido soporte técnico especializado, renovación del soporte, la garantía y contratación del mantenimiento para la solución de bases de datos y herramientas de capa media Oracle, renovación y adquisición de licenciamiento Microsoft y servicios especializados.
De los recursos comprometidos se han obligado por $1.406,67 millones, así mismo, se recomienda a la oficina de sistemas, acelerar sus procesos de contratación para no ver afectada la ejecución del Ministerio. Así mismo evitar un posible bloqueo por el Ministerio de Hacienda.
</t>
    </r>
    <r>
      <rPr>
        <b/>
        <sz val="12"/>
        <color theme="1"/>
        <rFont val="Arial Narrow"/>
        <family val="2"/>
      </rPr>
      <t>Proyecto Inversión Capacidades de los Actores</t>
    </r>
    <r>
      <rPr>
        <sz val="12"/>
        <color theme="1"/>
        <rFont val="Arial Narrow"/>
        <family val="2"/>
      </rPr>
      <t xml:space="preserve">
Con corte al 24 de septiembre se encuentran comprometidos $70.000 millones
Este proyecto comprometió recursos por valor de $70.000 millones, a través del convenio 404-2019. Cuyo objetivo es aunar esfuerzos para la financiación de programas, proyectos, estrategias y actividades de ciencia, tecnología e innovación orientados a fortalecer las capacidades de los actores del sistema.
A la fecha tiene obligados $18.934 millones, correspondiente a otro si No 3 adición al CV 404-2019, cuyo pago se hace parcial por disponibilidad de PAC, para la financiación de programas, proyectos, estrategias y actividades de ciencia, tecnología e innovación orientados a fortalecer las capacidades de los actores del sistema
</t>
    </r>
    <r>
      <rPr>
        <b/>
        <sz val="12"/>
        <color theme="1"/>
        <rFont val="Arial Narrow"/>
        <family val="2"/>
      </rPr>
      <t xml:space="preserve">Capacitación de recursos humanos
</t>
    </r>
    <r>
      <rPr>
        <sz val="12"/>
        <color theme="1"/>
        <rFont val="Arial Narrow"/>
        <family val="2"/>
      </rPr>
      <t xml:space="preserve">Con corte al 24 de septiembre los recursos comprometidos ascienden a $80.022,71 millones y una ejecución por valor de $70.290, estos valores se vieron afectados con respecto al mes anterior dado especialmente por la reducción del convenio 770 de 2019 con el fin de asegurar los recursos con situación de fondos para la solicitud de sustitución de fuentes de los proyectos inicialmente apropiados sin situación de fondos.
</t>
    </r>
    <r>
      <rPr>
        <b/>
        <sz val="12"/>
        <color theme="1"/>
        <rFont val="Arial Narrow"/>
        <family val="2"/>
      </rPr>
      <t>Administración del Sistema:</t>
    </r>
    <r>
      <rPr>
        <sz val="12"/>
        <color theme="1"/>
        <rFont val="Arial Narrow"/>
        <family val="2"/>
      </rPr>
      <t xml:space="preserve">
Con corte a septiembre 24 este proyecto cuenta con $14.756 millones comprometidos dado especialmente por las contrataciones, comisiones, gastos de desplazamiento realizadas durante lo que va corrido del año
A la fecha cuenta con obligaciones por un valor de $8.647 millones correspondiente al pago de servicios profesionales.
De acuerdo al trámite de sustitución de fuente, este proyecto quedará con recursos SSF por valor de  $2.633,98, teniendo en cuenta que no se podrán ejecutar desde el proyecto de formación por disponibilidad de recursos.
</t>
    </r>
    <r>
      <rPr>
        <b/>
        <sz val="12"/>
        <color theme="1"/>
        <rFont val="Arial Narrow"/>
        <family val="2"/>
      </rPr>
      <t>Apropiación social</t>
    </r>
    <r>
      <rPr>
        <sz val="12"/>
        <color theme="1"/>
        <rFont val="Arial Narrow"/>
        <family val="2"/>
      </rPr>
      <t xml:space="preserve">
Este proyecto cuenta con compromisos por $10.000 en el convenio 377-2021 cuyo objetivo es aunar esfuerzos técnicos, administrativos y financieros para desarrollar programas, estrategias y actividades orientadas al fomento de la apropiación social del conocimiento. Cuenta con obligaciones a la fecha de 2.254 millones.
</t>
    </r>
    <r>
      <rPr>
        <b/>
        <sz val="12"/>
        <color theme="1"/>
        <rFont val="Arial Narrow"/>
        <family val="2"/>
      </rPr>
      <t>Jóvenes Investigadores</t>
    </r>
    <r>
      <rPr>
        <sz val="12"/>
        <color theme="1"/>
        <rFont val="Arial Narrow"/>
        <family val="2"/>
      </rPr>
      <t xml:space="preserve">
Este proyecto tiene comprometido $10.000 millones en el convenio 376 de 2021 para aunar esfuerzos técnicos, administrativos y financieros para desarrollar programas y estrategias orientadas al fomento de las vocaciones científicas, este proyecto que cuenta con $20.000 millones sin situación de fondos, a la fecha cuenta con obligaciones por valor de $7.661 millones.
Innovación
Este proyecto tiene comprometido a la fecha $3.000 millones mediante el convenio 375-2021 para aunar esfuerzos técnicos, financieros y administrativos para la ejecución de actividades de ciencia, tecnología e innovación.
Es importante aclarar que este proyecto cuenta con $5.000 millones sin situación de fondos, sin obligaciones a la fecha.
</t>
    </r>
    <r>
      <rPr>
        <b/>
        <sz val="12"/>
        <color theme="1"/>
        <rFont val="Arial Narrow"/>
        <family val="2"/>
      </rPr>
      <t>Colombia Bio</t>
    </r>
    <r>
      <rPr>
        <sz val="12"/>
        <color theme="1"/>
        <rFont val="Arial Narrow"/>
        <family val="2"/>
      </rPr>
      <t xml:space="preserve">
A la fecha ha comprometido todos los recursos apropiados por valor de $57.000 millones en el convenio 797-2020 con el FFJC con el objetivo de aunar esfuerzos para la ejecución de actividades de ciencia, tecnología e innovación – CTeI y de desarrollo tecnológico. Cuenta con obligaciones a la fecha de $2.264 millones.
</t>
    </r>
    <r>
      <rPr>
        <b/>
        <sz val="12"/>
        <color theme="1"/>
        <rFont val="Arial Narrow"/>
        <family val="2"/>
      </rPr>
      <t>Internacionalización</t>
    </r>
    <r>
      <rPr>
        <sz val="12"/>
        <color theme="1"/>
        <rFont val="Arial Narrow"/>
        <family val="2"/>
      </rPr>
      <t xml:space="preserve">
Este proyecto tiene comprometido $2.600 millones mediante el convenio 378-2021 para el desarrollo y cumplimiento de los objetivos, indicadores y programas estratégicos de CTeI.
Sin obligaciones a la fecha.
</t>
    </r>
    <r>
      <rPr>
        <b/>
        <sz val="12"/>
        <color theme="1"/>
        <rFont val="Arial Narrow"/>
        <family val="2"/>
      </rPr>
      <t xml:space="preserve">
3.Contribuir al mantenimiento y la mejora continua bajo el cumplimiento de estándares nacionales e internacionales.
</t>
    </r>
    <r>
      <rPr>
        <sz val="12"/>
        <color theme="1"/>
        <rFont val="Arial Narrow"/>
        <family val="2"/>
      </rPr>
      <t xml:space="preserve">Fortalecimiento de competencias de los responsables de Proceso, Líderes de Calidad y equipos de apoyo a 3er trimestre de 2021
 Con el fin de promover el fortalecimiento de competencias de los Responsables del Proceso, Líderes de Calidad y equipos de apoyo, en el cumplimiento de los requisitos aplicables al Sistema Integrado de Gestión de la calidad e Innovación Institucional del Ministerio, el Equipo de Gestión de Procesos de la Oficina Asesora de Planeación e Innovación institucional da continuidad a las acciones de formación planificadas promoviendo la apropiación de requisitos asociados a la norma internacional ISO 9001:2015, con el fin de preparar a los procesos en la sustentación de la auditoría de renovación de certificado de la Entidad.
 Estas capacitaciones permitieron la apropiación de los requisitos del SGC + i por parte de los responsables, permitiendo un buen desempeño durante el ejercicio de evaluación de la conformidad realizado en el mes de agosto de 2021 por parte de ICONTEC.
 El seguimiento de este plan de fortalecimiento de competencias a 30 de septiembre de 2021, muestra un cumplimiento del 100%, con la ejecución completa de las cinco (5) actividades programadas, en las cuales se una participación del 91% de los invitados, reportando un promedio de asistencia de 44 participantes por actividad.
Avance planificación de cambios en el Sistema de Gestión de Calidad a 3er Trimestre 2021
Durante el tercer trimestre de 2021 el equipo calidad de la Oficina Asesora de Planeación e Innovación Institucional continúa con las acciones de gestión y acompañamiento para lograr la documentación de los requisitos que quedaron pendientes de migrar en la vigencia 2020, en el proceso de fusión de Colciencias a Ministerio. Esta migración toma como fuente el inventario inicial de documentación requerida para el proceso de transición con el fin de garantizar la adecuada operación de la Entidad, de acuerdo al cumplimiento de los requisitos normativos aplicables, los de grupos de valor y de interés, así como de los asociados a las capacidades institucionales de cada proceso, logrando un cumplimiento general de 99,53% frente al plan de migración del SGC y el 97,2% frente a la actualización documental.
Se encuentra pendiente de finalizar la documentación de los siguientes procesos:
•	Diseño de Instrumentos y mecanismos de CTeI con 75% de avance, tiene pendiente el procedimiento de Evaluación de Política de CTeI
•	Gestión del Conocimiento para la CTeI con 79% de avance haciendo falta únicamente los documentos relacionados con los Parques Científicos y Tecnológicos: 1 guía y 2 formatos.
•	Gestión para la Ejecución de Política de CTeI con un avance del 80% tiene pendiente los siguientes documentos:
1.	M801PR02I01 Instructivo para diligenciar el modelo para Publicación de bancos derivados de convocatorias;
2.	M801PR03F01 Formato Plantilla Solicitud de aprobación de adenda para mecanismos de operación
3.	M801PR02AN01 Anexo 1. Explicación del uso de la base de datos de investigadores
4.	M801DT02 Anexo Compendio de Guías Fondo Francisco José de Caldas - FFJC están en construcción y validación con la Dirección de Inteligencia de Recursos de la CTeI
•	Gestión de Talento Humano con un avance del 99% tiene aún pendiente el Procedimiento de Comisiones al Exterior.
 Se mantendrá el seguimiento a fin de lograr la finalización de los documentos pendientes durante el cuarto trimestre de 2021, asegurando la ejecución en paralelo de las actividades de optimización y automatización de procesos.
Gestión para la recertificación del Sistema de Gestión de Calidad e Innovación Institucional
Durante el tercer trimestre se realizan las siguientes actividades asociadas a la recertificación del Sistema de Gestión de Calidad e Innovación Institucional bajo estándares internacionales ISO 9001:2015:
1.	Preparación y radicación de estudios previos para contrato con ICONTEC el 17 de junio de 2021
2.	Suscripción de contrato 500-2021 y acta de inicio el 27 de julio de 2021
3.	Ejecución de la auditoria de recertificación del Sistema de Gestión de Calidad e Innovación Institucional bajo estándares internacionales ISO 9001:2015 entre el 13 y 27 de agosto de 2021
4.	Entrega del informe final de auditoría el 8 de septiembre de 2021
El resultado de la auditoría permite la recertificación del Sistema de Gestión de Calidad e Innovación Institucional bajo estándares internacionales ISO 9001:2015 para la vigencia 2022-2021.
</t>
    </r>
    <r>
      <rPr>
        <b/>
        <sz val="12"/>
        <color theme="1"/>
        <rFont val="Arial Narrow"/>
        <family val="2"/>
      </rPr>
      <t>5.Optimizar procesos y procedimientos</t>
    </r>
    <r>
      <rPr>
        <sz val="12"/>
        <color theme="1"/>
        <rFont val="Arial Narrow"/>
        <family val="2"/>
      </rPr>
      <t xml:space="preserve">
Reducción de reducción de tiempos, requisitos o documentos en procedimientos seleccionados a 3er trimestre de 2021
Con corte a septiembre de 2021 se logra un avance del 64,5% en el plan de optimización de procesos, frente a una meta planificada de 75%, lo cual representa un cumplimiento del 86%, aspecto que denota una alerta para la obtención de los resultados planificados.
Las actividades que presentan rezago en su implementación son las siguientes:
•	Mejora en la Elaboración de actos administrativos
•	Mejora en los Procedimientos Oferta Institucional a fin de evitar reprocesos y demoras en el desarrollo de las actividades relacionadas con la ejecución de los mecanismos.
•	Mejora Procedimientos Contratación derivadas con el fin de evitar reprocesos y demoras en la disponibilidad, seguimiento y control de la información
•	Conocimiento de los trámites y servicios del ministerio
•	Mejora en la información que permita focalizar los procesos de reconocimiento / acreditación y fortalecimiento de actores del SNCTI
•	Mejora en el Flujo de información y componente de analítica Institucional
•	Documentación Operación Estadística de Grupos de Investigación e Investigadores.
•	Diseño flujo de información y componente de analítica Institucional para proyectos de CTeI financiados con recursos de SGR
•	Construcción documentación para Laboratorio de Innovación Institucional – MincienciasLAB
•	Mejora Manual de Contratación A206M01, Guía para la supervisión e interventoría de contratos y convenios    A206M01G01 y Procedimiento de Contratación directa de prestación de servicios profesionales y apoyo a la gestión A206PR05.
•	Documentación lineamientos para Comisiones nacionales y al exterior
•	Mejora en la Gestión de Cuentas
•	Mejora en el procedimiento de Contratación directa de prestación de servicios profesionales y apoyo a la gestión A206PR05
•	Diseño del Procedimiento de Arquitectura
Dada la necesidad de lograr el cumplimiento de las acciones propuestas, durante el cuarto trimestre se intensificarán los acompañamientos y el fomento a la toma de conciencias sobre las mejoras de automatización y analítica de datos planificadas, con el fin de gestionar que se ejecuten días acciones de mejora planificadas para promover una toma oportuna de decisiones.
Avances en el cumplimiento en la estandarización de trámites y servicios para la transformación digital hacia un estado abierto- 3er trim 2021
Con corte a 30 de septiembre de 2021, el resultado obtenido en el indicador “Cumplimiento en la estandarización de trámites y servicios para la transformación digital hacia un Estado Abierto - Pacto por un direccionamiento estratégico que genere valor público”, evidencia un avance del 78,6%, resultado que permite cumplir con la meta planificada del 75%. Este cumplimiento se obtiene gracias a que durante el III trimestre se mantiene y logran avances en: 
•	Los módulos correspondientes a la plataforma SIGP, continúan en ambiente de pruebas hasta octubre de 2021, permitiendo a las áreas técnicas la revisión del cumplimiento de los requerimientos de la herramienta con respecto a la transaccionalidad de lo solicitado. Los avances porcentuales se mantienen en 90% 90% y 40%.
 •	El Trámite de Indexación de revistas científicas colombianas especializadas – Publindex, avanzó en la implementación gráfica de interfaz y desarrollo de los servicios y objetos de acceso a datos para la revisión de artículos, con el fin de generar las actualizaciones de los artículos cargados en la herramienta, avance porcentual del 65%.
</t>
    </r>
    <r>
      <rPr>
        <b/>
        <sz val="12"/>
        <color theme="1"/>
        <rFont val="Arial Narrow"/>
        <family val="2"/>
      </rPr>
      <t>6. Contribuir a un Minciencias más transparente - Pacto por un Direccionamiento Estratégico que genere valor público – 2021</t>
    </r>
    <r>
      <rPr>
        <sz val="12"/>
        <color theme="1"/>
        <rFont val="Arial Narrow"/>
        <family val="2"/>
      </rPr>
      <t xml:space="preserve">
Con corte al mes de septiembre de 2021,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mantiene el acompañamiento para la revisión y actualización de la página web con el fin de asegurar la publicación de información oportuna y focalizada para los grupos de valor, emitiendo las correspondientes a alertas a los responsables, en caso de evidenciar afectación en la calidad y oportunidad de la información publicada
 De forma complementaria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7.Contribuir a un Minciencias más moderno - Pacto por un Direccionamiento Estratégico que genere valor público - 2021
Con corte a tercer trimestre de la vigencia 2021, la Oficina Asesora de Planeación e Innovación Institucional obtiene un cumplimiento del 74% de los requisitos de Gobierno Digital priorizados para el programa “Pacto por un Direccionamiento Estratégico que genere valor público”, con lo cual se cumple la meta planificada para el periodo, evidenciando el cumplimiento de 14 de los 19 requisitos asignados.
Se encuentra pendiente desarrollar los 4 requisitos para contar con lineamientos institucionales que permitan describir la aplicación de técnicas de analítica de datos para procesos de analítica descriptiva, analítica diagnóstica, analítica predictiva y analítica prescriptiva:
A. Describir hechos o fenómenos (analítica descriptiva)
B. Entender hechos o fenómenos (analítica diagnóstica)
C. Predecir comportamientos o hechos (analítica predictiva)
D. soportar la toma de decisiones (analítica prescriptiva)
 Así mismo se programó para la vigencia 2022 contar con método para medir la reducción de costos operacionales a partir de automatización o mejora de los procesos de la entidad.
</t>
    </r>
    <r>
      <rPr>
        <b/>
        <sz val="12"/>
        <color theme="1"/>
        <rFont val="Arial Narrow"/>
        <family val="2"/>
      </rPr>
      <t>8.Gestión del Conocimiento y la Innovación Pública</t>
    </r>
    <r>
      <rPr>
        <sz val="12"/>
        <color theme="1"/>
        <rFont val="Arial Narrow"/>
        <family val="2"/>
      </rPr>
      <t xml:space="preserve">
Porcentaje de Cumplimiento del plan de trabajo de Gestión del Conocimiento y la Innovación: tercer Trimestre 2021 : 85% ejecución de 23 actividades de 23 actividades planeadas.
 Se mantienen el mismo nivel de avance del segundo trimestre debido a que por instrucciones de la nueva administración por parte del jefe de la oficina de planeación e innovación institucional se cambia el Plan de trabajo Gestión del Conocimiento y la Innovación Pública 2021 en su totalidad, esto bajo la premisa de fortalecer la innovación institucional a través de la certificación ICONTEC NTC 5801-2018  Sistema de Gestión de la Innovación
El nuevo plan de trabajo enfocado hacia esta certificación fue aprobado para el 4 trimestre del año 2021
</t>
    </r>
    <r>
      <rPr>
        <b/>
        <sz val="12"/>
        <color theme="1"/>
        <rFont val="Arial Narrow"/>
        <family val="2"/>
      </rPr>
      <t>9.Análisis y difusión de estadísticas nacionales de CTeI</t>
    </r>
    <r>
      <rPr>
        <sz val="12"/>
        <color theme="1"/>
        <rFont val="Arial Narrow"/>
        <family val="2"/>
      </rPr>
      <t xml:space="preserve">
Desde la OAPII se dispone de 20 bases de datos con la información que se reporta desde diferentes estrategias. Estas bases están en constante consolidación, actualización y estandarización dados los reportes trimestrales en GINA.
Para este tercer trimestre se actualizó la información de las bases de actores reconocidos, becas, proyectos, FFJC y con información a 2020, así todas las bases se encuentran actualizadas con la última información disponible. Se continuó con el proceso de estandarización de las bases de datos, los campos prioritarios y que son usados en el portal de La Ciencia en Cifras se encuentran todos validados y estandarizados. Específicamente, el avance realizado con cada base de datos se presenta en detalle en la tabla de abajo
 Todas las bases de datos se encuentran disponibles en el siguiente link: 
https://drive.google.com/drive/folders/1VF9CuBy_roUXcMAQblVwJNZgMeH7tTgd?usp=sharing
</t>
    </r>
    <r>
      <rPr>
        <b/>
        <sz val="12"/>
        <color theme="1"/>
        <rFont val="Arial Narrow"/>
        <family val="2"/>
      </rPr>
      <t>10. Contribuir a un Minciencias más efectivo en la gestión de programas y proyectos de CTeI 2021</t>
    </r>
    <r>
      <rPr>
        <sz val="12"/>
        <color theme="1"/>
        <rFont val="Arial Narrow"/>
        <family val="2"/>
      </rPr>
      <t xml:space="preserve">
Durante los dos primeros trimestres del año se reformularon 4 proyectos de inversión. Con corte al 30 de junio ya se encuentran aprobados por el DNP, por lo tanto ya  se encuentra cumplida esta tarea e iniciativas.
</t>
    </r>
    <r>
      <rPr>
        <b/>
        <sz val="12"/>
        <color theme="1"/>
        <rFont val="Arial Narrow"/>
        <family val="2"/>
      </rPr>
      <t>11. Sostenibilidad Implementación GPS en Ecosistema Científico y Regalías Nariño</t>
    </r>
    <r>
      <rPr>
        <sz val="12"/>
        <color theme="1"/>
        <rFont val="Arial Narrow"/>
        <family val="2"/>
      </rPr>
      <t xml:space="preserve">
Con el fin de garantizar la sostenibilidad en cuanto a la implementación del software GPS para las convocatorias No. 778 y No. 779 de 2017 de Ecosistema Científico y No. 818 de 2018 de Regalías Nariño, durante el periodo comprendido entre el 01 de julio de 2021 y el 30 de septiembre de 2021, se realizaron treinta y nueve (39) sesiones en las cuales el grupo de Gestión de Proyectos brindó acompañamiento, realizó asesoría y efectuó el seguimiento a los programas y proyectos incluidos en la plataforma GPS y relacionados con las convocatorias citadas.
Esta actividad impactó a doscientos once (211) participantes en total, entre los cuales se contó con la asistencia de Supervisores designados, Personal de apoyo técnico y financiero a la Supervisión, Investigadores Principales, así como personal técnico y financiero de las Entidades Ejecutoras.
La duración total de las sesiones impartidas fue de 60 horas, con lo cual se estima una duración promedio de 1,54 horas por sesión.
Dentro de los principales logros de la realización de estas sesiones se cuentan:
•	Capacitación detallada del manejo de los diferentes menús del software, lo cual permitió a los participantes conocer todos los aspectos a tener en cuenta para la gestión de sus proyectos.
•	Socialización de las mejores prácticas identificadas para el manejo del software, lo cual garantiza que los participantes disponen de las herramientas necesarias para identificar puntos críticos en el seguimiento de los programas y proyectos.
•	Solución de inquietudes específicas en la apropiación del software, lo cual permitió que el software se constituyera en una herramienta facilitadora para el seguimiento a los proyectos.
•	Se llevó a cabo la elaboración de instructivos, guías y documentos de preguntas frecuentes, con lo cual se fortaleció el proceso de capacitación, apropiación y usabilidad como parte de la estrategia de sostenibilidad de la implementación del sistema.  
De otra parte, las principales dificultades identificadas están relacionadas con:
•	La intermitencia de las conexiones de los asistentes, en oportunidades afectaba la continuidad de la sesión, retrasando su realización o interfiriendo en la adecuada interiorización de los temas.
•	La rotación del personal responsable en el manejo del software implicaba la realización de sesiones de inducción y reinducción.
•	El impacto de la pandemia ralentizó los procesos de apropiación del manejo del software en los participantes.
•	La incorporación del software ha implicado cambios en la cultura organizacional, por ende se han presentado resistencias para su adopción y manejo
</t>
    </r>
    <r>
      <rPr>
        <b/>
        <sz val="12"/>
        <color theme="1"/>
        <rFont val="Arial Narrow"/>
        <family val="2"/>
      </rPr>
      <t>12. Ampliación de Cobertura GPS en mecanismos de Operación DIR</t>
    </r>
    <r>
      <rPr>
        <sz val="12"/>
        <color theme="1"/>
        <rFont val="Arial Narrow"/>
        <family val="2"/>
      </rPr>
      <t xml:space="preserve">
El objetivo del documento titulado “INFORME GPS (Planview)” es presentar detalladamente las actividades que se encuentran a cargo de Oficina Asesora de Planeación e Innovación Institucional – en lo que se refiere al manejo de software GPS (Planview) – en su rol de administradores funcionales de la herramienta y que dentro del proceso de ampliación de cobertura, de conformidad con las decisiones tomadas por la Jefatura de la Oficina, a partir del mes de octubre del 2021 serán asumidas por la Dirección de Inteligencia de Recursos - DIR.
 El documento consta de cuatro secciones, con el fin de caracterizar las actividades y proyectos en la herramienta. En el primer numeral se encuentran detalladamente 11 funciones realizadas en el rol de “administrador funcional”. En el segundo numeral se detallan los avances, usabilidad y estado de las convocatorias seleccionadas para realizar el piloto con la herramienta GPS (Planview):
1.	Convocatoria Ecosistema Científico para la conformación de un banco de programas de I+D+i elegibles que contribuyan al mejoramiento de la calidad de las Instituciones de Educación Superior colombianas – 2017. Convocatoria 778-2017.
2.	Segunda Convocatoria Ecosistema Científico para la financiación de programas de I+D+i que contribuyan al mejoramiento de la calidad de las Instituciones de Educación Superior colombianas – 2017. Convocatoria 792-2017.
3.	Convocatoria para fortalecimiento de las capacidades de investigación del departamento de Nariño a través de la financiación de proyectos en CTeI Nariño. Convocatoria 818-2018
En el tercer numeral se encuentra el informe de supervisión de los contratos 066 de 2019 y 227 de 2021 a través de los cuales se han contratado los servicios de licenciamiento y soporte integral para la herramienta. En la última sección se mencionan las actividades que se han desarrollado desde el mes de febrero, en el cual se hizo la contratación del profesional Rafael Ortiz “para dar inicio al soporte de la estrategia de implementación del proceso de gestión y seguimiento de proyectos y la herramienta TI para Gestión de Proyectos del Ministerio de Ciencia Tecnología e Innovación” desde la Dirección de Inteligencia de Recursos – DIR y quién ha sido la persona delegada para recibir las actividades referidas a la administración funcional de la herramienta GPS (Planview).
</t>
    </r>
  </si>
  <si>
    <r>
      <t xml:space="preserve">Período de seguimiento: </t>
    </r>
    <r>
      <rPr>
        <b/>
        <u/>
        <sz val="16"/>
        <rFont val="Arial Narrow"/>
        <family val="2"/>
      </rPr>
      <t>Tercer Trimestre de 2021</t>
    </r>
  </si>
  <si>
    <t>Política de CTeI aprobada e implementada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</si>
</sst>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43" formatCode="_-* #,##0.00_-;\-* #,##0.00_-;_-* &quot;-&quot;??_-;_-@_-"/>
    <numFmt numFmtId="164" formatCode="_-* #,##0_-;\-* #,##0_-;_-* &quot;-&quot;??_-;_-@_-"/>
    <numFmt numFmtId="165" formatCode="_-* #,##0.0_-;\-* #,##0.0_-;_-* &quot;-&quot;??_-;_-@_-"/>
    <numFmt numFmtId="166" formatCode="_-* #,##0.000_-;\-* #,##0.000_-;_-* &quot;-&quot;??_-;_-@_-"/>
    <numFmt numFmtId="167" formatCode="_-* #,##0.0000_-;\-* #,##0.0000_-;_-* &quot;-&quot;_-;_-@_-"/>
  </numFmts>
  <fonts count="22" x14ac:knownFonts="1">
    <font>
      <sz val="11"/>
      <color theme="1"/>
      <name val="Calibri"/>
      <family val="2"/>
      <scheme val="minor"/>
    </font>
    <font>
      <sz val="11"/>
      <color theme="1"/>
      <name val="Calibri"/>
      <family val="2"/>
      <scheme val="minor"/>
    </font>
    <font>
      <b/>
      <sz val="12"/>
      <color theme="1"/>
      <name val="Arial Narrow"/>
      <family val="2"/>
    </font>
    <font>
      <sz val="12"/>
      <color theme="1"/>
      <name val="Arial Narrow"/>
      <family val="2"/>
    </font>
    <font>
      <b/>
      <sz val="16"/>
      <color theme="1"/>
      <name val="Arial Narrow"/>
      <family val="2"/>
    </font>
    <font>
      <sz val="14"/>
      <color theme="1"/>
      <name val="Arial Narrow"/>
      <family val="2"/>
    </font>
    <font>
      <b/>
      <sz val="14"/>
      <color theme="1"/>
      <name val="Arial Narrow"/>
      <family val="2"/>
    </font>
    <font>
      <sz val="14"/>
      <name val="Arial Narrow"/>
      <family val="2"/>
    </font>
    <font>
      <b/>
      <sz val="14"/>
      <name val="Arial Narrow"/>
      <family val="2"/>
    </font>
    <font>
      <sz val="12"/>
      <name val="Arial Narrow"/>
      <family val="2"/>
    </font>
    <font>
      <b/>
      <sz val="16"/>
      <color theme="0"/>
      <name val="Arial Narrow"/>
      <family val="2"/>
    </font>
    <font>
      <b/>
      <sz val="16"/>
      <name val="Arial Narrow"/>
      <family val="2"/>
    </font>
    <font>
      <b/>
      <u/>
      <sz val="16"/>
      <name val="Arial Narrow"/>
      <family val="2"/>
    </font>
    <font>
      <b/>
      <sz val="14"/>
      <color theme="0"/>
      <name val="Arial Narrow"/>
      <family val="2"/>
    </font>
    <font>
      <b/>
      <sz val="12"/>
      <name val="Arial Narrow"/>
      <family val="2"/>
    </font>
    <font>
      <b/>
      <sz val="12"/>
      <color theme="0"/>
      <name val="Arial Narrow"/>
      <family val="2"/>
    </font>
    <font>
      <sz val="11"/>
      <color theme="1"/>
      <name val="Arial Narrow"/>
      <family val="2"/>
    </font>
    <font>
      <sz val="12"/>
      <color rgb="FFFF0000"/>
      <name val="Arial Narrow"/>
      <family val="2"/>
    </font>
    <font>
      <sz val="12"/>
      <color rgb="FF202124"/>
      <name val="Arial Narrow"/>
      <family val="2"/>
    </font>
    <font>
      <b/>
      <sz val="9"/>
      <color indexed="81"/>
      <name val="Tahoma"/>
      <family val="2"/>
    </font>
    <font>
      <sz val="9"/>
      <color indexed="81"/>
      <name val="Tahoma"/>
      <family val="2"/>
    </font>
    <font>
      <b/>
      <sz val="7.3"/>
      <color theme="1"/>
      <name val="Arial Narrow"/>
      <family val="2"/>
    </font>
  </fonts>
  <fills count="8">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4" tint="0.39997558519241921"/>
        <bgColor rgb="FF000000"/>
      </patternFill>
    </fill>
    <fill>
      <patternFill patternType="solid">
        <fgColor rgb="FF92D050"/>
        <bgColor indexed="64"/>
      </patternFill>
    </fill>
    <fill>
      <patternFill patternType="solid">
        <fgColor theme="7" tint="0.39997558519241921"/>
        <bgColor indexed="64"/>
      </patternFill>
    </fill>
    <fill>
      <patternFill patternType="solid">
        <fgColor theme="0"/>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191">
    <xf numFmtId="0" fontId="0" fillId="0" borderId="0" xfId="0"/>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5" fillId="2" borderId="1" xfId="0" applyFont="1" applyFill="1" applyBorder="1" applyAlignment="1">
      <alignment horizontal="center" vertical="center" wrapText="1"/>
    </xf>
    <xf numFmtId="0" fontId="3" fillId="2" borderId="0" xfId="0" applyFont="1" applyFill="1" applyAlignment="1">
      <alignment wrapText="1"/>
    </xf>
    <xf numFmtId="0" fontId="7" fillId="2" borderId="1" xfId="0" applyFont="1" applyFill="1" applyBorder="1" applyAlignment="1">
      <alignment horizontal="center" vertical="center" wrapText="1"/>
    </xf>
    <xf numFmtId="0" fontId="9" fillId="2" borderId="0" xfId="0" applyFont="1" applyFill="1" applyAlignment="1">
      <alignment wrapText="1"/>
    </xf>
    <xf numFmtId="0" fontId="10" fillId="0" borderId="0" xfId="0" applyFont="1" applyFill="1" applyBorder="1" applyAlignment="1">
      <alignment horizontal="center" vertical="center" wrapText="1"/>
    </xf>
    <xf numFmtId="0" fontId="9" fillId="2" borderId="0" xfId="0" applyFont="1" applyFill="1" applyAlignment="1">
      <alignment horizontal="center" wrapText="1"/>
    </xf>
    <xf numFmtId="0" fontId="9" fillId="2" borderId="0" xfId="0" applyFont="1" applyFill="1" applyAlignment="1">
      <alignment horizontal="center" vertical="center" wrapText="1"/>
    </xf>
    <xf numFmtId="0" fontId="9" fillId="2" borderId="0" xfId="0" applyFont="1" applyFill="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2" borderId="0" xfId="0" applyNumberFormat="1" applyFont="1" applyFill="1" applyBorder="1" applyAlignment="1">
      <alignment wrapText="1"/>
    </xf>
    <xf numFmtId="0" fontId="15" fillId="3"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6" fillId="0" borderId="0" xfId="0" applyFont="1" applyFill="1" applyAlignment="1">
      <alignment horizontal="center" vertical="center" wrapText="1"/>
    </xf>
    <xf numFmtId="0" fontId="3" fillId="0" borderId="0" xfId="0" applyFont="1" applyFill="1" applyAlignment="1">
      <alignment wrapText="1"/>
    </xf>
    <xf numFmtId="0" fontId="17" fillId="2" borderId="0" xfId="0" applyFont="1" applyFill="1" applyAlignment="1">
      <alignment wrapText="1"/>
    </xf>
    <xf numFmtId="0" fontId="3" fillId="2" borderId="0" xfId="0" applyFont="1" applyFill="1" applyAlignment="1">
      <alignment horizontal="center" wrapText="1"/>
    </xf>
    <xf numFmtId="0" fontId="3" fillId="2" borderId="0" xfId="0" applyFont="1" applyFill="1" applyAlignment="1">
      <alignment horizontal="center" vertical="center" wrapText="1"/>
    </xf>
    <xf numFmtId="0" fontId="11" fillId="0" borderId="0"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4" fontId="3" fillId="0" borderId="1" xfId="3" applyNumberFormat="1" applyFont="1" applyFill="1" applyBorder="1" applyAlignment="1">
      <alignment vertical="center" wrapText="1"/>
    </xf>
    <xf numFmtId="164" fontId="2" fillId="5" borderId="1" xfId="3" applyNumberFormat="1" applyFont="1" applyFill="1" applyBorder="1" applyAlignment="1">
      <alignment vertical="center" wrapText="1"/>
    </xf>
    <xf numFmtId="9" fontId="3" fillId="6" borderId="1" xfId="0" applyNumberFormat="1" applyFont="1" applyFill="1" applyBorder="1" applyAlignment="1">
      <alignment vertical="center" wrapText="1"/>
    </xf>
    <xf numFmtId="9" fontId="3" fillId="6" borderId="1" xfId="1" applyFont="1" applyFill="1" applyBorder="1" applyAlignment="1">
      <alignment vertical="center" wrapText="1"/>
    </xf>
    <xf numFmtId="0" fontId="9" fillId="0" borderId="1" xfId="0" applyFont="1" applyBorder="1" applyAlignment="1">
      <alignment vertical="center" wrapText="1"/>
    </xf>
    <xf numFmtId="0" fontId="3" fillId="0" borderId="1" xfId="0" applyFont="1" applyBorder="1" applyAlignment="1">
      <alignment horizontal="left" vertical="center" wrapText="1"/>
    </xf>
    <xf numFmtId="164" fontId="2" fillId="0" borderId="1" xfId="3" applyNumberFormat="1" applyFont="1" applyFill="1" applyBorder="1" applyAlignment="1">
      <alignment vertical="center" wrapText="1"/>
    </xf>
    <xf numFmtId="164" fontId="3" fillId="6" borderId="1" xfId="0" applyNumberFormat="1" applyFont="1" applyFill="1" applyBorder="1" applyAlignment="1">
      <alignment vertical="center" wrapText="1"/>
    </xf>
    <xf numFmtId="9" fontId="2" fillId="0" borderId="1" xfId="1" applyFont="1" applyFill="1" applyBorder="1" applyAlignment="1">
      <alignment vertical="center" wrapText="1"/>
    </xf>
    <xf numFmtId="9" fontId="2" fillId="5" borderId="1" xfId="1" applyFont="1" applyFill="1" applyBorder="1" applyAlignment="1">
      <alignment vertical="center" wrapText="1"/>
    </xf>
    <xf numFmtId="41" fontId="3" fillId="6" borderId="1" xfId="4" applyFont="1" applyFill="1" applyBorder="1" applyAlignment="1">
      <alignment vertical="center" wrapText="1"/>
    </xf>
    <xf numFmtId="43" fontId="2" fillId="5" borderId="1" xfId="3" applyFont="1" applyFill="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165" fontId="2" fillId="5" borderId="1" xfId="3" applyNumberFormat="1" applyFont="1" applyFill="1" applyBorder="1" applyAlignment="1">
      <alignment vertical="center" wrapText="1"/>
    </xf>
    <xf numFmtId="0" fontId="3" fillId="0" borderId="18" xfId="0" applyFont="1" applyBorder="1" applyAlignment="1">
      <alignment horizontal="center" vertical="center" wrapText="1"/>
    </xf>
    <xf numFmtId="0" fontId="9" fillId="0" borderId="1" xfId="0" quotePrefix="1" applyFont="1" applyBorder="1" applyAlignment="1">
      <alignment vertical="center" wrapText="1"/>
    </xf>
    <xf numFmtId="164" fontId="9" fillId="2" borderId="1" xfId="3" applyNumberFormat="1" applyFont="1" applyFill="1" applyBorder="1" applyAlignment="1">
      <alignment vertical="center" wrapText="1"/>
    </xf>
    <xf numFmtId="0" fontId="18" fillId="0" borderId="0" xfId="0" applyFont="1" applyAlignment="1">
      <alignment vertical="center" wrapText="1"/>
    </xf>
    <xf numFmtId="10" fontId="2" fillId="0" borderId="1" xfId="1" applyNumberFormat="1" applyFont="1" applyFill="1" applyBorder="1" applyAlignment="1">
      <alignment vertical="center" wrapText="1"/>
    </xf>
    <xf numFmtId="0" fontId="9" fillId="0" borderId="11" xfId="0" applyFont="1" applyBorder="1" applyAlignment="1">
      <alignment vertical="center" wrapText="1"/>
    </xf>
    <xf numFmtId="10" fontId="2" fillId="5" borderId="1" xfId="1" applyNumberFormat="1" applyFont="1" applyFill="1" applyBorder="1" applyAlignment="1">
      <alignment vertical="center" wrapText="1"/>
    </xf>
    <xf numFmtId="0" fontId="3" fillId="0" borderId="1" xfId="0" quotePrefix="1" applyFont="1" applyBorder="1" applyAlignment="1">
      <alignment horizontal="left" vertical="center" wrapText="1"/>
    </xf>
    <xf numFmtId="0" fontId="9" fillId="0" borderId="18" xfId="0" applyFont="1" applyBorder="1" applyAlignment="1">
      <alignment vertical="center" wrapText="1"/>
    </xf>
    <xf numFmtId="0" fontId="9" fillId="2" borderId="1" xfId="0" applyFont="1" applyFill="1" applyBorder="1" applyAlignment="1">
      <alignment vertical="center" wrapText="1"/>
    </xf>
    <xf numFmtId="0" fontId="3"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3" fillId="2" borderId="10" xfId="0" applyFont="1" applyFill="1" applyBorder="1" applyAlignment="1">
      <alignment horizontal="center" vertical="center" wrapText="1"/>
    </xf>
    <xf numFmtId="9" fontId="3" fillId="2" borderId="1" xfId="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3" fillId="2" borderId="18" xfId="0" applyFont="1" applyFill="1" applyBorder="1" applyAlignment="1">
      <alignment vertical="center" wrapText="1"/>
    </xf>
    <xf numFmtId="0" fontId="9" fillId="2" borderId="11" xfId="0" applyFont="1" applyFill="1" applyBorder="1" applyAlignment="1">
      <alignment vertical="center" wrapText="1"/>
    </xf>
    <xf numFmtId="43" fontId="2" fillId="2" borderId="1" xfId="3" applyFont="1" applyFill="1" applyBorder="1" applyAlignment="1">
      <alignment vertical="center" wrapText="1"/>
    </xf>
    <xf numFmtId="9" fontId="14" fillId="0" borderId="1" xfId="1" applyFont="1" applyFill="1" applyBorder="1" applyAlignment="1">
      <alignment vertical="center" wrapText="1"/>
    </xf>
    <xf numFmtId="10" fontId="2" fillId="0" borderId="1" xfId="3" applyNumberFormat="1" applyFont="1" applyFill="1" applyBorder="1" applyAlignment="1">
      <alignment vertical="center" wrapText="1"/>
    </xf>
    <xf numFmtId="9" fontId="2" fillId="2" borderId="1" xfId="1" applyFont="1" applyFill="1" applyBorder="1" applyAlignment="1">
      <alignment vertical="center" wrapText="1"/>
    </xf>
    <xf numFmtId="164" fontId="2" fillId="2" borderId="1" xfId="3" applyNumberFormat="1" applyFont="1" applyFill="1" applyBorder="1" applyAlignment="1">
      <alignment vertical="center" wrapText="1"/>
    </xf>
    <xf numFmtId="164" fontId="14" fillId="0" borderId="1" xfId="3" applyNumberFormat="1" applyFont="1" applyFill="1" applyBorder="1" applyAlignment="1">
      <alignment vertical="center" wrapText="1"/>
    </xf>
    <xf numFmtId="0" fontId="11" fillId="0" borderId="0" xfId="0" applyFont="1" applyFill="1" applyBorder="1" applyAlignment="1">
      <alignment horizontal="center" vertical="center" wrapText="1"/>
    </xf>
    <xf numFmtId="166" fontId="2" fillId="2" borderId="1" xfId="3" applyNumberFormat="1" applyFont="1" applyFill="1" applyBorder="1" applyAlignment="1">
      <alignment vertical="center" wrapText="1"/>
    </xf>
    <xf numFmtId="1" fontId="2" fillId="5" borderId="1" xfId="1" applyNumberFormat="1" applyFont="1" applyFill="1" applyBorder="1" applyAlignment="1">
      <alignment horizontal="center" vertical="center" wrapText="1"/>
    </xf>
    <xf numFmtId="164" fontId="3" fillId="2" borderId="1" xfId="3" applyNumberFormat="1" applyFont="1" applyFill="1" applyBorder="1" applyAlignment="1">
      <alignment vertical="center" wrapText="1"/>
    </xf>
    <xf numFmtId="9" fontId="3" fillId="2" borderId="1" xfId="1" applyFont="1" applyFill="1" applyBorder="1" applyAlignment="1">
      <alignment vertical="center" wrapText="1"/>
    </xf>
    <xf numFmtId="164" fontId="3" fillId="6" borderId="1" xfId="1" applyNumberFormat="1" applyFont="1" applyFill="1" applyBorder="1" applyAlignment="1">
      <alignment vertical="center" wrapText="1"/>
    </xf>
    <xf numFmtId="0" fontId="9" fillId="0" borderId="10" xfId="0" applyFont="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9" fontId="3" fillId="6" borderId="1" xfId="1" applyNumberFormat="1" applyFont="1" applyFill="1" applyBorder="1" applyAlignment="1">
      <alignment vertical="center" wrapText="1"/>
    </xf>
    <xf numFmtId="166" fontId="3" fillId="0" borderId="1" xfId="3" applyNumberFormat="1" applyFont="1" applyFill="1" applyBorder="1" applyAlignment="1">
      <alignment vertical="center" wrapText="1"/>
    </xf>
    <xf numFmtId="43" fontId="2" fillId="0" borderId="1" xfId="3" applyFont="1" applyFill="1" applyBorder="1" applyAlignment="1">
      <alignment vertical="center" wrapText="1"/>
    </xf>
    <xf numFmtId="167" fontId="3" fillId="6" borderId="1" xfId="4" applyNumberFormat="1" applyFont="1" applyFill="1" applyBorder="1" applyAlignment="1">
      <alignment vertical="center" wrapText="1"/>
    </xf>
    <xf numFmtId="41" fontId="3" fillId="6" borderId="1" xfId="4" applyNumberFormat="1" applyFont="1" applyFill="1" applyBorder="1" applyAlignment="1">
      <alignment vertical="center" wrapText="1"/>
    </xf>
    <xf numFmtId="9" fontId="3" fillId="0" borderId="1" xfId="1" applyFont="1" applyFill="1" applyBorder="1" applyAlignment="1">
      <alignment vertical="center" wrapText="1"/>
    </xf>
    <xf numFmtId="10" fontId="14" fillId="0" borderId="1" xfId="1" applyNumberFormat="1" applyFont="1" applyFill="1" applyBorder="1" applyAlignment="1">
      <alignment vertical="center" wrapText="1"/>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6" xfId="0" applyFont="1" applyFill="1" applyBorder="1" applyAlignment="1">
      <alignment horizontal="right"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2" fillId="5" borderId="10" xfId="3" applyNumberFormat="1" applyFont="1" applyFill="1" applyBorder="1" applyAlignment="1">
      <alignment horizontal="center" vertical="center" wrapText="1"/>
    </xf>
    <xf numFmtId="0" fontId="2" fillId="5" borderId="18" xfId="3" applyNumberFormat="1" applyFont="1" applyFill="1" applyBorder="1" applyAlignment="1">
      <alignment horizontal="center" vertical="center" wrapText="1"/>
    </xf>
    <xf numFmtId="0" fontId="3" fillId="2" borderId="10" xfId="3" applyNumberFormat="1" applyFont="1" applyFill="1" applyBorder="1" applyAlignment="1">
      <alignment horizontal="center" vertical="center" wrapText="1"/>
    </xf>
    <xf numFmtId="0" fontId="3" fillId="2" borderId="18" xfId="3" applyNumberFormat="1" applyFont="1" applyFill="1" applyBorder="1" applyAlignment="1">
      <alignment horizontal="center" vertical="center" wrapText="1"/>
    </xf>
    <xf numFmtId="0" fontId="2" fillId="2" borderId="10" xfId="3" applyNumberFormat="1" applyFont="1" applyFill="1" applyBorder="1" applyAlignment="1">
      <alignment horizontal="center" vertical="center" wrapText="1"/>
    </xf>
    <xf numFmtId="0" fontId="2" fillId="2" borderId="18" xfId="3" applyNumberFormat="1" applyFont="1" applyFill="1" applyBorder="1" applyAlignment="1">
      <alignment horizontal="center" vertical="center" wrapText="1"/>
    </xf>
    <xf numFmtId="164" fontId="2" fillId="0" borderId="10" xfId="3" applyNumberFormat="1" applyFont="1" applyFill="1" applyBorder="1" applyAlignment="1">
      <alignment horizontal="center" vertical="center" wrapText="1"/>
    </xf>
    <xf numFmtId="164" fontId="2" fillId="0" borderId="11" xfId="3" applyNumberFormat="1" applyFont="1" applyFill="1" applyBorder="1" applyAlignment="1">
      <alignment horizontal="center" vertical="center" wrapText="1"/>
    </xf>
    <xf numFmtId="164" fontId="2" fillId="0" borderId="18" xfId="3"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4" fillId="0" borderId="10" xfId="3" applyNumberFormat="1" applyFont="1" applyFill="1" applyBorder="1" applyAlignment="1">
      <alignment horizontal="center" vertical="center" wrapText="1"/>
    </xf>
    <xf numFmtId="0" fontId="14" fillId="0" borderId="18" xfId="3" applyNumberFormat="1" applyFont="1" applyFill="1" applyBorder="1" applyAlignment="1">
      <alignment horizontal="center" vertical="center" wrapText="1"/>
    </xf>
    <xf numFmtId="0" fontId="2" fillId="0" borderId="10" xfId="3" applyNumberFormat="1" applyFont="1" applyFill="1" applyBorder="1" applyAlignment="1">
      <alignment horizontal="center" vertical="center" wrapText="1"/>
    </xf>
    <xf numFmtId="0" fontId="2" fillId="0" borderId="18" xfId="3" applyNumberFormat="1"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8" xfId="0" applyFont="1" applyBorder="1" applyAlignment="1">
      <alignment horizontal="left" vertical="center" wrapText="1"/>
    </xf>
    <xf numFmtId="9" fontId="2" fillId="5" borderId="10" xfId="1" applyFont="1" applyFill="1" applyBorder="1" applyAlignment="1">
      <alignment horizontal="center" vertical="center" wrapText="1"/>
    </xf>
    <xf numFmtId="9" fontId="2" fillId="5" borderId="11" xfId="1" applyFont="1" applyFill="1" applyBorder="1" applyAlignment="1">
      <alignment horizontal="center" vertical="center" wrapText="1"/>
    </xf>
    <xf numFmtId="9" fontId="2" fillId="5" borderId="18" xfId="1" applyFont="1" applyFill="1" applyBorder="1" applyAlignment="1">
      <alignment horizontal="center" vertical="center" wrapText="1"/>
    </xf>
    <xf numFmtId="0" fontId="9" fillId="0" borderId="10" xfId="0" applyFont="1" applyBorder="1" applyAlignment="1">
      <alignment horizontal="justify" vertical="center" wrapText="1"/>
    </xf>
    <xf numFmtId="0" fontId="9" fillId="0" borderId="18" xfId="0" applyFont="1" applyBorder="1" applyAlignment="1">
      <alignment horizontal="justify" vertical="center" wrapText="1"/>
    </xf>
    <xf numFmtId="9" fontId="3" fillId="6" borderId="10" xfId="1" applyFont="1" applyFill="1" applyBorder="1" applyAlignment="1">
      <alignment horizontal="center" vertical="center" wrapText="1"/>
    </xf>
    <xf numFmtId="9" fontId="3" fillId="6" borderId="18" xfId="1"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9" fillId="2" borderId="10" xfId="0" applyFont="1" applyFill="1" applyBorder="1" applyAlignment="1">
      <alignment horizontal="justify" vertical="center" wrapText="1"/>
    </xf>
    <xf numFmtId="0" fontId="9" fillId="2" borderId="18"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8" xfId="0" applyFont="1" applyBorder="1" applyAlignment="1">
      <alignment horizontal="justify" vertical="center" wrapText="1"/>
    </xf>
    <xf numFmtId="0" fontId="9" fillId="0" borderId="11" xfId="0" applyFont="1" applyBorder="1" applyAlignment="1">
      <alignment horizontal="justify" vertical="center" wrapText="1"/>
    </xf>
    <xf numFmtId="9" fontId="3" fillId="6" borderId="11" xfId="1" applyFont="1" applyFill="1" applyBorder="1" applyAlignment="1">
      <alignment horizontal="center" vertical="center" wrapText="1"/>
    </xf>
    <xf numFmtId="164" fontId="3" fillId="6" borderId="10" xfId="0" applyNumberFormat="1" applyFont="1" applyFill="1" applyBorder="1" applyAlignment="1">
      <alignment horizontal="center" vertical="center" wrapText="1"/>
    </xf>
    <xf numFmtId="9" fontId="3" fillId="6" borderId="11" xfId="0" applyNumberFormat="1" applyFont="1" applyFill="1" applyBorder="1" applyAlignment="1">
      <alignment horizontal="center" vertical="center" wrapText="1"/>
    </xf>
    <xf numFmtId="9" fontId="3" fillId="6" borderId="18" xfId="0" applyNumberFormat="1" applyFont="1" applyFill="1" applyBorder="1" applyAlignment="1">
      <alignment horizontal="center" vertical="center" wrapText="1"/>
    </xf>
    <xf numFmtId="0" fontId="14" fillId="7" borderId="1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 fillId="2" borderId="13" xfId="0" applyFont="1" applyFill="1" applyBorder="1" applyAlignment="1">
      <alignment horizontal="center" wrapText="1"/>
    </xf>
    <xf numFmtId="0" fontId="3" fillId="2" borderId="14" xfId="0" applyFont="1" applyFill="1" applyBorder="1" applyAlignment="1">
      <alignment horizontal="center" wrapText="1"/>
    </xf>
    <xf numFmtId="0" fontId="3" fillId="2" borderId="12" xfId="0" applyFont="1" applyFill="1" applyBorder="1" applyAlignment="1">
      <alignment horizontal="center" wrapText="1"/>
    </xf>
    <xf numFmtId="0" fontId="3" fillId="2" borderId="15" xfId="0" applyFont="1" applyFill="1" applyBorder="1" applyAlignment="1">
      <alignment horizontal="center" wrapText="1"/>
    </xf>
    <xf numFmtId="0" fontId="3" fillId="2" borderId="16" xfId="0" applyFont="1" applyFill="1" applyBorder="1" applyAlignment="1">
      <alignment horizontal="center" wrapText="1"/>
    </xf>
    <xf numFmtId="0" fontId="3" fillId="2" borderId="17" xfId="0" applyFont="1" applyFill="1" applyBorder="1" applyAlignment="1">
      <alignment horizontal="center" wrapText="1"/>
    </xf>
    <xf numFmtId="0" fontId="10" fillId="0"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11" fillId="0" borderId="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18" xfId="0" applyFont="1" applyFill="1" applyBorder="1" applyAlignment="1">
      <alignment horizontal="justify" vertical="center" wrapText="1"/>
    </xf>
    <xf numFmtId="0" fontId="9" fillId="0" borderId="10" xfId="0" quotePrefix="1" applyFont="1" applyBorder="1" applyAlignment="1">
      <alignment horizontal="justify" vertical="center" wrapText="1"/>
    </xf>
    <xf numFmtId="0" fontId="9" fillId="0" borderId="1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8" xfId="0" applyFont="1" applyFill="1" applyBorder="1" applyAlignment="1">
      <alignment horizontal="justify" vertical="center" wrapText="1"/>
    </xf>
    <xf numFmtId="0" fontId="3" fillId="2" borderId="11" xfId="0" applyFont="1" applyFill="1" applyBorder="1" applyAlignment="1">
      <alignment horizontal="left" vertical="center" wrapText="1"/>
    </xf>
    <xf numFmtId="164" fontId="3" fillId="6" borderId="11" xfId="0" applyNumberFormat="1" applyFont="1" applyFill="1" applyBorder="1" applyAlignment="1">
      <alignment horizontal="center" vertical="center" wrapText="1"/>
    </xf>
    <xf numFmtId="164" fontId="3" fillId="6" borderId="18" xfId="0" applyNumberFormat="1" applyFont="1" applyFill="1" applyBorder="1" applyAlignment="1">
      <alignment horizontal="center" vertical="center" wrapText="1"/>
    </xf>
    <xf numFmtId="164" fontId="2" fillId="5" borderId="10" xfId="3" applyNumberFormat="1" applyFont="1" applyFill="1" applyBorder="1" applyAlignment="1">
      <alignment horizontal="center" vertical="center" wrapText="1"/>
    </xf>
    <xf numFmtId="164" fontId="2" fillId="5" borderId="11" xfId="3" applyNumberFormat="1" applyFont="1" applyFill="1" applyBorder="1" applyAlignment="1">
      <alignment horizontal="center" vertical="center" wrapText="1"/>
    </xf>
    <xf numFmtId="164" fontId="2" fillId="5" borderId="18" xfId="3" applyNumberFormat="1" applyFont="1" applyFill="1" applyBorder="1" applyAlignment="1">
      <alignment horizontal="center" vertical="center" wrapText="1"/>
    </xf>
    <xf numFmtId="164" fontId="2" fillId="2" borderId="10" xfId="3" applyNumberFormat="1" applyFont="1" applyFill="1" applyBorder="1" applyAlignment="1">
      <alignment horizontal="center" vertical="center" wrapText="1"/>
    </xf>
    <xf numFmtId="164" fontId="2" fillId="2" borderId="11" xfId="3" applyNumberFormat="1" applyFont="1" applyFill="1" applyBorder="1" applyAlignment="1">
      <alignment horizontal="center" vertical="center" wrapText="1"/>
    </xf>
    <xf numFmtId="164" fontId="2" fillId="2" borderId="18" xfId="3" applyNumberFormat="1" applyFont="1" applyFill="1" applyBorder="1" applyAlignment="1">
      <alignment horizontal="center" vertical="center" wrapText="1"/>
    </xf>
    <xf numFmtId="0" fontId="9" fillId="2" borderId="11" xfId="0" applyFont="1" applyFill="1" applyBorder="1" applyAlignment="1">
      <alignment horizontal="justify" vertical="center" wrapText="1"/>
    </xf>
    <xf numFmtId="9" fontId="3" fillId="6" borderId="10" xfId="0" applyNumberFormat="1" applyFont="1" applyFill="1" applyBorder="1" applyAlignment="1">
      <alignment horizontal="center" vertical="center" wrapText="1"/>
    </xf>
    <xf numFmtId="164" fontId="3" fillId="0" borderId="10" xfId="3" applyNumberFormat="1" applyFont="1" applyFill="1" applyBorder="1" applyAlignment="1">
      <alignment horizontal="center" vertical="center" wrapText="1"/>
    </xf>
    <xf numFmtId="164" fontId="3" fillId="0" borderId="11" xfId="3" applyNumberFormat="1" applyFont="1" applyFill="1" applyBorder="1" applyAlignment="1">
      <alignment horizontal="center" vertical="center" wrapText="1"/>
    </xf>
    <xf numFmtId="164" fontId="3" fillId="0" borderId="18" xfId="3"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9" fillId="2" borderId="0" xfId="0" applyFont="1" applyFill="1" applyAlignment="1">
      <alignment horizontal="left" vertical="top" wrapText="1"/>
    </xf>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9" fontId="3" fillId="2" borderId="10" xfId="1" applyFont="1" applyFill="1" applyBorder="1" applyAlignment="1">
      <alignment horizontal="center" vertical="center" wrapText="1"/>
    </xf>
    <xf numFmtId="9" fontId="3" fillId="2" borderId="11" xfId="1" applyFont="1" applyFill="1" applyBorder="1" applyAlignment="1">
      <alignment horizontal="center" vertical="center" wrapText="1"/>
    </xf>
    <xf numFmtId="9" fontId="3" fillId="2" borderId="18" xfId="1" applyFont="1" applyFill="1" applyBorder="1" applyAlignment="1">
      <alignment horizontal="center" vertical="center" wrapText="1"/>
    </xf>
    <xf numFmtId="9" fontId="2" fillId="2" borderId="10" xfId="1" applyFont="1" applyFill="1" applyBorder="1" applyAlignment="1">
      <alignment horizontal="center" vertical="center" wrapText="1"/>
    </xf>
    <xf numFmtId="9" fontId="2" fillId="2" borderId="11" xfId="1" applyFont="1" applyFill="1" applyBorder="1" applyAlignment="1">
      <alignment horizontal="center" vertical="center" wrapText="1"/>
    </xf>
    <xf numFmtId="9" fontId="2" fillId="2" borderId="18" xfId="1" applyFont="1" applyFill="1" applyBorder="1" applyAlignment="1">
      <alignment horizontal="center" vertical="center" wrapText="1"/>
    </xf>
    <xf numFmtId="9" fontId="2" fillId="0" borderId="10" xfId="1" applyFont="1" applyFill="1" applyBorder="1" applyAlignment="1">
      <alignment horizontal="center" vertical="center" wrapText="1"/>
    </xf>
    <xf numFmtId="9" fontId="2" fillId="0" borderId="11" xfId="1" applyFont="1" applyFill="1" applyBorder="1" applyAlignment="1">
      <alignment horizontal="center" vertical="center" wrapText="1"/>
    </xf>
    <xf numFmtId="9" fontId="2" fillId="0" borderId="18" xfId="1" applyFont="1" applyFill="1" applyBorder="1" applyAlignment="1">
      <alignment horizontal="center" vertical="center" wrapText="1"/>
    </xf>
    <xf numFmtId="164" fontId="3" fillId="2" borderId="10" xfId="3" applyNumberFormat="1" applyFont="1" applyFill="1" applyBorder="1" applyAlignment="1">
      <alignment horizontal="center" vertical="center" wrapText="1"/>
    </xf>
    <xf numFmtId="164" fontId="3" fillId="2" borderId="11" xfId="3" applyNumberFormat="1" applyFont="1" applyFill="1" applyBorder="1" applyAlignment="1">
      <alignment horizontal="center" vertical="center" wrapText="1"/>
    </xf>
    <xf numFmtId="164" fontId="3" fillId="2" borderId="18" xfId="3" applyNumberFormat="1" applyFont="1" applyFill="1" applyBorder="1" applyAlignment="1">
      <alignment horizontal="center" vertical="center" wrapText="1"/>
    </xf>
  </cellXfs>
  <cellStyles count="5">
    <cellStyle name="Millares" xfId="3" builtinId="3"/>
    <cellStyle name="Millares [0]" xfId="4" builtinId="6"/>
    <cellStyle name="Millares [0] 2" xfId="2" xr:uid="{00000000-0005-0000-0000-000001000000}"/>
    <cellStyle name="Normal" xfId="0" builtinId="0"/>
    <cellStyle name="Porcentaje" xfId="1" builtinId="5"/>
  </cellStyles>
  <dxfs count="0"/>
  <tableStyles count="0" defaultTableStyle="TableStyleMedium2" defaultPivotStyle="PivotStyleLight16"/>
  <colors>
    <mruColors>
      <color rgb="FF0000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23</xdr:row>
      <xdr:rowOff>54063</xdr:rowOff>
    </xdr:from>
    <xdr:to>
      <xdr:col>8</xdr:col>
      <xdr:colOff>725714</xdr:colOff>
      <xdr:row>33</xdr:row>
      <xdr:rowOff>253994</xdr:rowOff>
    </xdr:to>
    <xdr:sp macro="" textlink="">
      <xdr:nvSpPr>
        <xdr:cNvPr id="3" name="Rectangle 11">
          <a:extLst>
            <a:ext uri="{FF2B5EF4-FFF2-40B4-BE49-F238E27FC236}">
              <a16:creationId xmlns:a16="http://schemas.microsoft.com/office/drawing/2014/main" id="{00000000-0008-0000-0000-000003000000}"/>
            </a:ext>
          </a:extLst>
        </xdr:cNvPr>
        <xdr:cNvSpPr>
          <a:spLocks noChangeArrowheads="1"/>
        </xdr:cNvSpPr>
      </xdr:nvSpPr>
      <xdr:spPr bwMode="auto">
        <a:xfrm>
          <a:off x="115981" y="5054688"/>
          <a:ext cx="6705733" cy="2581181"/>
        </a:xfrm>
        <a:prstGeom prst="rect">
          <a:avLst/>
        </a:prstGeom>
        <a:noFill/>
        <a:ln w="38100">
          <a:noFill/>
          <a:miter lim="800000"/>
          <a:headEnd/>
          <a:tailEnd/>
        </a:ln>
        <a:effectLst>
          <a:outerShdw dist="28398" dir="3806097" algn="ctr" rotWithShape="0">
            <a:srgbClr val="7F7F7F">
              <a:alpha val="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3366CC"/>
              </a:solidFill>
              <a:latin typeface="Arial Narrow"/>
            </a:rPr>
            <a:t>SEGUIMIENTO AL PLAN DE ACCIÓN INSTITUCIONAL 2021</a:t>
          </a:r>
        </a:p>
        <a:p>
          <a:pPr algn="ctr" rtl="0">
            <a:defRPr sz="1000"/>
          </a:pPr>
          <a:r>
            <a:rPr lang="en-US" sz="2100" b="1" i="0" u="none" strike="noStrike" baseline="0">
              <a:solidFill>
                <a:srgbClr val="3366CC"/>
              </a:solidFill>
              <a:effectLst/>
              <a:latin typeface="Arial Narrow"/>
              <a:ea typeface="+mn-ea"/>
              <a:cs typeface="+mn-cs"/>
            </a:rPr>
            <a:t>Corte al 30 de septiembre de 2021</a:t>
          </a:r>
          <a:endParaRPr lang="en-US" sz="2100" b="1" i="0" u="none" strike="noStrike" baseline="0">
            <a:solidFill>
              <a:srgbClr val="3366CC"/>
            </a:solidFill>
            <a:latin typeface="Arial Narrow"/>
          </a:endParaRPr>
        </a:p>
      </xdr:txBody>
    </xdr:sp>
    <xdr:clientData/>
  </xdr:twoCellAnchor>
  <xdr:twoCellAnchor editAs="oneCell">
    <xdr:from>
      <xdr:col>0</xdr:col>
      <xdr:colOff>142873</xdr:colOff>
      <xdr:row>7</xdr:row>
      <xdr:rowOff>166681</xdr:rowOff>
    </xdr:from>
    <xdr:to>
      <xdr:col>8</xdr:col>
      <xdr:colOff>452435</xdr:colOff>
      <xdr:row>14</xdr:row>
      <xdr:rowOff>190494</xdr:rowOff>
    </xdr:to>
    <xdr:pic>
      <xdr:nvPicPr>
        <xdr:cNvPr id="5" name="Imagen 4">
          <a:extLst>
            <a:ext uri="{FF2B5EF4-FFF2-40B4-BE49-F238E27FC236}">
              <a16:creationId xmlns:a16="http://schemas.microsoft.com/office/drawing/2014/main" id="{0BE88DAF-9B88-4DB2-82BB-7A78BB84BC68}"/>
            </a:ext>
          </a:extLst>
        </xdr:cNvPr>
        <xdr:cNvPicPr/>
      </xdr:nvPicPr>
      <xdr:blipFill>
        <a:blip xmlns:r="http://schemas.openxmlformats.org/officeDocument/2006/relationships" r:embed="rId1"/>
        <a:stretch>
          <a:fillRect/>
        </a:stretch>
      </xdr:blipFill>
      <xdr:spPr>
        <a:xfrm>
          <a:off x="142873" y="1762119"/>
          <a:ext cx="6405562" cy="1357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0</xdr:rowOff>
    </xdr:to>
    <xdr:pic>
      <xdr:nvPicPr>
        <xdr:cNvPr id="3" name="Imagen 2">
          <a:extLst>
            <a:ext uri="{FF2B5EF4-FFF2-40B4-BE49-F238E27FC236}">
              <a16:creationId xmlns:a16="http://schemas.microsoft.com/office/drawing/2014/main" id="{F42AE1DA-F83E-4567-A965-16289F7D88FF}"/>
            </a:ext>
          </a:extLst>
        </xdr:cNvPr>
        <xdr:cNvPicPr/>
      </xdr:nvPicPr>
      <xdr:blipFill>
        <a:blip xmlns:r="http://schemas.openxmlformats.org/officeDocument/2006/relationships" r:embed="rId1"/>
        <a:stretch>
          <a:fillRect/>
        </a:stretch>
      </xdr:blipFill>
      <xdr:spPr>
        <a:xfrm>
          <a:off x="0" y="0"/>
          <a:ext cx="3939352" cy="9172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showRowColHeaders="0" zoomScaleNormal="100" workbookViewId="0"/>
  </sheetViews>
  <sheetFormatPr baseColWidth="10" defaultRowHeight="15" x14ac:dyDescent="0.25"/>
  <sheetData>
    <row r="1" spans="1:9" x14ac:dyDescent="0.25">
      <c r="A1" s="1"/>
      <c r="B1" s="2"/>
      <c r="C1" s="2"/>
      <c r="D1" s="2"/>
      <c r="E1" s="2"/>
      <c r="F1" s="2"/>
      <c r="G1" s="2"/>
      <c r="H1" s="2"/>
      <c r="I1" s="3"/>
    </row>
    <row r="2" spans="1:9" ht="35.25" customHeight="1" x14ac:dyDescent="0.25">
      <c r="A2" s="4"/>
      <c r="B2" s="5"/>
      <c r="C2" s="5"/>
      <c r="D2" s="5"/>
      <c r="E2" s="5"/>
      <c r="F2" s="5"/>
      <c r="G2" s="5"/>
      <c r="H2" s="5"/>
      <c r="I2" s="6"/>
    </row>
    <row r="3" spans="1:9" x14ac:dyDescent="0.25">
      <c r="A3" s="4"/>
      <c r="B3" s="5"/>
      <c r="C3" s="5"/>
      <c r="D3" s="5"/>
      <c r="E3" s="5"/>
      <c r="F3" s="5"/>
      <c r="G3" s="5"/>
      <c r="H3" s="5"/>
      <c r="I3" s="6"/>
    </row>
    <row r="4" spans="1:9" x14ac:dyDescent="0.25">
      <c r="A4" s="4"/>
      <c r="B4" s="5"/>
      <c r="C4" s="5"/>
      <c r="D4" s="5"/>
      <c r="E4" s="5"/>
      <c r="F4" s="5"/>
      <c r="G4" s="5"/>
      <c r="H4" s="5"/>
      <c r="I4" s="6"/>
    </row>
    <row r="5" spans="1:9" x14ac:dyDescent="0.25">
      <c r="A5" s="4"/>
      <c r="B5" s="5"/>
      <c r="C5" s="5"/>
      <c r="D5" s="5"/>
      <c r="E5" s="5"/>
      <c r="F5" s="5"/>
      <c r="G5" s="5"/>
      <c r="H5" s="5"/>
      <c r="I5" s="6"/>
    </row>
    <row r="6" spans="1:9" x14ac:dyDescent="0.25">
      <c r="A6" s="4"/>
      <c r="B6" s="5"/>
      <c r="C6" s="5"/>
      <c r="D6" s="5"/>
      <c r="E6" s="5"/>
      <c r="F6" s="5"/>
      <c r="G6" s="5"/>
      <c r="H6" s="5"/>
      <c r="I6" s="6"/>
    </row>
    <row r="7" spans="1:9" x14ac:dyDescent="0.25">
      <c r="A7" s="4"/>
      <c r="B7" s="5"/>
      <c r="C7" s="5"/>
      <c r="D7" s="5"/>
      <c r="E7" s="5"/>
      <c r="F7" s="5"/>
      <c r="G7" s="5"/>
      <c r="H7" s="5"/>
      <c r="I7" s="6"/>
    </row>
    <row r="8" spans="1:9" x14ac:dyDescent="0.25">
      <c r="A8" s="4"/>
      <c r="B8" s="5"/>
      <c r="C8" s="5"/>
      <c r="D8" s="5"/>
      <c r="E8" s="5"/>
      <c r="F8" s="5"/>
      <c r="G8" s="5"/>
      <c r="H8" s="5"/>
      <c r="I8" s="6"/>
    </row>
    <row r="9" spans="1:9" x14ac:dyDescent="0.25">
      <c r="A9" s="4"/>
      <c r="B9" s="5"/>
      <c r="C9" s="5"/>
      <c r="D9" s="5"/>
      <c r="E9" s="5"/>
      <c r="F9" s="5"/>
      <c r="G9" s="5"/>
      <c r="H9" s="5"/>
      <c r="I9" s="6"/>
    </row>
    <row r="10" spans="1:9" x14ac:dyDescent="0.25">
      <c r="A10" s="4"/>
      <c r="B10" s="5"/>
      <c r="C10" s="5"/>
      <c r="D10" s="5"/>
      <c r="E10" s="5"/>
      <c r="F10" s="5"/>
      <c r="G10" s="5"/>
      <c r="H10" s="5"/>
      <c r="I10" s="6"/>
    </row>
    <row r="11" spans="1:9" x14ac:dyDescent="0.25">
      <c r="A11" s="4"/>
      <c r="B11" s="5"/>
      <c r="C11" s="5"/>
      <c r="D11" s="5"/>
      <c r="E11" s="5"/>
      <c r="F11" s="5"/>
      <c r="G11" s="5"/>
      <c r="H11" s="5"/>
      <c r="I11" s="6"/>
    </row>
    <row r="12" spans="1:9" x14ac:dyDescent="0.25">
      <c r="A12" s="4"/>
      <c r="B12" s="5"/>
      <c r="C12" s="5"/>
      <c r="D12" s="5"/>
      <c r="E12" s="5"/>
      <c r="F12" s="5"/>
      <c r="G12" s="5"/>
      <c r="H12" s="5"/>
      <c r="I12" s="6"/>
    </row>
    <row r="13" spans="1:9" x14ac:dyDescent="0.25">
      <c r="A13" s="4"/>
      <c r="B13" s="5"/>
      <c r="C13" s="5"/>
      <c r="D13" s="5"/>
      <c r="E13" s="5"/>
      <c r="F13" s="5"/>
      <c r="G13" s="5"/>
      <c r="H13" s="5"/>
      <c r="I13" s="6"/>
    </row>
    <row r="14" spans="1:9" x14ac:dyDescent="0.25">
      <c r="A14" s="4"/>
      <c r="B14" s="5"/>
      <c r="C14" s="5"/>
      <c r="D14" s="5"/>
      <c r="E14" s="5"/>
      <c r="F14" s="5"/>
      <c r="G14" s="5"/>
      <c r="H14" s="5"/>
      <c r="I14" s="6"/>
    </row>
    <row r="15" spans="1:9" ht="42.75" customHeight="1" x14ac:dyDescent="0.25">
      <c r="A15" s="4"/>
      <c r="B15" s="5"/>
      <c r="C15" s="5"/>
      <c r="D15" s="5"/>
      <c r="E15" s="5"/>
      <c r="F15" s="5"/>
      <c r="G15" s="5"/>
      <c r="H15" s="5"/>
      <c r="I15" s="6"/>
    </row>
    <row r="16" spans="1:9" x14ac:dyDescent="0.25">
      <c r="A16" s="4"/>
      <c r="B16" s="5"/>
      <c r="C16" s="5"/>
      <c r="D16" s="5"/>
      <c r="E16" s="5"/>
      <c r="F16" s="5"/>
      <c r="G16" s="5"/>
      <c r="H16" s="5"/>
      <c r="I16" s="6"/>
    </row>
    <row r="17" spans="1:9" x14ac:dyDescent="0.25">
      <c r="A17" s="4"/>
      <c r="B17" s="5"/>
      <c r="C17" s="5"/>
      <c r="D17" s="5"/>
      <c r="E17" s="5"/>
      <c r="F17" s="5"/>
      <c r="G17" s="5"/>
      <c r="H17" s="5"/>
      <c r="I17" s="6"/>
    </row>
    <row r="18" spans="1:9" x14ac:dyDescent="0.25">
      <c r="A18" s="4"/>
      <c r="B18" s="5"/>
      <c r="C18" s="5"/>
      <c r="D18" s="5"/>
      <c r="E18" s="5"/>
      <c r="F18" s="5"/>
      <c r="G18" s="5"/>
      <c r="H18" s="5"/>
      <c r="I18" s="6"/>
    </row>
    <row r="19" spans="1:9" x14ac:dyDescent="0.25">
      <c r="A19" s="4"/>
      <c r="B19" s="5"/>
      <c r="C19" s="5"/>
      <c r="D19" s="5"/>
      <c r="E19" s="5"/>
      <c r="F19" s="5"/>
      <c r="G19" s="5"/>
      <c r="H19" s="5"/>
      <c r="I19" s="6"/>
    </row>
    <row r="20" spans="1:9" x14ac:dyDescent="0.25">
      <c r="A20" s="4"/>
      <c r="B20" s="5"/>
      <c r="C20" s="5"/>
      <c r="D20" s="5"/>
      <c r="E20" s="5"/>
      <c r="F20" s="5"/>
      <c r="G20" s="5"/>
      <c r="H20" s="5"/>
      <c r="I20" s="6"/>
    </row>
    <row r="21" spans="1:9" x14ac:dyDescent="0.25">
      <c r="A21" s="4"/>
      <c r="B21" s="5"/>
      <c r="C21" s="5"/>
      <c r="D21" s="5"/>
      <c r="E21" s="5"/>
      <c r="F21" s="5"/>
      <c r="G21" s="5"/>
      <c r="H21" s="5"/>
      <c r="I21" s="6"/>
    </row>
    <row r="22" spans="1:9" x14ac:dyDescent="0.25">
      <c r="A22" s="4"/>
      <c r="B22" s="5"/>
      <c r="C22" s="5"/>
      <c r="D22" s="5"/>
      <c r="E22" s="5"/>
      <c r="F22" s="5"/>
      <c r="G22" s="5"/>
      <c r="H22" s="5"/>
      <c r="I22" s="6"/>
    </row>
    <row r="23" spans="1:9" x14ac:dyDescent="0.25">
      <c r="A23" s="4"/>
      <c r="B23" s="5"/>
      <c r="C23" s="5"/>
      <c r="D23" s="5"/>
      <c r="E23" s="5"/>
      <c r="F23" s="5"/>
      <c r="G23" s="5"/>
      <c r="H23" s="5"/>
      <c r="I23" s="6"/>
    </row>
    <row r="24" spans="1:9" x14ac:dyDescent="0.25">
      <c r="A24" s="4"/>
      <c r="B24" s="5"/>
      <c r="C24" s="5"/>
      <c r="D24" s="5"/>
      <c r="E24" s="5"/>
      <c r="F24" s="5"/>
      <c r="G24" s="5"/>
      <c r="H24" s="5"/>
      <c r="I24" s="6"/>
    </row>
    <row r="25" spans="1:9" x14ac:dyDescent="0.25">
      <c r="A25" s="4"/>
      <c r="B25" s="5"/>
      <c r="C25" s="5"/>
      <c r="D25" s="5"/>
      <c r="E25" s="5"/>
      <c r="F25" s="5"/>
      <c r="G25" s="5"/>
      <c r="H25" s="5"/>
      <c r="I25" s="6"/>
    </row>
    <row r="26" spans="1:9" x14ac:dyDescent="0.25">
      <c r="A26" s="4"/>
      <c r="B26" s="5"/>
      <c r="C26" s="5"/>
      <c r="D26" s="5"/>
      <c r="E26" s="5"/>
      <c r="F26" s="5"/>
      <c r="G26" s="5"/>
      <c r="H26" s="5"/>
      <c r="I26" s="6"/>
    </row>
    <row r="27" spans="1:9" x14ac:dyDescent="0.25">
      <c r="A27" s="4"/>
      <c r="B27" s="5"/>
      <c r="C27" s="5"/>
      <c r="D27" s="5"/>
      <c r="E27" s="5"/>
      <c r="F27" s="5"/>
      <c r="G27" s="5"/>
      <c r="H27" s="5"/>
      <c r="I27" s="6"/>
    </row>
    <row r="28" spans="1:9" x14ac:dyDescent="0.25">
      <c r="A28" s="4"/>
      <c r="B28" s="5"/>
      <c r="C28" s="5"/>
      <c r="D28" s="5"/>
      <c r="E28" s="5"/>
      <c r="F28" s="5"/>
      <c r="G28" s="5"/>
      <c r="H28" s="5"/>
      <c r="I28" s="6"/>
    </row>
    <row r="29" spans="1:9" x14ac:dyDescent="0.25">
      <c r="A29" s="4"/>
      <c r="B29" s="5"/>
      <c r="C29" s="5"/>
      <c r="D29" s="5"/>
      <c r="E29" s="5"/>
      <c r="F29" s="5"/>
      <c r="G29" s="5"/>
      <c r="H29" s="5"/>
      <c r="I29" s="6"/>
    </row>
    <row r="30" spans="1:9" ht="42" customHeight="1" x14ac:dyDescent="0.25">
      <c r="A30" s="4"/>
      <c r="B30" s="5"/>
      <c r="C30" s="5"/>
      <c r="D30" s="5"/>
      <c r="E30" s="5"/>
      <c r="F30" s="5"/>
      <c r="G30" s="5"/>
      <c r="H30" s="5"/>
      <c r="I30" s="6"/>
    </row>
    <row r="31" spans="1:9" x14ac:dyDescent="0.25">
      <c r="A31" s="4"/>
      <c r="B31" s="5"/>
      <c r="C31" s="5"/>
      <c r="D31" s="5"/>
      <c r="E31" s="5"/>
      <c r="F31" s="5"/>
      <c r="G31" s="5"/>
      <c r="H31" s="5"/>
      <c r="I31" s="6"/>
    </row>
    <row r="32" spans="1:9" ht="20.25" customHeight="1" x14ac:dyDescent="0.25">
      <c r="A32" s="4"/>
      <c r="B32" s="5"/>
      <c r="C32" s="5"/>
      <c r="D32" s="5"/>
      <c r="E32" s="5"/>
      <c r="F32" s="5"/>
      <c r="G32" s="5"/>
      <c r="H32" s="5"/>
      <c r="I32" s="6"/>
    </row>
    <row r="33" spans="1:9" ht="20.25" customHeight="1" x14ac:dyDescent="0.25">
      <c r="A33" s="4"/>
      <c r="B33" s="5"/>
      <c r="C33" s="5"/>
      <c r="D33" s="5"/>
      <c r="E33" s="5"/>
      <c r="F33" s="5"/>
      <c r="G33" s="5"/>
      <c r="H33" s="5"/>
      <c r="I33" s="6"/>
    </row>
    <row r="34" spans="1:9" ht="20.25" customHeight="1" x14ac:dyDescent="0.25">
      <c r="A34" s="4"/>
      <c r="B34" s="5"/>
      <c r="C34" s="5"/>
      <c r="D34" s="5"/>
      <c r="E34" s="5"/>
      <c r="F34" s="5"/>
      <c r="G34" s="5"/>
      <c r="H34" s="5"/>
      <c r="I34" s="6"/>
    </row>
    <row r="35" spans="1:9" ht="20.25" customHeight="1" x14ac:dyDescent="0.25">
      <c r="A35" s="4"/>
      <c r="B35" s="5"/>
      <c r="C35" s="5"/>
      <c r="D35" s="5"/>
      <c r="E35" s="5"/>
      <c r="F35" s="5"/>
      <c r="G35" s="5"/>
      <c r="H35" s="5"/>
      <c r="I35" s="6"/>
    </row>
    <row r="36" spans="1:9" ht="20.25" customHeight="1" x14ac:dyDescent="0.25">
      <c r="A36" s="89"/>
      <c r="B36" s="90"/>
      <c r="C36" s="90"/>
      <c r="D36" s="90"/>
      <c r="E36" s="90"/>
      <c r="F36" s="90"/>
      <c r="G36" s="90"/>
      <c r="H36" s="90"/>
      <c r="I36" s="91"/>
    </row>
    <row r="37" spans="1:9" ht="20.25" customHeight="1" x14ac:dyDescent="0.25">
      <c r="A37" s="4"/>
      <c r="B37" s="5"/>
      <c r="C37" s="5"/>
      <c r="D37" s="5"/>
      <c r="E37" s="5"/>
      <c r="F37" s="5"/>
      <c r="G37" s="5"/>
      <c r="H37" s="5"/>
      <c r="I37" s="6"/>
    </row>
    <row r="38" spans="1:9" ht="20.25" customHeight="1" x14ac:dyDescent="0.25">
      <c r="A38" s="4"/>
      <c r="B38" s="5"/>
      <c r="C38" s="5"/>
      <c r="D38" s="5"/>
      <c r="E38" s="5"/>
      <c r="F38" s="5"/>
      <c r="G38" s="5"/>
      <c r="H38" s="5"/>
      <c r="I38" s="6"/>
    </row>
    <row r="39" spans="1:9" x14ac:dyDescent="0.25">
      <c r="A39" s="4"/>
      <c r="B39" s="5"/>
      <c r="C39" s="5"/>
      <c r="D39" s="5"/>
      <c r="E39" s="5"/>
      <c r="F39" s="5"/>
      <c r="G39" s="5"/>
      <c r="H39" s="5"/>
      <c r="I39" s="6"/>
    </row>
    <row r="40" spans="1:9" x14ac:dyDescent="0.25">
      <c r="A40" s="4"/>
      <c r="B40" s="5"/>
      <c r="C40" s="5"/>
      <c r="D40" s="5"/>
      <c r="E40" s="5"/>
      <c r="F40" s="5"/>
      <c r="G40" s="5"/>
      <c r="H40" s="5"/>
      <c r="I40" s="6"/>
    </row>
    <row r="41" spans="1:9" x14ac:dyDescent="0.25">
      <c r="A41" s="4"/>
      <c r="B41" s="5"/>
      <c r="C41" s="5"/>
      <c r="D41" s="5"/>
      <c r="E41" s="5"/>
      <c r="F41" s="5"/>
      <c r="G41" s="5"/>
      <c r="H41" s="5"/>
      <c r="I41" s="6"/>
    </row>
    <row r="42" spans="1:9" x14ac:dyDescent="0.25">
      <c r="A42" s="4"/>
      <c r="B42" s="5"/>
      <c r="C42" s="5"/>
      <c r="D42" s="5"/>
      <c r="E42" s="5"/>
      <c r="F42" s="5"/>
      <c r="G42" s="5"/>
      <c r="H42" s="5"/>
      <c r="I42" s="6"/>
    </row>
    <row r="43" spans="1:9" x14ac:dyDescent="0.25">
      <c r="A43" s="4"/>
      <c r="B43" s="5"/>
      <c r="C43" s="5"/>
      <c r="D43" s="5"/>
      <c r="E43" s="5"/>
      <c r="F43" s="5"/>
      <c r="G43" s="5"/>
      <c r="H43" s="5"/>
      <c r="I43" s="6"/>
    </row>
    <row r="44" spans="1:9" x14ac:dyDescent="0.25">
      <c r="A44" s="4"/>
      <c r="B44" s="5"/>
      <c r="C44" s="5"/>
      <c r="D44" s="5"/>
      <c r="E44" s="5"/>
      <c r="F44" s="5"/>
      <c r="G44" s="5"/>
      <c r="H44" s="5"/>
      <c r="I44" s="6"/>
    </row>
    <row r="45" spans="1:9" x14ac:dyDescent="0.25">
      <c r="A45" s="4"/>
      <c r="B45" s="5"/>
      <c r="C45" s="5"/>
      <c r="D45" s="5"/>
      <c r="E45" s="5"/>
      <c r="F45" s="5"/>
      <c r="G45" s="5"/>
      <c r="H45" s="5"/>
      <c r="I45" s="6"/>
    </row>
    <row r="46" spans="1:9" ht="15.75" thickBot="1" x14ac:dyDescent="0.3">
      <c r="A46" s="7"/>
      <c r="B46" s="8"/>
      <c r="C46" s="8"/>
      <c r="D46" s="8"/>
      <c r="E46" s="8"/>
      <c r="F46" s="8"/>
      <c r="G46" s="8"/>
      <c r="H46" s="8"/>
      <c r="I46" s="9"/>
    </row>
  </sheetData>
  <mergeCells count="1">
    <mergeCell ref="A36:I36"/>
  </mergeCells>
  <printOptions horizontalCentered="1" verticalCentered="1"/>
  <pageMargins left="0.70866141732283472" right="0.70866141732283472" top="0.74803149606299213" bottom="0.74803149606299213" header="0.31496062992125984" footer="0.31496062992125984"/>
  <pageSetup scale="8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07"/>
  <sheetViews>
    <sheetView showGridLines="0" tabSelected="1" topLeftCell="D69" zoomScale="60" zoomScaleNormal="60" zoomScaleSheetLayoutView="30" workbookViewId="0">
      <selection activeCell="E71" sqref="E71"/>
    </sheetView>
  </sheetViews>
  <sheetFormatPr baseColWidth="10" defaultColWidth="11.5703125" defaultRowHeight="43.5" customHeight="1" x14ac:dyDescent="0.25"/>
  <cols>
    <col min="1" max="1" width="23.5703125" style="11" customWidth="1"/>
    <col min="2" max="2" width="35.42578125" style="26" customWidth="1"/>
    <col min="3" max="3" width="32.85546875" style="26" customWidth="1"/>
    <col min="4" max="4" width="28.85546875" style="27" customWidth="1"/>
    <col min="5" max="6" width="15.140625" style="26" customWidth="1"/>
    <col min="7" max="7" width="16.28515625" style="26" customWidth="1"/>
    <col min="8" max="8" width="15.42578125" style="26" customWidth="1"/>
    <col min="9" max="9" width="15.7109375" style="26" customWidth="1"/>
    <col min="10" max="10" width="15" style="26" customWidth="1"/>
    <col min="11" max="11" width="15.28515625" style="26" customWidth="1"/>
    <col min="12" max="12" width="15.42578125" style="26" customWidth="1"/>
    <col min="13" max="13" width="17.28515625" style="26" customWidth="1"/>
    <col min="14" max="14" width="19.85546875" style="26" customWidth="1"/>
    <col min="15" max="15" width="161.85546875" style="11" customWidth="1"/>
    <col min="16" max="16" width="223.42578125" style="11" customWidth="1"/>
    <col min="17" max="17" width="57.42578125" style="11" customWidth="1"/>
    <col min="18" max="18" width="46" style="11" customWidth="1"/>
    <col min="19" max="19" width="11.5703125" style="11"/>
    <col min="20" max="20" width="13.140625" style="11" bestFit="1" customWidth="1"/>
    <col min="21" max="16384" width="11.5703125" style="11"/>
  </cols>
  <sheetData>
    <row r="1" spans="1:24" ht="24" customHeight="1" x14ac:dyDescent="0.25">
      <c r="A1" s="139"/>
      <c r="B1" s="140"/>
      <c r="C1" s="146" t="s">
        <v>16</v>
      </c>
      <c r="D1" s="146"/>
      <c r="E1" s="146"/>
      <c r="F1" s="146"/>
      <c r="G1" s="146"/>
      <c r="H1" s="146"/>
      <c r="I1" s="146"/>
      <c r="J1" s="146"/>
      <c r="K1" s="146"/>
      <c r="L1" s="146"/>
      <c r="M1" s="146"/>
      <c r="N1" s="146"/>
      <c r="O1" s="146"/>
      <c r="P1" s="10" t="s">
        <v>18</v>
      </c>
    </row>
    <row r="2" spans="1:24" s="13" customFormat="1" ht="24" customHeight="1" x14ac:dyDescent="0.25">
      <c r="A2" s="141"/>
      <c r="B2" s="142"/>
      <c r="C2" s="146"/>
      <c r="D2" s="146"/>
      <c r="E2" s="146"/>
      <c r="F2" s="146"/>
      <c r="G2" s="146"/>
      <c r="H2" s="146"/>
      <c r="I2" s="146"/>
      <c r="J2" s="146"/>
      <c r="K2" s="146"/>
      <c r="L2" s="146"/>
      <c r="M2" s="146"/>
      <c r="N2" s="146"/>
      <c r="O2" s="146"/>
      <c r="P2" s="12" t="s">
        <v>20</v>
      </c>
    </row>
    <row r="3" spans="1:24" s="13" customFormat="1" ht="24" customHeight="1" x14ac:dyDescent="0.25">
      <c r="A3" s="143"/>
      <c r="B3" s="144"/>
      <c r="C3" s="146"/>
      <c r="D3" s="146"/>
      <c r="E3" s="146"/>
      <c r="F3" s="146"/>
      <c r="G3" s="146"/>
      <c r="H3" s="146"/>
      <c r="I3" s="146"/>
      <c r="J3" s="146"/>
      <c r="K3" s="146"/>
      <c r="L3" s="146"/>
      <c r="M3" s="146"/>
      <c r="N3" s="146"/>
      <c r="O3" s="146"/>
      <c r="P3" s="10" t="s">
        <v>21</v>
      </c>
    </row>
    <row r="4" spans="1:24" s="13" customFormat="1" ht="43.5" customHeight="1" x14ac:dyDescent="0.25">
      <c r="B4" s="145"/>
      <c r="C4" s="145"/>
      <c r="D4" s="145"/>
      <c r="E4" s="145"/>
      <c r="F4" s="145"/>
      <c r="G4" s="145"/>
      <c r="H4" s="145"/>
      <c r="I4" s="145"/>
      <c r="J4" s="145"/>
      <c r="K4" s="145"/>
      <c r="L4" s="145"/>
      <c r="M4" s="145"/>
      <c r="N4" s="145"/>
      <c r="O4" s="145"/>
      <c r="P4" s="14"/>
    </row>
    <row r="5" spans="1:24" s="13" customFormat="1" ht="43.5" customHeight="1" x14ac:dyDescent="0.25">
      <c r="A5" s="148" t="s">
        <v>22</v>
      </c>
      <c r="B5" s="149"/>
      <c r="C5" s="149"/>
      <c r="D5" s="149"/>
      <c r="E5" s="149"/>
      <c r="F5" s="149"/>
      <c r="G5" s="149"/>
      <c r="H5" s="149"/>
      <c r="I5" s="149"/>
      <c r="J5" s="149"/>
      <c r="K5" s="149"/>
      <c r="L5" s="149"/>
      <c r="M5" s="149"/>
      <c r="N5" s="149"/>
      <c r="O5" s="149"/>
      <c r="P5" s="149"/>
    </row>
    <row r="6" spans="1:24" s="13" customFormat="1" ht="16.5" customHeight="1" x14ac:dyDescent="0.25">
      <c r="B6" s="15"/>
      <c r="C6" s="15"/>
      <c r="D6" s="16"/>
      <c r="E6" s="16"/>
      <c r="F6" s="16"/>
      <c r="G6" s="16"/>
      <c r="H6" s="16"/>
      <c r="I6" s="16"/>
      <c r="J6" s="16"/>
      <c r="K6" s="16"/>
      <c r="L6" s="16"/>
      <c r="M6" s="15"/>
      <c r="N6" s="15"/>
      <c r="O6" s="17"/>
      <c r="P6" s="17"/>
    </row>
    <row r="7" spans="1:24" s="13" customFormat="1" ht="16.5" customHeight="1" x14ac:dyDescent="0.25">
      <c r="A7" s="147" t="s">
        <v>180</v>
      </c>
      <c r="B7" s="147"/>
      <c r="C7" s="147"/>
      <c r="D7" s="147"/>
      <c r="E7" s="147"/>
      <c r="F7" s="147"/>
      <c r="G7" s="147"/>
      <c r="H7" s="147"/>
      <c r="I7" s="147"/>
      <c r="J7" s="147"/>
      <c r="K7" s="147"/>
      <c r="L7" s="147"/>
      <c r="M7" s="147"/>
      <c r="N7" s="147"/>
      <c r="O7" s="147"/>
      <c r="P7" s="147"/>
      <c r="Q7" s="28"/>
      <c r="R7" s="28"/>
      <c r="S7" s="28"/>
      <c r="T7" s="28"/>
      <c r="U7" s="28"/>
      <c r="V7" s="28"/>
      <c r="W7" s="28"/>
      <c r="X7" s="28"/>
    </row>
    <row r="8" spans="1:24" s="13" customFormat="1" ht="16.5" customHeight="1" x14ac:dyDescent="0.25">
      <c r="A8" s="18"/>
      <c r="B8" s="72"/>
      <c r="C8" s="19"/>
      <c r="D8" s="19"/>
      <c r="E8" s="15"/>
      <c r="F8" s="15"/>
      <c r="G8" s="15"/>
      <c r="H8" s="15"/>
      <c r="I8" s="15"/>
      <c r="J8" s="15"/>
      <c r="K8" s="15"/>
      <c r="L8" s="15"/>
      <c r="M8" s="19"/>
      <c r="N8" s="19"/>
      <c r="O8" s="18"/>
      <c r="P8" s="18"/>
      <c r="Q8" s="18"/>
      <c r="R8" s="18"/>
      <c r="S8" s="18"/>
      <c r="T8" s="18"/>
      <c r="U8" s="18"/>
      <c r="V8" s="18"/>
      <c r="W8" s="18"/>
      <c r="X8" s="18"/>
    </row>
    <row r="9" spans="1:24" s="20" customFormat="1" ht="43.5" customHeight="1" x14ac:dyDescent="0.25">
      <c r="A9" s="150" t="s">
        <v>0</v>
      </c>
      <c r="B9" s="150" t="s">
        <v>1</v>
      </c>
      <c r="C9" s="150" t="s">
        <v>2</v>
      </c>
      <c r="D9" s="150" t="s">
        <v>6</v>
      </c>
      <c r="E9" s="150" t="s">
        <v>17</v>
      </c>
      <c r="F9" s="150"/>
      <c r="G9" s="150"/>
      <c r="H9" s="150"/>
      <c r="I9" s="150"/>
      <c r="J9" s="150"/>
      <c r="K9" s="150"/>
      <c r="L9" s="150"/>
      <c r="M9" s="151" t="s">
        <v>5</v>
      </c>
      <c r="N9" s="151" t="s">
        <v>23</v>
      </c>
      <c r="O9" s="138" t="s">
        <v>126</v>
      </c>
      <c r="P9" s="138" t="s">
        <v>19</v>
      </c>
    </row>
    <row r="10" spans="1:24" ht="43.5" customHeight="1" x14ac:dyDescent="0.25">
      <c r="A10" s="150"/>
      <c r="B10" s="150"/>
      <c r="C10" s="150"/>
      <c r="D10" s="150"/>
      <c r="E10" s="21" t="s">
        <v>7</v>
      </c>
      <c r="F10" s="22" t="s">
        <v>8</v>
      </c>
      <c r="G10" s="21" t="s">
        <v>9</v>
      </c>
      <c r="H10" s="22" t="s">
        <v>10</v>
      </c>
      <c r="I10" s="21" t="s">
        <v>11</v>
      </c>
      <c r="J10" s="22" t="s">
        <v>12</v>
      </c>
      <c r="K10" s="21" t="s">
        <v>13</v>
      </c>
      <c r="L10" s="22" t="s">
        <v>14</v>
      </c>
      <c r="M10" s="151"/>
      <c r="N10" s="151"/>
      <c r="O10" s="138"/>
      <c r="P10" s="138"/>
    </row>
    <row r="11" spans="1:24" ht="210" customHeight="1" x14ac:dyDescent="0.25">
      <c r="A11" s="92" t="s">
        <v>24</v>
      </c>
      <c r="B11" s="104" t="s">
        <v>128</v>
      </c>
      <c r="C11" s="92" t="s">
        <v>25</v>
      </c>
      <c r="D11" s="92" t="s">
        <v>26</v>
      </c>
      <c r="E11" s="107">
        <v>1</v>
      </c>
      <c r="F11" s="107">
        <v>2</v>
      </c>
      <c r="G11" s="109">
        <v>4</v>
      </c>
      <c r="H11" s="109">
        <v>11</v>
      </c>
      <c r="I11" s="99">
        <v>7</v>
      </c>
      <c r="J11" s="97">
        <v>33</v>
      </c>
      <c r="K11" s="95">
        <v>10</v>
      </c>
      <c r="L11" s="123"/>
      <c r="M11" s="121">
        <f>+J11</f>
        <v>33</v>
      </c>
      <c r="N11" s="119">
        <f>IF((M11/K11)&gt;1,100%,FALSE)</f>
        <v>1</v>
      </c>
      <c r="O11" s="117" t="s">
        <v>125</v>
      </c>
      <c r="P11" s="117" t="s">
        <v>127</v>
      </c>
    </row>
    <row r="12" spans="1:24" s="23" customFormat="1" ht="259.5" customHeight="1" x14ac:dyDescent="0.25">
      <c r="A12" s="93"/>
      <c r="B12" s="106"/>
      <c r="C12" s="94"/>
      <c r="D12" s="94"/>
      <c r="E12" s="108"/>
      <c r="F12" s="108"/>
      <c r="G12" s="110"/>
      <c r="H12" s="110"/>
      <c r="I12" s="100"/>
      <c r="J12" s="98"/>
      <c r="K12" s="96"/>
      <c r="L12" s="124"/>
      <c r="M12" s="122"/>
      <c r="N12" s="120"/>
      <c r="O12" s="118"/>
      <c r="P12" s="118"/>
    </row>
    <row r="13" spans="1:24" s="23" customFormat="1" ht="127.5" customHeight="1" x14ac:dyDescent="0.25">
      <c r="A13" s="93"/>
      <c r="B13" s="104" t="s">
        <v>27</v>
      </c>
      <c r="C13" s="92" t="s">
        <v>28</v>
      </c>
      <c r="D13" s="92" t="s">
        <v>29</v>
      </c>
      <c r="E13" s="101">
        <v>0</v>
      </c>
      <c r="F13" s="101">
        <v>0</v>
      </c>
      <c r="G13" s="101">
        <f>122+398+24</f>
        <v>544</v>
      </c>
      <c r="H13" s="101">
        <f>398+122+18+6</f>
        <v>544</v>
      </c>
      <c r="I13" s="165">
        <f>122+398+24</f>
        <v>544</v>
      </c>
      <c r="J13" s="165">
        <v>544</v>
      </c>
      <c r="K13" s="162">
        <f>122+398+242+80+40+700+118</f>
        <v>1700</v>
      </c>
      <c r="L13" s="123"/>
      <c r="M13" s="134">
        <f>+J13</f>
        <v>544</v>
      </c>
      <c r="N13" s="119">
        <f>IF(M13/K13&gt;100%,100%,M13/K13)</f>
        <v>0.32</v>
      </c>
      <c r="O13" s="117" t="s">
        <v>129</v>
      </c>
      <c r="P13" s="117" t="s">
        <v>130</v>
      </c>
    </row>
    <row r="14" spans="1:24" s="23" customFormat="1" ht="409.5" customHeight="1" x14ac:dyDescent="0.25">
      <c r="A14" s="93"/>
      <c r="B14" s="105"/>
      <c r="C14" s="93"/>
      <c r="D14" s="93"/>
      <c r="E14" s="102"/>
      <c r="F14" s="102"/>
      <c r="G14" s="102"/>
      <c r="H14" s="102"/>
      <c r="I14" s="166"/>
      <c r="J14" s="166"/>
      <c r="K14" s="163"/>
      <c r="L14" s="137"/>
      <c r="M14" s="160"/>
      <c r="N14" s="133"/>
      <c r="O14" s="132"/>
      <c r="P14" s="132"/>
    </row>
    <row r="15" spans="1:24" s="23" customFormat="1" ht="408.75" customHeight="1" x14ac:dyDescent="0.25">
      <c r="A15" s="93"/>
      <c r="B15" s="106"/>
      <c r="C15" s="93"/>
      <c r="D15" s="94"/>
      <c r="E15" s="103"/>
      <c r="F15" s="103"/>
      <c r="G15" s="103"/>
      <c r="H15" s="103"/>
      <c r="I15" s="167"/>
      <c r="J15" s="167"/>
      <c r="K15" s="164"/>
      <c r="L15" s="124"/>
      <c r="M15" s="161"/>
      <c r="N15" s="120"/>
      <c r="O15" s="118"/>
      <c r="P15" s="118"/>
    </row>
    <row r="16" spans="1:24" s="23" customFormat="1" ht="253.5" customHeight="1" x14ac:dyDescent="0.25">
      <c r="A16" s="93"/>
      <c r="B16" s="104" t="s">
        <v>30</v>
      </c>
      <c r="C16" s="93"/>
      <c r="D16" s="92" t="s">
        <v>31</v>
      </c>
      <c r="E16" s="101">
        <v>0</v>
      </c>
      <c r="F16" s="101">
        <v>0</v>
      </c>
      <c r="G16" s="101">
        <v>0</v>
      </c>
      <c r="H16" s="101">
        <v>0</v>
      </c>
      <c r="I16" s="188">
        <v>0</v>
      </c>
      <c r="J16" s="165">
        <v>6000</v>
      </c>
      <c r="K16" s="162">
        <v>17000</v>
      </c>
      <c r="L16" s="123"/>
      <c r="M16" s="134">
        <f>+J16</f>
        <v>6000</v>
      </c>
      <c r="N16" s="119">
        <f>IF(M16/K16&gt;100%,100%,M16/K16)</f>
        <v>0.35294117647058826</v>
      </c>
      <c r="O16" s="117" t="s">
        <v>137</v>
      </c>
      <c r="P16" s="117" t="s">
        <v>131</v>
      </c>
    </row>
    <row r="17" spans="1:16" s="23" customFormat="1" ht="163.5" customHeight="1" x14ac:dyDescent="0.25">
      <c r="A17" s="93"/>
      <c r="B17" s="105"/>
      <c r="C17" s="93"/>
      <c r="D17" s="93"/>
      <c r="E17" s="102"/>
      <c r="F17" s="102"/>
      <c r="G17" s="102"/>
      <c r="H17" s="102"/>
      <c r="I17" s="189"/>
      <c r="J17" s="166"/>
      <c r="K17" s="163"/>
      <c r="L17" s="137"/>
      <c r="M17" s="135"/>
      <c r="N17" s="133"/>
      <c r="O17" s="132"/>
      <c r="P17" s="132"/>
    </row>
    <row r="18" spans="1:16" s="23" customFormat="1" ht="249.75" customHeight="1" x14ac:dyDescent="0.25">
      <c r="A18" s="93"/>
      <c r="B18" s="105"/>
      <c r="C18" s="93"/>
      <c r="D18" s="93"/>
      <c r="E18" s="102"/>
      <c r="F18" s="102"/>
      <c r="G18" s="102"/>
      <c r="H18" s="102"/>
      <c r="I18" s="189"/>
      <c r="J18" s="166"/>
      <c r="K18" s="163"/>
      <c r="L18" s="137"/>
      <c r="M18" s="135"/>
      <c r="N18" s="133"/>
      <c r="O18" s="132"/>
      <c r="P18" s="132"/>
    </row>
    <row r="19" spans="1:16" s="23" customFormat="1" ht="353.25" customHeight="1" x14ac:dyDescent="0.25">
      <c r="A19" s="93"/>
      <c r="B19" s="105"/>
      <c r="C19" s="93"/>
      <c r="D19" s="93"/>
      <c r="E19" s="102"/>
      <c r="F19" s="102"/>
      <c r="G19" s="102"/>
      <c r="H19" s="102"/>
      <c r="I19" s="189"/>
      <c r="J19" s="166"/>
      <c r="K19" s="163"/>
      <c r="L19" s="137"/>
      <c r="M19" s="135"/>
      <c r="N19" s="133"/>
      <c r="O19" s="132"/>
      <c r="P19" s="132"/>
    </row>
    <row r="20" spans="1:16" s="23" customFormat="1" ht="409.6" customHeight="1" x14ac:dyDescent="0.25">
      <c r="A20" s="93"/>
      <c r="B20" s="105"/>
      <c r="C20" s="93"/>
      <c r="D20" s="93"/>
      <c r="E20" s="102"/>
      <c r="F20" s="102"/>
      <c r="G20" s="102"/>
      <c r="H20" s="102"/>
      <c r="I20" s="189"/>
      <c r="J20" s="166"/>
      <c r="K20" s="163"/>
      <c r="L20" s="137"/>
      <c r="M20" s="135"/>
      <c r="N20" s="133"/>
      <c r="O20" s="132"/>
      <c r="P20" s="132"/>
    </row>
    <row r="21" spans="1:16" s="23" customFormat="1" ht="332.25" customHeight="1" x14ac:dyDescent="0.25">
      <c r="A21" s="93"/>
      <c r="B21" s="105"/>
      <c r="C21" s="93"/>
      <c r="D21" s="93"/>
      <c r="E21" s="102"/>
      <c r="F21" s="102"/>
      <c r="G21" s="102"/>
      <c r="H21" s="102"/>
      <c r="I21" s="189"/>
      <c r="J21" s="166"/>
      <c r="K21" s="163"/>
      <c r="L21" s="137"/>
      <c r="M21" s="135"/>
      <c r="N21" s="133"/>
      <c r="O21" s="132"/>
      <c r="P21" s="132"/>
    </row>
    <row r="22" spans="1:16" s="23" customFormat="1" ht="257.25" customHeight="1" x14ac:dyDescent="0.25">
      <c r="A22" s="93"/>
      <c r="B22" s="105"/>
      <c r="C22" s="93"/>
      <c r="D22" s="93"/>
      <c r="E22" s="102"/>
      <c r="F22" s="102"/>
      <c r="G22" s="102"/>
      <c r="H22" s="102"/>
      <c r="I22" s="189"/>
      <c r="J22" s="166"/>
      <c r="K22" s="163"/>
      <c r="L22" s="137"/>
      <c r="M22" s="135"/>
      <c r="N22" s="133"/>
      <c r="O22" s="132"/>
      <c r="P22" s="132"/>
    </row>
    <row r="23" spans="1:16" s="23" customFormat="1" ht="135.75" customHeight="1" x14ac:dyDescent="0.25">
      <c r="A23" s="93"/>
      <c r="B23" s="105"/>
      <c r="C23" s="93"/>
      <c r="D23" s="93"/>
      <c r="E23" s="102"/>
      <c r="F23" s="102"/>
      <c r="G23" s="102"/>
      <c r="H23" s="102"/>
      <c r="I23" s="189"/>
      <c r="J23" s="166"/>
      <c r="K23" s="163"/>
      <c r="L23" s="137"/>
      <c r="M23" s="135"/>
      <c r="N23" s="133"/>
      <c r="O23" s="132"/>
      <c r="P23" s="132"/>
    </row>
    <row r="24" spans="1:16" s="23" customFormat="1" ht="53.25" customHeight="1" x14ac:dyDescent="0.25">
      <c r="A24" s="93"/>
      <c r="B24" s="106"/>
      <c r="C24" s="93"/>
      <c r="D24" s="94"/>
      <c r="E24" s="103"/>
      <c r="F24" s="103"/>
      <c r="G24" s="103"/>
      <c r="H24" s="103"/>
      <c r="I24" s="190"/>
      <c r="J24" s="167"/>
      <c r="K24" s="164"/>
      <c r="L24" s="124"/>
      <c r="M24" s="136"/>
      <c r="N24" s="120"/>
      <c r="O24" s="118"/>
      <c r="P24" s="118"/>
    </row>
    <row r="25" spans="1:16" s="23" customFormat="1" ht="99" customHeight="1" x14ac:dyDescent="0.25">
      <c r="A25" s="93"/>
      <c r="B25" s="125" t="s">
        <v>33</v>
      </c>
      <c r="C25" s="93"/>
      <c r="D25" s="80" t="s">
        <v>34</v>
      </c>
      <c r="E25" s="37">
        <v>0</v>
      </c>
      <c r="F25" s="37">
        <v>0</v>
      </c>
      <c r="G25" s="37">
        <v>150</v>
      </c>
      <c r="H25" s="37">
        <v>179</v>
      </c>
      <c r="I25" s="70">
        <f>150+40</f>
        <v>190</v>
      </c>
      <c r="J25" s="70">
        <v>219</v>
      </c>
      <c r="K25" s="32">
        <f>150+40+260+470</f>
        <v>920</v>
      </c>
      <c r="L25" s="31"/>
      <c r="M25" s="38">
        <f t="shared" ref="M25:M30" si="0">+H25</f>
        <v>179</v>
      </c>
      <c r="N25" s="34">
        <f t="shared" ref="N25:N40" si="1">IF(M25/K25&gt;100%,100%,M25/K25)</f>
        <v>0.19456521739130433</v>
      </c>
      <c r="O25" s="117" t="s">
        <v>138</v>
      </c>
      <c r="P25" s="117" t="s">
        <v>132</v>
      </c>
    </row>
    <row r="26" spans="1:16" s="24" customFormat="1" ht="118.5" customHeight="1" x14ac:dyDescent="0.25">
      <c r="A26" s="93"/>
      <c r="B26" s="159"/>
      <c r="C26" s="93"/>
      <c r="D26" s="79" t="s">
        <v>35</v>
      </c>
      <c r="E26" s="37">
        <v>0</v>
      </c>
      <c r="F26" s="37">
        <v>0</v>
      </c>
      <c r="G26" s="37">
        <v>850</v>
      </c>
      <c r="H26" s="37">
        <v>1170</v>
      </c>
      <c r="I26" s="70">
        <v>850</v>
      </c>
      <c r="J26" s="70">
        <v>1170</v>
      </c>
      <c r="K26" s="32">
        <f>850+130</f>
        <v>980</v>
      </c>
      <c r="L26" s="31"/>
      <c r="M26" s="38">
        <f t="shared" si="0"/>
        <v>1170</v>
      </c>
      <c r="N26" s="34">
        <f t="shared" si="1"/>
        <v>1</v>
      </c>
      <c r="O26" s="132"/>
      <c r="P26" s="132"/>
    </row>
    <row r="27" spans="1:16" s="24" customFormat="1" ht="114" customHeight="1" x14ac:dyDescent="0.25">
      <c r="A27" s="93"/>
      <c r="B27" s="126"/>
      <c r="C27" s="94"/>
      <c r="D27" s="79" t="s">
        <v>36</v>
      </c>
      <c r="E27" s="37">
        <v>0</v>
      </c>
      <c r="F27" s="37">
        <v>0</v>
      </c>
      <c r="G27" s="37">
        <v>163</v>
      </c>
      <c r="H27" s="37">
        <v>163</v>
      </c>
      <c r="I27" s="70">
        <v>163</v>
      </c>
      <c r="J27" s="70">
        <v>163</v>
      </c>
      <c r="K27" s="32">
        <f>50+50+50+50</f>
        <v>200</v>
      </c>
      <c r="L27" s="31"/>
      <c r="M27" s="38">
        <f t="shared" si="0"/>
        <v>163</v>
      </c>
      <c r="N27" s="34">
        <f t="shared" si="1"/>
        <v>0.81499999999999995</v>
      </c>
      <c r="O27" s="118"/>
      <c r="P27" s="118"/>
    </row>
    <row r="28" spans="1:16" s="24" customFormat="1" ht="390.75" customHeight="1" x14ac:dyDescent="0.25">
      <c r="A28" s="45"/>
      <c r="B28" s="104" t="s">
        <v>37</v>
      </c>
      <c r="C28" s="92" t="s">
        <v>38</v>
      </c>
      <c r="D28" s="79" t="s">
        <v>100</v>
      </c>
      <c r="E28" s="39">
        <v>0.5</v>
      </c>
      <c r="F28" s="39">
        <v>0.5</v>
      </c>
      <c r="G28" s="39">
        <v>0.6</v>
      </c>
      <c r="H28" s="39">
        <v>0.6</v>
      </c>
      <c r="I28" s="39">
        <v>0.7</v>
      </c>
      <c r="J28" s="39">
        <v>0.6</v>
      </c>
      <c r="K28" s="40">
        <v>1</v>
      </c>
      <c r="L28" s="31"/>
      <c r="M28" s="34">
        <f t="shared" si="0"/>
        <v>0.6</v>
      </c>
      <c r="N28" s="34">
        <f t="shared" si="1"/>
        <v>0.6</v>
      </c>
      <c r="O28" s="156" t="s">
        <v>139</v>
      </c>
      <c r="P28" s="156" t="s">
        <v>140</v>
      </c>
    </row>
    <row r="29" spans="1:16" s="24" customFormat="1" ht="390.75" customHeight="1" x14ac:dyDescent="0.25">
      <c r="A29" s="45"/>
      <c r="B29" s="105"/>
      <c r="C29" s="93"/>
      <c r="D29" s="79" t="s">
        <v>123</v>
      </c>
      <c r="E29" s="37">
        <v>0</v>
      </c>
      <c r="F29" s="37">
        <v>0</v>
      </c>
      <c r="G29" s="37">
        <v>0</v>
      </c>
      <c r="H29" s="37">
        <v>0</v>
      </c>
      <c r="I29" s="75">
        <v>0</v>
      </c>
      <c r="J29" s="75">
        <v>0</v>
      </c>
      <c r="K29" s="74">
        <v>5</v>
      </c>
      <c r="L29" s="31"/>
      <c r="M29" s="77">
        <f>+H29</f>
        <v>0</v>
      </c>
      <c r="N29" s="34">
        <f t="shared" si="1"/>
        <v>0</v>
      </c>
      <c r="O29" s="157"/>
      <c r="P29" s="157"/>
    </row>
    <row r="30" spans="1:16" s="24" customFormat="1" ht="390.75" customHeight="1" x14ac:dyDescent="0.25">
      <c r="A30" s="45"/>
      <c r="B30" s="106"/>
      <c r="C30" s="94"/>
      <c r="D30" s="79" t="s">
        <v>101</v>
      </c>
      <c r="E30" s="37">
        <v>33</v>
      </c>
      <c r="F30" s="37">
        <v>33</v>
      </c>
      <c r="G30" s="37">
        <v>33</v>
      </c>
      <c r="H30" s="37">
        <v>33</v>
      </c>
      <c r="I30" s="70">
        <v>33</v>
      </c>
      <c r="J30" s="70">
        <v>33</v>
      </c>
      <c r="K30" s="32">
        <v>33</v>
      </c>
      <c r="L30" s="31"/>
      <c r="M30" s="38">
        <f t="shared" si="0"/>
        <v>33</v>
      </c>
      <c r="N30" s="34">
        <f t="shared" si="1"/>
        <v>1</v>
      </c>
      <c r="O30" s="158"/>
      <c r="P30" s="158"/>
    </row>
    <row r="31" spans="1:16" ht="297" customHeight="1" x14ac:dyDescent="0.25">
      <c r="A31" s="45"/>
      <c r="B31" s="125" t="s">
        <v>39</v>
      </c>
      <c r="C31" s="92" t="s">
        <v>40</v>
      </c>
      <c r="D31" s="79" t="s">
        <v>104</v>
      </c>
      <c r="E31" s="39">
        <v>0.1</v>
      </c>
      <c r="F31" s="39">
        <v>0</v>
      </c>
      <c r="G31" s="39">
        <v>0.3</v>
      </c>
      <c r="H31" s="69">
        <v>0.19</v>
      </c>
      <c r="I31" s="69">
        <v>0.5</v>
      </c>
      <c r="J31" s="69">
        <v>0.74</v>
      </c>
      <c r="K31" s="40">
        <v>0.8</v>
      </c>
      <c r="L31" s="31"/>
      <c r="M31" s="33">
        <f>+J31</f>
        <v>0.74</v>
      </c>
      <c r="N31" s="34">
        <f t="shared" si="1"/>
        <v>0.92499999999999993</v>
      </c>
      <c r="O31" s="127" t="s">
        <v>141</v>
      </c>
      <c r="P31" s="117" t="s">
        <v>136</v>
      </c>
    </row>
    <row r="32" spans="1:16" ht="297" customHeight="1" x14ac:dyDescent="0.25">
      <c r="A32" s="43"/>
      <c r="B32" s="126"/>
      <c r="C32" s="94"/>
      <c r="D32" s="81" t="s">
        <v>41</v>
      </c>
      <c r="E32" s="39">
        <v>0</v>
      </c>
      <c r="F32" s="39">
        <v>0</v>
      </c>
      <c r="G32" s="39">
        <v>0.2</v>
      </c>
      <c r="H32" s="67">
        <v>0.2</v>
      </c>
      <c r="I32" s="69">
        <v>0.6</v>
      </c>
      <c r="J32" s="69">
        <v>1</v>
      </c>
      <c r="K32" s="40">
        <v>1</v>
      </c>
      <c r="L32" s="31"/>
      <c r="M32" s="33">
        <f>+J32</f>
        <v>1</v>
      </c>
      <c r="N32" s="34">
        <f t="shared" si="1"/>
        <v>1</v>
      </c>
      <c r="O32" s="128"/>
      <c r="P32" s="118"/>
    </row>
    <row r="33" spans="1:16" ht="259.5" customHeight="1" x14ac:dyDescent="0.25">
      <c r="A33" s="92" t="s">
        <v>119</v>
      </c>
      <c r="B33" s="104" t="s">
        <v>42</v>
      </c>
      <c r="C33" s="92" t="s">
        <v>38</v>
      </c>
      <c r="D33" s="29" t="s">
        <v>43</v>
      </c>
      <c r="E33" s="37">
        <v>0</v>
      </c>
      <c r="F33" s="37">
        <v>0</v>
      </c>
      <c r="G33" s="37">
        <v>0</v>
      </c>
      <c r="H33" s="37">
        <v>0</v>
      </c>
      <c r="I33" s="70">
        <v>0</v>
      </c>
      <c r="J33" s="70">
        <v>0</v>
      </c>
      <c r="K33" s="32">
        <v>20</v>
      </c>
      <c r="L33" s="31"/>
      <c r="M33" s="38">
        <f>+J33</f>
        <v>0</v>
      </c>
      <c r="N33" s="34">
        <f t="shared" si="1"/>
        <v>0</v>
      </c>
      <c r="O33" s="152" t="s">
        <v>153</v>
      </c>
      <c r="P33" s="129" t="s">
        <v>154</v>
      </c>
    </row>
    <row r="34" spans="1:16" s="25" customFormat="1" ht="207.75" customHeight="1" x14ac:dyDescent="0.25">
      <c r="A34" s="93"/>
      <c r="B34" s="105"/>
      <c r="C34" s="93"/>
      <c r="D34" s="29" t="s">
        <v>44</v>
      </c>
      <c r="E34" s="37">
        <v>0</v>
      </c>
      <c r="F34" s="37">
        <v>0</v>
      </c>
      <c r="G34" s="37">
        <v>0</v>
      </c>
      <c r="H34" s="37">
        <v>0</v>
      </c>
      <c r="I34" s="70">
        <v>0</v>
      </c>
      <c r="J34" s="70">
        <v>0</v>
      </c>
      <c r="K34" s="32">
        <v>5</v>
      </c>
      <c r="L34" s="31"/>
      <c r="M34" s="38">
        <f>+J34</f>
        <v>0</v>
      </c>
      <c r="N34" s="34">
        <f t="shared" si="1"/>
        <v>0</v>
      </c>
      <c r="O34" s="153"/>
      <c r="P34" s="130"/>
    </row>
    <row r="35" spans="1:16" ht="238.5" customHeight="1" x14ac:dyDescent="0.25">
      <c r="A35" s="93"/>
      <c r="B35" s="105"/>
      <c r="C35" s="93"/>
      <c r="D35" s="29" t="s">
        <v>102</v>
      </c>
      <c r="E35" s="37">
        <v>0</v>
      </c>
      <c r="F35" s="37">
        <v>0</v>
      </c>
      <c r="G35" s="37">
        <v>2</v>
      </c>
      <c r="H35" s="37">
        <v>2</v>
      </c>
      <c r="I35" s="70">
        <v>2</v>
      </c>
      <c r="J35" s="75">
        <v>2</v>
      </c>
      <c r="K35" s="32">
        <v>10</v>
      </c>
      <c r="L35" s="31"/>
      <c r="M35" s="41">
        <v>2</v>
      </c>
      <c r="N35" s="34">
        <f t="shared" si="1"/>
        <v>0.2</v>
      </c>
      <c r="O35" s="153"/>
      <c r="P35" s="130"/>
    </row>
    <row r="36" spans="1:16" ht="240" customHeight="1" x14ac:dyDescent="0.25">
      <c r="A36" s="93"/>
      <c r="B36" s="106"/>
      <c r="C36" s="93"/>
      <c r="D36" s="61" t="s">
        <v>103</v>
      </c>
      <c r="E36" s="39">
        <v>0</v>
      </c>
      <c r="F36" s="39">
        <v>0</v>
      </c>
      <c r="G36" s="39">
        <v>0</v>
      </c>
      <c r="H36" s="39">
        <v>0</v>
      </c>
      <c r="I36" s="69">
        <v>1</v>
      </c>
      <c r="J36" s="69">
        <v>1</v>
      </c>
      <c r="K36" s="40">
        <v>1</v>
      </c>
      <c r="L36" s="31"/>
      <c r="M36" s="34">
        <f>J36</f>
        <v>1</v>
      </c>
      <c r="N36" s="34">
        <f t="shared" si="1"/>
        <v>1</v>
      </c>
      <c r="O36" s="154"/>
      <c r="P36" s="131"/>
    </row>
    <row r="37" spans="1:16" ht="320.25" customHeight="1" x14ac:dyDescent="0.25">
      <c r="A37" s="93"/>
      <c r="B37" s="105" t="s">
        <v>45</v>
      </c>
      <c r="C37" s="93"/>
      <c r="D37" s="79" t="s">
        <v>115</v>
      </c>
      <c r="E37" s="37">
        <v>3</v>
      </c>
      <c r="F37" s="37">
        <v>3</v>
      </c>
      <c r="G37" s="37">
        <v>11</v>
      </c>
      <c r="H37" s="37">
        <f>8+F37</f>
        <v>11</v>
      </c>
      <c r="I37" s="70">
        <v>15</v>
      </c>
      <c r="J37" s="70">
        <v>15</v>
      </c>
      <c r="K37" s="32">
        <v>24</v>
      </c>
      <c r="L37" s="31"/>
      <c r="M37" s="38">
        <f>+H37</f>
        <v>11</v>
      </c>
      <c r="N37" s="34">
        <f t="shared" si="1"/>
        <v>0.45833333333333331</v>
      </c>
      <c r="O37" s="155" t="s">
        <v>155</v>
      </c>
      <c r="P37" s="117" t="s">
        <v>46</v>
      </c>
    </row>
    <row r="38" spans="1:16" ht="153.75" customHeight="1" x14ac:dyDescent="0.25">
      <c r="A38" s="93"/>
      <c r="B38" s="105"/>
      <c r="C38" s="93"/>
      <c r="D38" s="79" t="s">
        <v>116</v>
      </c>
      <c r="E38" s="37">
        <v>4</v>
      </c>
      <c r="F38" s="37">
        <v>4</v>
      </c>
      <c r="G38" s="37">
        <v>15</v>
      </c>
      <c r="H38" s="37">
        <v>15</v>
      </c>
      <c r="I38" s="70">
        <v>22</v>
      </c>
      <c r="J38" s="70">
        <v>22</v>
      </c>
      <c r="K38" s="32">
        <v>33</v>
      </c>
      <c r="L38" s="31"/>
      <c r="M38" s="38">
        <f t="shared" ref="M38:M39" si="2">+H38</f>
        <v>15</v>
      </c>
      <c r="N38" s="34">
        <f t="shared" si="1"/>
        <v>0.45454545454545453</v>
      </c>
      <c r="O38" s="132"/>
      <c r="P38" s="132"/>
    </row>
    <row r="39" spans="1:16" ht="247.5" customHeight="1" x14ac:dyDescent="0.25">
      <c r="A39" s="93"/>
      <c r="B39" s="105"/>
      <c r="C39" s="93"/>
      <c r="D39" s="79" t="s">
        <v>117</v>
      </c>
      <c r="E39" s="37">
        <v>1</v>
      </c>
      <c r="F39" s="37">
        <v>0</v>
      </c>
      <c r="G39" s="37">
        <v>6</v>
      </c>
      <c r="H39" s="37">
        <v>6</v>
      </c>
      <c r="I39" s="70">
        <v>10</v>
      </c>
      <c r="J39" s="70">
        <v>10</v>
      </c>
      <c r="K39" s="32">
        <v>15</v>
      </c>
      <c r="L39" s="31"/>
      <c r="M39" s="38">
        <f t="shared" si="2"/>
        <v>6</v>
      </c>
      <c r="N39" s="34">
        <f t="shared" si="1"/>
        <v>0.4</v>
      </c>
      <c r="O39" s="132"/>
      <c r="P39" s="132"/>
    </row>
    <row r="40" spans="1:16" ht="240.75" customHeight="1" x14ac:dyDescent="0.25">
      <c r="A40" s="93"/>
      <c r="B40" s="106"/>
      <c r="C40" s="93"/>
      <c r="D40" s="79" t="s">
        <v>47</v>
      </c>
      <c r="E40" s="37">
        <v>0</v>
      </c>
      <c r="F40" s="37">
        <v>0</v>
      </c>
      <c r="G40" s="39">
        <v>0</v>
      </c>
      <c r="H40" s="37">
        <v>0</v>
      </c>
      <c r="I40" s="69">
        <v>0.6</v>
      </c>
      <c r="J40" s="69">
        <v>0.93479999999999996</v>
      </c>
      <c r="K40" s="40">
        <v>0.6</v>
      </c>
      <c r="L40" s="31"/>
      <c r="M40" s="82">
        <f>+J40</f>
        <v>0.93479999999999996</v>
      </c>
      <c r="N40" s="34">
        <f t="shared" si="1"/>
        <v>1</v>
      </c>
      <c r="O40" s="118"/>
      <c r="P40" s="118"/>
    </row>
    <row r="41" spans="1:16" ht="409.6" customHeight="1" x14ac:dyDescent="0.25">
      <c r="A41" s="93"/>
      <c r="B41" s="104" t="s">
        <v>120</v>
      </c>
      <c r="C41" s="93"/>
      <c r="D41" s="104" t="s">
        <v>112</v>
      </c>
      <c r="E41" s="101"/>
      <c r="F41" s="101"/>
      <c r="G41" s="185"/>
      <c r="H41" s="101"/>
      <c r="I41" s="182"/>
      <c r="J41" s="179"/>
      <c r="K41" s="114"/>
      <c r="L41" s="170"/>
      <c r="M41" s="169" t="s">
        <v>32</v>
      </c>
      <c r="N41" s="119" t="s">
        <v>32</v>
      </c>
      <c r="O41" s="117" t="s">
        <v>142</v>
      </c>
      <c r="P41" s="127" t="s">
        <v>143</v>
      </c>
    </row>
    <row r="42" spans="1:16" ht="409.6" customHeight="1" x14ac:dyDescent="0.25">
      <c r="A42" s="93"/>
      <c r="B42" s="105"/>
      <c r="C42" s="93"/>
      <c r="D42" s="105"/>
      <c r="E42" s="102"/>
      <c r="F42" s="102"/>
      <c r="G42" s="186"/>
      <c r="H42" s="102"/>
      <c r="I42" s="183"/>
      <c r="J42" s="180"/>
      <c r="K42" s="115"/>
      <c r="L42" s="171"/>
      <c r="M42" s="135"/>
      <c r="N42" s="133"/>
      <c r="O42" s="132"/>
      <c r="P42" s="168"/>
    </row>
    <row r="43" spans="1:16" ht="409.6" customHeight="1" x14ac:dyDescent="0.25">
      <c r="A43" s="93"/>
      <c r="B43" s="105"/>
      <c r="C43" s="93"/>
      <c r="D43" s="105"/>
      <c r="E43" s="102"/>
      <c r="F43" s="102"/>
      <c r="G43" s="186"/>
      <c r="H43" s="102"/>
      <c r="I43" s="183"/>
      <c r="J43" s="180"/>
      <c r="K43" s="115"/>
      <c r="L43" s="171"/>
      <c r="M43" s="135"/>
      <c r="N43" s="133"/>
      <c r="O43" s="132"/>
      <c r="P43" s="168"/>
    </row>
    <row r="44" spans="1:16" ht="409.6" customHeight="1" x14ac:dyDescent="0.25">
      <c r="A44" s="94"/>
      <c r="B44" s="106"/>
      <c r="C44" s="94"/>
      <c r="D44" s="106"/>
      <c r="E44" s="103"/>
      <c r="F44" s="103"/>
      <c r="G44" s="187"/>
      <c r="H44" s="103"/>
      <c r="I44" s="184"/>
      <c r="J44" s="181"/>
      <c r="K44" s="116"/>
      <c r="L44" s="172"/>
      <c r="M44" s="136"/>
      <c r="N44" s="120"/>
      <c r="O44" s="118"/>
      <c r="P44" s="128"/>
    </row>
    <row r="45" spans="1:16" ht="188.25" customHeight="1" x14ac:dyDescent="0.25">
      <c r="A45" s="92" t="s">
        <v>48</v>
      </c>
      <c r="B45" s="104" t="s">
        <v>49</v>
      </c>
      <c r="C45" s="92" t="s">
        <v>50</v>
      </c>
      <c r="D45" s="104" t="s">
        <v>124</v>
      </c>
      <c r="E45" s="101">
        <v>66</v>
      </c>
      <c r="F45" s="101">
        <v>67</v>
      </c>
      <c r="G45" s="101">
        <v>66</v>
      </c>
      <c r="H45" s="165">
        <v>71</v>
      </c>
      <c r="I45" s="101">
        <v>99</v>
      </c>
      <c r="J45" s="165">
        <v>111</v>
      </c>
      <c r="K45" s="162">
        <v>179</v>
      </c>
      <c r="L45" s="170"/>
      <c r="M45" s="134">
        <f>+J45</f>
        <v>111</v>
      </c>
      <c r="N45" s="119">
        <f>IF(M45/K45&gt;100%,100%,M45/K45)</f>
        <v>0.62011173184357538</v>
      </c>
      <c r="O45" s="127" t="s">
        <v>152</v>
      </c>
      <c r="P45" s="127" t="s">
        <v>133</v>
      </c>
    </row>
    <row r="46" spans="1:16" ht="88.5" customHeight="1" x14ac:dyDescent="0.25">
      <c r="A46" s="93"/>
      <c r="B46" s="105"/>
      <c r="C46" s="93"/>
      <c r="D46" s="105"/>
      <c r="E46" s="102"/>
      <c r="F46" s="102"/>
      <c r="G46" s="102"/>
      <c r="H46" s="166"/>
      <c r="I46" s="102"/>
      <c r="J46" s="166"/>
      <c r="K46" s="163"/>
      <c r="L46" s="171"/>
      <c r="M46" s="160"/>
      <c r="N46" s="133"/>
      <c r="O46" s="168"/>
      <c r="P46" s="168"/>
    </row>
    <row r="47" spans="1:16" ht="78" customHeight="1" x14ac:dyDescent="0.25">
      <c r="A47" s="93"/>
      <c r="B47" s="105"/>
      <c r="C47" s="93"/>
      <c r="D47" s="105"/>
      <c r="E47" s="102"/>
      <c r="F47" s="102"/>
      <c r="G47" s="102"/>
      <c r="H47" s="166"/>
      <c r="I47" s="102"/>
      <c r="J47" s="166"/>
      <c r="K47" s="163"/>
      <c r="L47" s="171"/>
      <c r="M47" s="160"/>
      <c r="N47" s="133"/>
      <c r="O47" s="168"/>
      <c r="P47" s="168"/>
    </row>
    <row r="48" spans="1:16" ht="409.6" customHeight="1" x14ac:dyDescent="0.25">
      <c r="A48" s="93"/>
      <c r="B48" s="105"/>
      <c r="C48" s="93"/>
      <c r="D48" s="105"/>
      <c r="E48" s="102"/>
      <c r="F48" s="102"/>
      <c r="G48" s="102"/>
      <c r="H48" s="166"/>
      <c r="I48" s="102"/>
      <c r="J48" s="166"/>
      <c r="K48" s="163"/>
      <c r="L48" s="171"/>
      <c r="M48" s="160"/>
      <c r="N48" s="133"/>
      <c r="O48" s="168"/>
      <c r="P48" s="168"/>
    </row>
    <row r="49" spans="1:16" ht="409.6" customHeight="1" x14ac:dyDescent="0.25">
      <c r="A49" s="93"/>
      <c r="B49" s="105"/>
      <c r="C49" s="93"/>
      <c r="D49" s="105"/>
      <c r="E49" s="102"/>
      <c r="F49" s="102"/>
      <c r="G49" s="102"/>
      <c r="H49" s="166"/>
      <c r="I49" s="102"/>
      <c r="J49" s="166"/>
      <c r="K49" s="163"/>
      <c r="L49" s="171"/>
      <c r="M49" s="160"/>
      <c r="N49" s="133"/>
      <c r="O49" s="168"/>
      <c r="P49" s="168"/>
    </row>
    <row r="50" spans="1:16" ht="409.6" customHeight="1" x14ac:dyDescent="0.25">
      <c r="A50" s="93"/>
      <c r="B50" s="105"/>
      <c r="C50" s="93"/>
      <c r="D50" s="105"/>
      <c r="E50" s="102"/>
      <c r="F50" s="102"/>
      <c r="G50" s="102"/>
      <c r="H50" s="166"/>
      <c r="I50" s="102"/>
      <c r="J50" s="166"/>
      <c r="K50" s="163"/>
      <c r="L50" s="171"/>
      <c r="M50" s="160"/>
      <c r="N50" s="133"/>
      <c r="O50" s="168"/>
      <c r="P50" s="168"/>
    </row>
    <row r="51" spans="1:16" ht="409.6" customHeight="1" x14ac:dyDescent="0.25">
      <c r="A51" s="93"/>
      <c r="B51" s="105"/>
      <c r="C51" s="93"/>
      <c r="D51" s="105"/>
      <c r="E51" s="102"/>
      <c r="F51" s="102"/>
      <c r="G51" s="102"/>
      <c r="H51" s="166"/>
      <c r="I51" s="102"/>
      <c r="J51" s="166"/>
      <c r="K51" s="163"/>
      <c r="L51" s="171"/>
      <c r="M51" s="160"/>
      <c r="N51" s="133"/>
      <c r="O51" s="168"/>
      <c r="P51" s="168"/>
    </row>
    <row r="52" spans="1:16" ht="409.6" customHeight="1" x14ac:dyDescent="0.25">
      <c r="A52" s="93"/>
      <c r="B52" s="105"/>
      <c r="C52" s="93"/>
      <c r="D52" s="105"/>
      <c r="E52" s="102"/>
      <c r="F52" s="102"/>
      <c r="G52" s="102"/>
      <c r="H52" s="166"/>
      <c r="I52" s="102"/>
      <c r="J52" s="166"/>
      <c r="K52" s="163"/>
      <c r="L52" s="171"/>
      <c r="M52" s="160"/>
      <c r="N52" s="133"/>
      <c r="O52" s="168"/>
      <c r="P52" s="168"/>
    </row>
    <row r="53" spans="1:16" ht="409.6" customHeight="1" x14ac:dyDescent="0.25">
      <c r="A53" s="93"/>
      <c r="B53" s="105"/>
      <c r="C53" s="93"/>
      <c r="D53" s="105"/>
      <c r="E53" s="102"/>
      <c r="F53" s="102"/>
      <c r="G53" s="102"/>
      <c r="H53" s="166"/>
      <c r="I53" s="102"/>
      <c r="J53" s="166"/>
      <c r="K53" s="163"/>
      <c r="L53" s="171"/>
      <c r="M53" s="160"/>
      <c r="N53" s="133"/>
      <c r="O53" s="168"/>
      <c r="P53" s="168"/>
    </row>
    <row r="54" spans="1:16" ht="409.6" customHeight="1" x14ac:dyDescent="0.25">
      <c r="A54" s="93"/>
      <c r="B54" s="106"/>
      <c r="C54" s="93"/>
      <c r="D54" s="106"/>
      <c r="E54" s="103"/>
      <c r="F54" s="103"/>
      <c r="G54" s="103"/>
      <c r="H54" s="167"/>
      <c r="I54" s="103"/>
      <c r="J54" s="167"/>
      <c r="K54" s="164"/>
      <c r="L54" s="172"/>
      <c r="M54" s="161"/>
      <c r="N54" s="120"/>
      <c r="O54" s="128"/>
      <c r="P54" s="128"/>
    </row>
    <row r="55" spans="1:16" ht="409.5" customHeight="1" x14ac:dyDescent="0.25">
      <c r="A55" s="93"/>
      <c r="B55" s="125" t="s">
        <v>51</v>
      </c>
      <c r="C55" s="45"/>
      <c r="D55" s="30" t="s">
        <v>121</v>
      </c>
      <c r="E55" s="37">
        <v>4000</v>
      </c>
      <c r="F55" s="37">
        <v>4111</v>
      </c>
      <c r="G55" s="37">
        <v>7000</v>
      </c>
      <c r="H55" s="37">
        <v>7887</v>
      </c>
      <c r="I55" s="70">
        <v>10000</v>
      </c>
      <c r="J55" s="70">
        <v>12010</v>
      </c>
      <c r="K55" s="32">
        <v>14500</v>
      </c>
      <c r="L55" s="31"/>
      <c r="M55" s="41">
        <f>+J55</f>
        <v>12010</v>
      </c>
      <c r="N55" s="34">
        <f t="shared" ref="N55:N71" si="3">IF(M55/K55&gt;100%,100%,M55/K55)</f>
        <v>0.82827586206896553</v>
      </c>
      <c r="O55" s="117" t="s">
        <v>144</v>
      </c>
      <c r="P55" s="117" t="s">
        <v>134</v>
      </c>
    </row>
    <row r="56" spans="1:16" ht="409.5" customHeight="1" x14ac:dyDescent="0.25">
      <c r="A56" s="93"/>
      <c r="B56" s="126"/>
      <c r="C56" s="43"/>
      <c r="D56" s="57" t="s">
        <v>52</v>
      </c>
      <c r="E56" s="37">
        <v>0</v>
      </c>
      <c r="F56" s="37">
        <v>0</v>
      </c>
      <c r="G56" s="37">
        <v>0</v>
      </c>
      <c r="H56" s="37">
        <v>0</v>
      </c>
      <c r="I56" s="70">
        <v>0</v>
      </c>
      <c r="J56" s="70">
        <v>0</v>
      </c>
      <c r="K56" s="42">
        <v>0.9</v>
      </c>
      <c r="L56" s="31"/>
      <c r="M56" s="41">
        <f t="shared" ref="M56:M75" si="4">+H56</f>
        <v>0</v>
      </c>
      <c r="N56" s="34">
        <f t="shared" si="3"/>
        <v>0</v>
      </c>
      <c r="O56" s="118"/>
      <c r="P56" s="118"/>
    </row>
    <row r="57" spans="1:16" ht="317.25" customHeight="1" x14ac:dyDescent="0.25">
      <c r="A57" s="93"/>
      <c r="B57" s="111" t="s">
        <v>53</v>
      </c>
      <c r="C57" s="92" t="s">
        <v>38</v>
      </c>
      <c r="D57" s="43" t="s">
        <v>54</v>
      </c>
      <c r="E57" s="37">
        <v>0</v>
      </c>
      <c r="F57" s="37">
        <v>0</v>
      </c>
      <c r="G57" s="37">
        <v>1</v>
      </c>
      <c r="H57" s="37">
        <v>0</v>
      </c>
      <c r="I57" s="37">
        <v>1</v>
      </c>
      <c r="J57" s="31">
        <v>0</v>
      </c>
      <c r="K57" s="32">
        <v>3</v>
      </c>
      <c r="L57" s="31"/>
      <c r="M57" s="41">
        <f>+J57</f>
        <v>0</v>
      </c>
      <c r="N57" s="34">
        <f t="shared" si="3"/>
        <v>0</v>
      </c>
      <c r="O57" s="129" t="s">
        <v>156</v>
      </c>
      <c r="P57" s="129" t="s">
        <v>157</v>
      </c>
    </row>
    <row r="58" spans="1:16" ht="317.25" customHeight="1" x14ac:dyDescent="0.25">
      <c r="A58" s="93"/>
      <c r="B58" s="112"/>
      <c r="C58" s="93"/>
      <c r="D58" s="43" t="s">
        <v>55</v>
      </c>
      <c r="E58" s="37">
        <v>0</v>
      </c>
      <c r="F58" s="37">
        <v>0</v>
      </c>
      <c r="G58" s="37">
        <v>0</v>
      </c>
      <c r="H58" s="37">
        <v>0</v>
      </c>
      <c r="I58" s="37">
        <v>0</v>
      </c>
      <c r="J58" s="37">
        <v>0</v>
      </c>
      <c r="K58" s="32">
        <v>32</v>
      </c>
      <c r="L58" s="31"/>
      <c r="M58" s="41">
        <f>+J58</f>
        <v>0</v>
      </c>
      <c r="N58" s="34">
        <f t="shared" si="3"/>
        <v>0</v>
      </c>
      <c r="O58" s="130"/>
      <c r="P58" s="130"/>
    </row>
    <row r="59" spans="1:16" ht="317.25" customHeight="1" x14ac:dyDescent="0.25">
      <c r="A59" s="94"/>
      <c r="B59" s="113"/>
      <c r="C59" s="94"/>
      <c r="D59" s="64" t="s">
        <v>106</v>
      </c>
      <c r="E59" s="37">
        <v>2</v>
      </c>
      <c r="F59" s="71">
        <v>1</v>
      </c>
      <c r="G59" s="37">
        <v>5</v>
      </c>
      <c r="H59" s="37">
        <v>4</v>
      </c>
      <c r="I59" s="37">
        <v>7</v>
      </c>
      <c r="J59" s="31">
        <v>10</v>
      </c>
      <c r="K59" s="32">
        <v>10</v>
      </c>
      <c r="L59" s="31"/>
      <c r="M59" s="41">
        <f>J59</f>
        <v>10</v>
      </c>
      <c r="N59" s="34">
        <f t="shared" si="3"/>
        <v>1</v>
      </c>
      <c r="O59" s="131"/>
      <c r="P59" s="131"/>
    </row>
    <row r="60" spans="1:16" ht="362.25" customHeight="1" x14ac:dyDescent="0.25">
      <c r="A60" s="173" t="s">
        <v>56</v>
      </c>
      <c r="B60" s="111" t="s">
        <v>57</v>
      </c>
      <c r="C60" s="92" t="s">
        <v>58</v>
      </c>
      <c r="D60" s="29" t="s">
        <v>92</v>
      </c>
      <c r="E60" s="37">
        <v>0</v>
      </c>
      <c r="F60" s="37">
        <v>0</v>
      </c>
      <c r="G60" s="37">
        <v>0</v>
      </c>
      <c r="H60" s="37">
        <v>0</v>
      </c>
      <c r="I60" s="37">
        <v>0</v>
      </c>
      <c r="J60" s="31">
        <v>4</v>
      </c>
      <c r="K60" s="32">
        <v>30</v>
      </c>
      <c r="L60" s="31"/>
      <c r="M60" s="41">
        <f t="shared" ref="M60:M71" si="5">+J60</f>
        <v>4</v>
      </c>
      <c r="N60" s="34">
        <f t="shared" si="3"/>
        <v>0.13333333333333333</v>
      </c>
      <c r="O60" s="129" t="s">
        <v>158</v>
      </c>
      <c r="P60" s="152" t="s">
        <v>159</v>
      </c>
    </row>
    <row r="61" spans="1:16" ht="362.25" customHeight="1" x14ac:dyDescent="0.25">
      <c r="A61" s="174"/>
      <c r="B61" s="112"/>
      <c r="C61" s="93"/>
      <c r="D61" s="44" t="s">
        <v>59</v>
      </c>
      <c r="E61" s="37">
        <v>0</v>
      </c>
      <c r="F61" s="37">
        <v>0</v>
      </c>
      <c r="G61" s="37">
        <v>2</v>
      </c>
      <c r="H61" s="37">
        <v>0</v>
      </c>
      <c r="I61" s="37">
        <v>3</v>
      </c>
      <c r="J61" s="31">
        <v>3</v>
      </c>
      <c r="K61" s="32">
        <v>6</v>
      </c>
      <c r="L61" s="31"/>
      <c r="M61" s="41">
        <f t="shared" si="5"/>
        <v>3</v>
      </c>
      <c r="N61" s="34">
        <f t="shared" si="3"/>
        <v>0.5</v>
      </c>
      <c r="O61" s="130"/>
      <c r="P61" s="153"/>
    </row>
    <row r="62" spans="1:16" ht="362.25" customHeight="1" x14ac:dyDescent="0.25">
      <c r="A62" s="175"/>
      <c r="B62" s="113"/>
      <c r="C62" s="93"/>
      <c r="D62" s="44" t="s">
        <v>60</v>
      </c>
      <c r="E62" s="37">
        <v>0</v>
      </c>
      <c r="F62" s="37">
        <v>0</v>
      </c>
      <c r="G62" s="37">
        <v>0</v>
      </c>
      <c r="H62" s="37">
        <v>0</v>
      </c>
      <c r="I62" s="37">
        <v>0</v>
      </c>
      <c r="J62" s="37">
        <v>1</v>
      </c>
      <c r="K62" s="32">
        <v>1</v>
      </c>
      <c r="L62" s="31"/>
      <c r="M62" s="41">
        <f t="shared" si="5"/>
        <v>1</v>
      </c>
      <c r="N62" s="34">
        <f t="shared" si="3"/>
        <v>1</v>
      </c>
      <c r="O62" s="131"/>
      <c r="P62" s="154"/>
    </row>
    <row r="63" spans="1:16" ht="409.5" customHeight="1" x14ac:dyDescent="0.25">
      <c r="A63" s="173" t="s">
        <v>61</v>
      </c>
      <c r="B63" s="62" t="s">
        <v>62</v>
      </c>
      <c r="C63" s="93"/>
      <c r="D63" s="62" t="s">
        <v>118</v>
      </c>
      <c r="E63" s="37">
        <v>0</v>
      </c>
      <c r="F63" s="37">
        <v>0</v>
      </c>
      <c r="G63" s="66">
        <v>0.19</v>
      </c>
      <c r="H63" s="73">
        <v>0.63100000000000001</v>
      </c>
      <c r="I63" s="84">
        <v>0.76</v>
      </c>
      <c r="J63" s="83">
        <v>0.64968731859600004</v>
      </c>
      <c r="K63" s="42">
        <v>1.9</v>
      </c>
      <c r="L63" s="31"/>
      <c r="M63" s="85">
        <f t="shared" si="5"/>
        <v>0.64968731859600004</v>
      </c>
      <c r="N63" s="34">
        <f t="shared" si="3"/>
        <v>0.34194069399789478</v>
      </c>
      <c r="O63" s="58" t="s">
        <v>160</v>
      </c>
      <c r="P63" s="59" t="s">
        <v>161</v>
      </c>
    </row>
    <row r="64" spans="1:16" ht="135" customHeight="1" x14ac:dyDescent="0.25">
      <c r="A64" s="174"/>
      <c r="B64" s="92" t="s">
        <v>63</v>
      </c>
      <c r="C64" s="93"/>
      <c r="D64" s="45" t="s">
        <v>64</v>
      </c>
      <c r="E64" s="37">
        <v>0</v>
      </c>
      <c r="F64" s="37">
        <v>0</v>
      </c>
      <c r="G64" s="37">
        <v>0</v>
      </c>
      <c r="H64" s="37">
        <v>0</v>
      </c>
      <c r="I64" s="37">
        <v>500</v>
      </c>
      <c r="J64" s="31">
        <v>1365</v>
      </c>
      <c r="K64" s="32">
        <v>1500</v>
      </c>
      <c r="L64" s="31"/>
      <c r="M64" s="86">
        <f t="shared" si="5"/>
        <v>1365</v>
      </c>
      <c r="N64" s="34">
        <f t="shared" si="3"/>
        <v>0.91</v>
      </c>
      <c r="O64" s="129" t="s">
        <v>162</v>
      </c>
      <c r="P64" s="127" t="s">
        <v>163</v>
      </c>
    </row>
    <row r="65" spans="1:16" ht="135" customHeight="1" x14ac:dyDescent="0.25">
      <c r="A65" s="174"/>
      <c r="B65" s="94"/>
      <c r="C65" s="93"/>
      <c r="D65" s="44" t="s">
        <v>65</v>
      </c>
      <c r="E65" s="37">
        <v>0</v>
      </c>
      <c r="F65" s="37">
        <v>0</v>
      </c>
      <c r="G65" s="37">
        <v>0</v>
      </c>
      <c r="H65" s="37">
        <v>0</v>
      </c>
      <c r="I65" s="37">
        <v>0</v>
      </c>
      <c r="J65" s="31"/>
      <c r="K65" s="32">
        <v>350</v>
      </c>
      <c r="L65" s="31"/>
      <c r="M65" s="86">
        <f t="shared" si="5"/>
        <v>0</v>
      </c>
      <c r="N65" s="34">
        <f t="shared" si="3"/>
        <v>0</v>
      </c>
      <c r="O65" s="131"/>
      <c r="P65" s="128"/>
    </row>
    <row r="66" spans="1:16" ht="318" customHeight="1" x14ac:dyDescent="0.25">
      <c r="A66" s="174"/>
      <c r="B66" s="104" t="s">
        <v>66</v>
      </c>
      <c r="C66" s="93"/>
      <c r="D66" s="60" t="s">
        <v>105</v>
      </c>
      <c r="E66" s="37">
        <v>50</v>
      </c>
      <c r="F66" s="37">
        <v>73</v>
      </c>
      <c r="G66" s="37">
        <v>125</v>
      </c>
      <c r="H66" s="37">
        <v>142</v>
      </c>
      <c r="I66" s="37">
        <v>270</v>
      </c>
      <c r="J66" s="31">
        <v>241</v>
      </c>
      <c r="K66" s="32">
        <v>530</v>
      </c>
      <c r="L66" s="31"/>
      <c r="M66" s="86">
        <f t="shared" si="5"/>
        <v>241</v>
      </c>
      <c r="N66" s="34">
        <f t="shared" si="3"/>
        <v>0.45471698113207548</v>
      </c>
      <c r="O66" s="129" t="s">
        <v>164</v>
      </c>
      <c r="P66" s="129" t="s">
        <v>165</v>
      </c>
    </row>
    <row r="67" spans="1:16" ht="318" customHeight="1" x14ac:dyDescent="0.25">
      <c r="A67" s="174"/>
      <c r="B67" s="106"/>
      <c r="C67" s="93"/>
      <c r="D67" s="44" t="s">
        <v>122</v>
      </c>
      <c r="E67" s="37">
        <v>0</v>
      </c>
      <c r="F67" s="37">
        <v>0</v>
      </c>
      <c r="G67" s="37">
        <v>0</v>
      </c>
      <c r="H67" s="37">
        <v>0</v>
      </c>
      <c r="I67" s="37">
        <v>0</v>
      </c>
      <c r="J67" s="37">
        <v>0</v>
      </c>
      <c r="K67" s="32">
        <v>19</v>
      </c>
      <c r="L67" s="31"/>
      <c r="M67" s="86">
        <f t="shared" si="5"/>
        <v>0</v>
      </c>
      <c r="N67" s="34">
        <f t="shared" si="3"/>
        <v>0</v>
      </c>
      <c r="O67" s="131"/>
      <c r="P67" s="131"/>
    </row>
    <row r="68" spans="1:16" ht="159" customHeight="1" x14ac:dyDescent="0.25">
      <c r="A68" s="174"/>
      <c r="B68" s="92" t="s">
        <v>93</v>
      </c>
      <c r="C68" s="93"/>
      <c r="D68" s="44" t="s">
        <v>67</v>
      </c>
      <c r="E68" s="37">
        <v>0</v>
      </c>
      <c r="F68" s="37">
        <v>0</v>
      </c>
      <c r="G68" s="37">
        <v>0</v>
      </c>
      <c r="H68" s="37">
        <v>0</v>
      </c>
      <c r="I68" s="37">
        <v>0</v>
      </c>
      <c r="J68" s="31">
        <v>10</v>
      </c>
      <c r="K68" s="32">
        <v>21</v>
      </c>
      <c r="L68" s="31"/>
      <c r="M68" s="86">
        <f t="shared" si="5"/>
        <v>10</v>
      </c>
      <c r="N68" s="34">
        <f t="shared" si="3"/>
        <v>0.47619047619047616</v>
      </c>
      <c r="O68" s="129" t="s">
        <v>166</v>
      </c>
      <c r="P68" s="117" t="s">
        <v>167</v>
      </c>
    </row>
    <row r="69" spans="1:16" ht="159" customHeight="1" x14ac:dyDescent="0.25">
      <c r="A69" s="174"/>
      <c r="B69" s="93"/>
      <c r="C69" s="93"/>
      <c r="D69" s="46" t="s">
        <v>68</v>
      </c>
      <c r="E69" s="37">
        <v>0</v>
      </c>
      <c r="F69" s="37">
        <v>0</v>
      </c>
      <c r="G69" s="37">
        <v>0</v>
      </c>
      <c r="H69" s="37">
        <v>0</v>
      </c>
      <c r="I69" s="37">
        <v>0</v>
      </c>
      <c r="J69" s="37">
        <v>0</v>
      </c>
      <c r="K69" s="42">
        <v>0.32</v>
      </c>
      <c r="L69" s="31"/>
      <c r="M69" s="86">
        <f t="shared" si="5"/>
        <v>0</v>
      </c>
      <c r="N69" s="34">
        <f t="shared" si="3"/>
        <v>0</v>
      </c>
      <c r="O69" s="130"/>
      <c r="P69" s="132"/>
    </row>
    <row r="70" spans="1:16" ht="159" customHeight="1" x14ac:dyDescent="0.25">
      <c r="A70" s="174"/>
      <c r="B70" s="94"/>
      <c r="C70" s="94"/>
      <c r="D70" s="46" t="s">
        <v>69</v>
      </c>
      <c r="E70" s="37">
        <v>0</v>
      </c>
      <c r="F70" s="37">
        <v>0</v>
      </c>
      <c r="G70" s="37">
        <v>0</v>
      </c>
      <c r="H70" s="37">
        <v>0</v>
      </c>
      <c r="I70" s="37">
        <v>0</v>
      </c>
      <c r="J70" s="37">
        <v>0</v>
      </c>
      <c r="K70" s="47">
        <v>1.8</v>
      </c>
      <c r="L70" s="31"/>
      <c r="M70" s="86">
        <f t="shared" si="5"/>
        <v>0</v>
      </c>
      <c r="N70" s="34">
        <f t="shared" si="3"/>
        <v>0</v>
      </c>
      <c r="O70" s="131"/>
      <c r="P70" s="118"/>
    </row>
    <row r="71" spans="1:16" ht="409.5" customHeight="1" x14ac:dyDescent="0.25">
      <c r="A71" s="174" t="s">
        <v>70</v>
      </c>
      <c r="B71" s="46" t="s">
        <v>71</v>
      </c>
      <c r="C71" s="48"/>
      <c r="D71" s="49" t="s">
        <v>181</v>
      </c>
      <c r="E71" s="39">
        <v>0</v>
      </c>
      <c r="F71" s="39">
        <v>0</v>
      </c>
      <c r="G71" s="39">
        <v>0.5</v>
      </c>
      <c r="H71" s="39">
        <v>0.5</v>
      </c>
      <c r="I71" s="69">
        <v>0.8</v>
      </c>
      <c r="J71" s="76"/>
      <c r="K71" s="40">
        <v>1</v>
      </c>
      <c r="L71" s="50"/>
      <c r="M71" s="86">
        <f t="shared" si="5"/>
        <v>0</v>
      </c>
      <c r="N71" s="34">
        <f t="shared" si="3"/>
        <v>0</v>
      </c>
      <c r="O71" s="78" t="s">
        <v>145</v>
      </c>
      <c r="P71" s="78" t="s">
        <v>146</v>
      </c>
    </row>
    <row r="72" spans="1:16" ht="409.6" customHeight="1" x14ac:dyDescent="0.25">
      <c r="A72" s="174"/>
      <c r="B72" s="51" t="s">
        <v>72</v>
      </c>
      <c r="C72" s="30" t="s">
        <v>73</v>
      </c>
      <c r="D72" s="35" t="s">
        <v>74</v>
      </c>
      <c r="E72" s="37">
        <v>0</v>
      </c>
      <c r="F72" s="37">
        <v>0</v>
      </c>
      <c r="G72" s="37">
        <v>0</v>
      </c>
      <c r="H72" s="37">
        <v>0</v>
      </c>
      <c r="I72" s="70">
        <v>0</v>
      </c>
      <c r="J72" s="75"/>
      <c r="K72" s="32">
        <v>3</v>
      </c>
      <c r="L72" s="50"/>
      <c r="M72" s="34">
        <f t="shared" si="4"/>
        <v>0</v>
      </c>
      <c r="N72" s="34">
        <f t="shared" ref="N72:N75" si="6">+M72/K72</f>
        <v>0</v>
      </c>
      <c r="O72" s="59" t="s">
        <v>147</v>
      </c>
      <c r="P72" s="59" t="s">
        <v>148</v>
      </c>
    </row>
    <row r="73" spans="1:16" ht="331.5" customHeight="1" x14ac:dyDescent="0.25">
      <c r="A73" s="174"/>
      <c r="B73" s="30" t="s">
        <v>75</v>
      </c>
      <c r="C73" s="92" t="s">
        <v>76</v>
      </c>
      <c r="D73" s="35" t="s">
        <v>77</v>
      </c>
      <c r="E73" s="39">
        <v>1</v>
      </c>
      <c r="F73" s="39">
        <v>1</v>
      </c>
      <c r="G73" s="39">
        <v>1</v>
      </c>
      <c r="H73" s="39">
        <v>1</v>
      </c>
      <c r="I73" s="39">
        <v>1</v>
      </c>
      <c r="J73" s="87">
        <v>1</v>
      </c>
      <c r="K73" s="40">
        <v>1</v>
      </c>
      <c r="L73" s="50"/>
      <c r="M73" s="34">
        <f t="shared" si="4"/>
        <v>1</v>
      </c>
      <c r="N73" s="34">
        <f t="shared" si="6"/>
        <v>1</v>
      </c>
      <c r="O73" s="58" t="s">
        <v>168</v>
      </c>
      <c r="P73" s="58" t="s">
        <v>169</v>
      </c>
    </row>
    <row r="74" spans="1:16" ht="200.25" customHeight="1" x14ac:dyDescent="0.25">
      <c r="A74" s="174"/>
      <c r="B74" s="104" t="s">
        <v>94</v>
      </c>
      <c r="C74" s="93"/>
      <c r="D74" s="36" t="s">
        <v>78</v>
      </c>
      <c r="E74" s="39">
        <v>0.15</v>
      </c>
      <c r="F74" s="39">
        <v>0.77</v>
      </c>
      <c r="G74" s="39">
        <v>0.69</v>
      </c>
      <c r="H74" s="39">
        <v>0.85</v>
      </c>
      <c r="I74" s="39">
        <v>0.69</v>
      </c>
      <c r="J74" s="39">
        <v>0.92</v>
      </c>
      <c r="K74" s="40">
        <v>1</v>
      </c>
      <c r="L74" s="50"/>
      <c r="M74" s="34">
        <f t="shared" si="4"/>
        <v>0.85</v>
      </c>
      <c r="N74" s="34">
        <f t="shared" si="6"/>
        <v>0.85</v>
      </c>
      <c r="O74" s="129" t="s">
        <v>170</v>
      </c>
      <c r="P74" s="129" t="s">
        <v>171</v>
      </c>
    </row>
    <row r="75" spans="1:16" ht="200.25" customHeight="1" x14ac:dyDescent="0.25">
      <c r="A75" s="174"/>
      <c r="B75" s="105"/>
      <c r="C75" s="93"/>
      <c r="D75" s="35" t="s">
        <v>79</v>
      </c>
      <c r="E75" s="39">
        <v>1</v>
      </c>
      <c r="F75" s="52">
        <v>0.9032</v>
      </c>
      <c r="G75" s="39">
        <v>1</v>
      </c>
      <c r="H75" s="52">
        <v>0.9355</v>
      </c>
      <c r="I75" s="39">
        <v>1</v>
      </c>
      <c r="J75" s="52">
        <v>0.9677</v>
      </c>
      <c r="K75" s="40">
        <v>1</v>
      </c>
      <c r="L75" s="50"/>
      <c r="M75" s="34">
        <f t="shared" si="4"/>
        <v>0.9355</v>
      </c>
      <c r="N75" s="34">
        <f t="shared" si="6"/>
        <v>0.9355</v>
      </c>
      <c r="O75" s="130"/>
      <c r="P75" s="130"/>
    </row>
    <row r="76" spans="1:16" ht="200.25" customHeight="1" x14ac:dyDescent="0.25">
      <c r="A76" s="174"/>
      <c r="B76" s="106"/>
      <c r="C76" s="93"/>
      <c r="D76" s="35" t="s">
        <v>80</v>
      </c>
      <c r="E76" s="39">
        <v>0</v>
      </c>
      <c r="F76" s="39">
        <v>0</v>
      </c>
      <c r="G76" s="39">
        <v>0.8</v>
      </c>
      <c r="H76" s="39">
        <v>0.78</v>
      </c>
      <c r="I76" s="39">
        <v>0.8</v>
      </c>
      <c r="J76" s="39">
        <v>0.78</v>
      </c>
      <c r="K76" s="40">
        <v>0.85</v>
      </c>
      <c r="L76" s="50"/>
      <c r="M76" s="33" t="s">
        <v>32</v>
      </c>
      <c r="N76" s="34" t="s">
        <v>32</v>
      </c>
      <c r="O76" s="131"/>
      <c r="P76" s="131"/>
    </row>
    <row r="77" spans="1:16" ht="65.25" customHeight="1" x14ac:dyDescent="0.25">
      <c r="A77" s="174"/>
      <c r="B77" s="104" t="s">
        <v>95</v>
      </c>
      <c r="C77" s="93"/>
      <c r="D77" s="63" t="s">
        <v>78</v>
      </c>
      <c r="E77" s="39">
        <v>1</v>
      </c>
      <c r="F77" s="39">
        <v>1</v>
      </c>
      <c r="G77" s="39">
        <v>1</v>
      </c>
      <c r="H77" s="39">
        <v>1</v>
      </c>
      <c r="I77" s="39">
        <v>1</v>
      </c>
      <c r="J77" s="39">
        <v>1</v>
      </c>
      <c r="K77" s="40">
        <v>1</v>
      </c>
      <c r="L77" s="50"/>
      <c r="M77" s="34">
        <f t="shared" ref="M77:M100" si="7">+H77</f>
        <v>1</v>
      </c>
      <c r="N77" s="34">
        <f t="shared" ref="N77:N101" si="8">+M77/K77</f>
        <v>1</v>
      </c>
      <c r="O77" s="129" t="s">
        <v>172</v>
      </c>
      <c r="P77" s="129" t="s">
        <v>46</v>
      </c>
    </row>
    <row r="78" spans="1:16" ht="71.25" customHeight="1" x14ac:dyDescent="0.25">
      <c r="A78" s="174"/>
      <c r="B78" s="105"/>
      <c r="C78" s="93"/>
      <c r="D78" s="35" t="s">
        <v>79</v>
      </c>
      <c r="E78" s="39">
        <v>1</v>
      </c>
      <c r="F78" s="39">
        <v>1</v>
      </c>
      <c r="G78" s="39">
        <v>1</v>
      </c>
      <c r="H78" s="39">
        <v>1</v>
      </c>
      <c r="I78" s="39">
        <v>1</v>
      </c>
      <c r="J78" s="39">
        <v>1</v>
      </c>
      <c r="K78" s="40">
        <v>1</v>
      </c>
      <c r="L78" s="50"/>
      <c r="M78" s="34">
        <f t="shared" si="7"/>
        <v>1</v>
      </c>
      <c r="N78" s="34">
        <f t="shared" si="8"/>
        <v>1</v>
      </c>
      <c r="O78" s="130"/>
      <c r="P78" s="130"/>
    </row>
    <row r="79" spans="1:16" ht="65.25" customHeight="1" x14ac:dyDescent="0.25">
      <c r="A79" s="174"/>
      <c r="B79" s="106"/>
      <c r="C79" s="93"/>
      <c r="D79" s="53" t="s">
        <v>81</v>
      </c>
      <c r="E79" s="39">
        <v>0.55000000000000004</v>
      </c>
      <c r="F79" s="39">
        <v>0.55000000000000004</v>
      </c>
      <c r="G79" s="39">
        <v>0.73</v>
      </c>
      <c r="H79" s="39">
        <v>0.73</v>
      </c>
      <c r="I79" s="39">
        <v>0.82</v>
      </c>
      <c r="J79" s="39">
        <v>0.82</v>
      </c>
      <c r="K79" s="40">
        <v>0.82</v>
      </c>
      <c r="L79" s="50"/>
      <c r="M79" s="34">
        <f t="shared" si="7"/>
        <v>0.73</v>
      </c>
      <c r="N79" s="34">
        <f t="shared" si="8"/>
        <v>0.8902439024390244</v>
      </c>
      <c r="O79" s="131"/>
      <c r="P79" s="131"/>
    </row>
    <row r="80" spans="1:16" ht="375.75" customHeight="1" x14ac:dyDescent="0.25">
      <c r="A80" s="174"/>
      <c r="B80" s="104" t="s">
        <v>96</v>
      </c>
      <c r="C80" s="93"/>
      <c r="D80" s="63" t="s">
        <v>78</v>
      </c>
      <c r="E80" s="39">
        <v>1</v>
      </c>
      <c r="F80" s="39">
        <v>1</v>
      </c>
      <c r="G80" s="39">
        <v>1</v>
      </c>
      <c r="H80" s="39">
        <v>1</v>
      </c>
      <c r="I80" s="39">
        <v>1</v>
      </c>
      <c r="J80" s="39">
        <v>1</v>
      </c>
      <c r="K80" s="40">
        <v>1</v>
      </c>
      <c r="L80" s="50"/>
      <c r="M80" s="34">
        <f t="shared" si="7"/>
        <v>1</v>
      </c>
      <c r="N80" s="34">
        <f t="shared" si="8"/>
        <v>1</v>
      </c>
      <c r="O80" s="129" t="s">
        <v>174</v>
      </c>
      <c r="P80" s="117" t="s">
        <v>173</v>
      </c>
    </row>
    <row r="81" spans="1:16" ht="375.75" customHeight="1" x14ac:dyDescent="0.25">
      <c r="A81" s="174"/>
      <c r="B81" s="106"/>
      <c r="C81" s="93"/>
      <c r="D81" s="35" t="s">
        <v>79</v>
      </c>
      <c r="E81" s="39">
        <v>1</v>
      </c>
      <c r="F81" s="39">
        <v>1</v>
      </c>
      <c r="G81" s="39">
        <v>1</v>
      </c>
      <c r="H81" s="39">
        <v>1</v>
      </c>
      <c r="I81" s="39">
        <v>1</v>
      </c>
      <c r="J81" s="39">
        <v>1</v>
      </c>
      <c r="K81" s="40">
        <v>1</v>
      </c>
      <c r="L81" s="50"/>
      <c r="M81" s="34">
        <f t="shared" si="7"/>
        <v>1</v>
      </c>
      <c r="N81" s="34">
        <f t="shared" si="8"/>
        <v>1</v>
      </c>
      <c r="O81" s="131"/>
      <c r="P81" s="118"/>
    </row>
    <row r="82" spans="1:16" ht="105" customHeight="1" x14ac:dyDescent="0.25">
      <c r="A82" s="174"/>
      <c r="B82" s="104" t="s">
        <v>97</v>
      </c>
      <c r="C82" s="93"/>
      <c r="D82" s="63" t="s">
        <v>78</v>
      </c>
      <c r="E82" s="39">
        <v>0</v>
      </c>
      <c r="F82" s="39">
        <v>0</v>
      </c>
      <c r="G82" s="39">
        <v>0.5</v>
      </c>
      <c r="H82" s="39">
        <v>0.5</v>
      </c>
      <c r="I82" s="39">
        <v>0.5</v>
      </c>
      <c r="J82" s="39">
        <v>0.5</v>
      </c>
      <c r="K82" s="40">
        <v>1</v>
      </c>
      <c r="L82" s="50"/>
      <c r="M82" s="34">
        <f t="shared" si="7"/>
        <v>0.5</v>
      </c>
      <c r="N82" s="34">
        <f t="shared" si="8"/>
        <v>0.5</v>
      </c>
      <c r="O82" s="129" t="s">
        <v>175</v>
      </c>
      <c r="P82" s="129" t="s">
        <v>176</v>
      </c>
    </row>
    <row r="83" spans="1:16" ht="151.5" customHeight="1" x14ac:dyDescent="0.25">
      <c r="A83" s="174"/>
      <c r="B83" s="105"/>
      <c r="C83" s="93"/>
      <c r="D83" s="57" t="s">
        <v>79</v>
      </c>
      <c r="E83" s="39">
        <v>1</v>
      </c>
      <c r="F83" s="39">
        <v>1</v>
      </c>
      <c r="G83" s="39">
        <v>1</v>
      </c>
      <c r="H83" s="39">
        <v>1</v>
      </c>
      <c r="I83" s="39">
        <v>1</v>
      </c>
      <c r="J83" s="39">
        <v>1</v>
      </c>
      <c r="K83" s="40">
        <v>1</v>
      </c>
      <c r="L83" s="50"/>
      <c r="M83" s="34">
        <f t="shared" si="7"/>
        <v>1</v>
      </c>
      <c r="N83" s="34">
        <f t="shared" si="8"/>
        <v>1</v>
      </c>
      <c r="O83" s="130"/>
      <c r="P83" s="130"/>
    </row>
    <row r="84" spans="1:16" ht="117" customHeight="1" x14ac:dyDescent="0.25">
      <c r="A84" s="174"/>
      <c r="B84" s="105"/>
      <c r="C84" s="93"/>
      <c r="D84" s="57" t="s">
        <v>107</v>
      </c>
      <c r="E84" s="52">
        <v>0.45779999999999998</v>
      </c>
      <c r="F84" s="68">
        <v>0.45750000000000002</v>
      </c>
      <c r="G84" s="52">
        <v>0.45900000000000002</v>
      </c>
      <c r="H84" s="68">
        <v>0.45779999999999998</v>
      </c>
      <c r="I84" s="52">
        <v>0.46029999999999999</v>
      </c>
      <c r="J84" s="68">
        <v>0.4602</v>
      </c>
      <c r="K84" s="54">
        <v>0.46150000000000002</v>
      </c>
      <c r="L84" s="50"/>
      <c r="M84" s="33">
        <f t="shared" si="7"/>
        <v>0.45779999999999998</v>
      </c>
      <c r="N84" s="34">
        <f t="shared" si="8"/>
        <v>0.99198266522210177</v>
      </c>
      <c r="O84" s="130"/>
      <c r="P84" s="130"/>
    </row>
    <row r="85" spans="1:16" ht="132.75" customHeight="1" x14ac:dyDescent="0.25">
      <c r="A85" s="174"/>
      <c r="B85" s="105"/>
      <c r="C85" s="93"/>
      <c r="D85" s="57" t="s">
        <v>108</v>
      </c>
      <c r="E85" s="52">
        <v>0.36620000000000003</v>
      </c>
      <c r="F85" s="68">
        <v>0.36609999999999998</v>
      </c>
      <c r="G85" s="52">
        <v>0.36720000000000003</v>
      </c>
      <c r="H85" s="68">
        <v>0.36620000000000003</v>
      </c>
      <c r="I85" s="52">
        <v>0.36820000000000003</v>
      </c>
      <c r="J85" s="68">
        <v>0.36820000000000003</v>
      </c>
      <c r="K85" s="54">
        <v>0.36919999999999997</v>
      </c>
      <c r="L85" s="50"/>
      <c r="M85" s="33">
        <f t="shared" si="7"/>
        <v>0.36620000000000003</v>
      </c>
      <c r="N85" s="34">
        <f t="shared" si="8"/>
        <v>0.99187432286023847</v>
      </c>
      <c r="O85" s="130"/>
      <c r="P85" s="130"/>
    </row>
    <row r="86" spans="1:16" ht="132" customHeight="1" x14ac:dyDescent="0.25">
      <c r="A86" s="174"/>
      <c r="B86" s="106"/>
      <c r="C86" s="93"/>
      <c r="D86" s="63" t="s">
        <v>109</v>
      </c>
      <c r="E86" s="52">
        <v>9.1600000000000001E-2</v>
      </c>
      <c r="F86" s="68">
        <v>9.1600000000000001E-2</v>
      </c>
      <c r="G86" s="52" t="s">
        <v>82</v>
      </c>
      <c r="H86" s="68">
        <v>9.1600000000000001E-2</v>
      </c>
      <c r="I86" s="52">
        <v>9.2100000000000001E-2</v>
      </c>
      <c r="J86" s="68">
        <v>9.2100000000000001E-2</v>
      </c>
      <c r="K86" s="54">
        <v>9.2299999999999993E-2</v>
      </c>
      <c r="L86" s="50"/>
      <c r="M86" s="33">
        <f t="shared" si="7"/>
        <v>9.1600000000000001E-2</v>
      </c>
      <c r="N86" s="34">
        <f t="shared" si="8"/>
        <v>0.99241603466955586</v>
      </c>
      <c r="O86" s="131"/>
      <c r="P86" s="131"/>
    </row>
    <row r="87" spans="1:16" ht="358.5" customHeight="1" x14ac:dyDescent="0.25">
      <c r="A87" s="174"/>
      <c r="B87" s="92" t="s">
        <v>98</v>
      </c>
      <c r="C87" s="93"/>
      <c r="D87" s="65" t="s">
        <v>110</v>
      </c>
      <c r="E87" s="39">
        <v>0.16</v>
      </c>
      <c r="F87" s="39">
        <v>0.16</v>
      </c>
      <c r="G87" s="39">
        <v>0.46</v>
      </c>
      <c r="H87" s="39">
        <v>0.46</v>
      </c>
      <c r="I87" s="39">
        <v>0.78</v>
      </c>
      <c r="J87" s="39">
        <v>0.56000000000000005</v>
      </c>
      <c r="K87" s="40">
        <v>1</v>
      </c>
      <c r="L87" s="31"/>
      <c r="M87" s="33">
        <f t="shared" si="7"/>
        <v>0.46</v>
      </c>
      <c r="N87" s="34">
        <f t="shared" si="8"/>
        <v>0.46</v>
      </c>
      <c r="O87" s="129" t="s">
        <v>177</v>
      </c>
      <c r="P87" s="129" t="s">
        <v>178</v>
      </c>
    </row>
    <row r="88" spans="1:16" ht="67.5" customHeight="1" x14ac:dyDescent="0.25">
      <c r="A88" s="174"/>
      <c r="B88" s="93"/>
      <c r="C88" s="93"/>
      <c r="D88" s="36" t="s">
        <v>78</v>
      </c>
      <c r="E88" s="39">
        <v>0.67</v>
      </c>
      <c r="F88" s="67">
        <v>0.67</v>
      </c>
      <c r="G88" s="39">
        <v>0.67</v>
      </c>
      <c r="H88" s="39">
        <v>0.67</v>
      </c>
      <c r="I88" s="39">
        <v>0.69</v>
      </c>
      <c r="J88" s="39">
        <v>0.71</v>
      </c>
      <c r="K88" s="40">
        <v>0.85</v>
      </c>
      <c r="L88" s="31"/>
      <c r="M88" s="33">
        <f t="shared" si="7"/>
        <v>0.67</v>
      </c>
      <c r="N88" s="34">
        <f t="shared" si="8"/>
        <v>0.78823529411764715</v>
      </c>
      <c r="O88" s="130"/>
      <c r="P88" s="130"/>
    </row>
    <row r="89" spans="1:16" ht="79.5" customHeight="1" x14ac:dyDescent="0.25">
      <c r="A89" s="174"/>
      <c r="B89" s="93"/>
      <c r="C89" s="93"/>
      <c r="D89" s="35" t="s">
        <v>79</v>
      </c>
      <c r="E89" s="39">
        <v>1</v>
      </c>
      <c r="F89" s="39">
        <v>0.5</v>
      </c>
      <c r="G89" s="39">
        <v>1</v>
      </c>
      <c r="H89" s="39">
        <v>1</v>
      </c>
      <c r="I89" s="39">
        <v>1</v>
      </c>
      <c r="J89" s="39">
        <v>1</v>
      </c>
      <c r="K89" s="40">
        <v>1</v>
      </c>
      <c r="L89" s="31"/>
      <c r="M89" s="33">
        <f t="shared" si="7"/>
        <v>1</v>
      </c>
      <c r="N89" s="34">
        <f t="shared" si="8"/>
        <v>1</v>
      </c>
      <c r="O89" s="130"/>
      <c r="P89" s="130"/>
    </row>
    <row r="90" spans="1:16" ht="175.5" customHeight="1" x14ac:dyDescent="0.25">
      <c r="A90" s="174"/>
      <c r="B90" s="94"/>
      <c r="C90" s="93"/>
      <c r="D90" s="35" t="s">
        <v>83</v>
      </c>
      <c r="E90" s="39">
        <v>0.71</v>
      </c>
      <c r="F90" s="39">
        <v>0.71</v>
      </c>
      <c r="G90" s="39">
        <v>0.71</v>
      </c>
      <c r="H90" s="39">
        <v>0.71</v>
      </c>
      <c r="I90" s="39">
        <v>0.72</v>
      </c>
      <c r="J90" s="39">
        <v>0.74</v>
      </c>
      <c r="K90" s="40">
        <v>0.9</v>
      </c>
      <c r="L90" s="31"/>
      <c r="M90" s="33">
        <f t="shared" si="7"/>
        <v>0.71</v>
      </c>
      <c r="N90" s="34">
        <f t="shared" si="8"/>
        <v>0.78888888888888886</v>
      </c>
      <c r="O90" s="131"/>
      <c r="P90" s="131"/>
    </row>
    <row r="91" spans="1:16" ht="194.25" customHeight="1" x14ac:dyDescent="0.25">
      <c r="A91" s="174"/>
      <c r="B91" s="104" t="s">
        <v>84</v>
      </c>
      <c r="C91" s="93"/>
      <c r="D91" s="57" t="s">
        <v>113</v>
      </c>
      <c r="E91" s="39">
        <v>1</v>
      </c>
      <c r="F91" s="39">
        <v>1</v>
      </c>
      <c r="G91" s="39">
        <v>1</v>
      </c>
      <c r="H91" s="39">
        <v>1</v>
      </c>
      <c r="I91" s="67">
        <v>1</v>
      </c>
      <c r="J91" s="67">
        <v>1</v>
      </c>
      <c r="K91" s="40">
        <v>1</v>
      </c>
      <c r="L91" s="31"/>
      <c r="M91" s="33">
        <f t="shared" si="7"/>
        <v>1</v>
      </c>
      <c r="N91" s="34">
        <f t="shared" si="8"/>
        <v>1</v>
      </c>
      <c r="O91" s="129" t="s">
        <v>179</v>
      </c>
      <c r="P91" s="129" t="s">
        <v>32</v>
      </c>
    </row>
    <row r="92" spans="1:16" ht="132.75" customHeight="1" x14ac:dyDescent="0.25">
      <c r="A92" s="174"/>
      <c r="B92" s="105"/>
      <c r="C92" s="93"/>
      <c r="D92" s="35" t="s">
        <v>85</v>
      </c>
      <c r="E92" s="39">
        <v>0.1</v>
      </c>
      <c r="F92" s="39">
        <v>0.46</v>
      </c>
      <c r="G92" s="39">
        <v>0.4</v>
      </c>
      <c r="H92" s="39">
        <v>0.74</v>
      </c>
      <c r="I92" s="67">
        <v>0.75</v>
      </c>
      <c r="J92" s="88">
        <v>0.78600000000000003</v>
      </c>
      <c r="K92" s="40">
        <v>1</v>
      </c>
      <c r="L92" s="31"/>
      <c r="M92" s="33">
        <f t="shared" si="7"/>
        <v>0.74</v>
      </c>
      <c r="N92" s="34">
        <f t="shared" si="8"/>
        <v>0.74</v>
      </c>
      <c r="O92" s="130"/>
      <c r="P92" s="130"/>
    </row>
    <row r="93" spans="1:16" ht="139.5" customHeight="1" x14ac:dyDescent="0.25">
      <c r="A93" s="174"/>
      <c r="B93" s="105"/>
      <c r="C93" s="93"/>
      <c r="D93" s="35" t="s">
        <v>86</v>
      </c>
      <c r="E93" s="39">
        <v>0.1</v>
      </c>
      <c r="F93" s="39">
        <v>0.28000000000000003</v>
      </c>
      <c r="G93" s="39">
        <v>0.4</v>
      </c>
      <c r="H93" s="52">
        <v>0.48699999999999999</v>
      </c>
      <c r="I93" s="67">
        <v>0.75</v>
      </c>
      <c r="J93" s="88">
        <v>0.64500000000000002</v>
      </c>
      <c r="K93" s="40">
        <v>1</v>
      </c>
      <c r="L93" s="31"/>
      <c r="M93" s="33">
        <f t="shared" si="7"/>
        <v>0.48699999999999999</v>
      </c>
      <c r="N93" s="34">
        <f t="shared" si="8"/>
        <v>0.48699999999999999</v>
      </c>
      <c r="O93" s="130"/>
      <c r="P93" s="130"/>
    </row>
    <row r="94" spans="1:16" ht="140.25" customHeight="1" x14ac:dyDescent="0.25">
      <c r="A94" s="174"/>
      <c r="B94" s="105"/>
      <c r="C94" s="93"/>
      <c r="D94" s="65" t="s">
        <v>111</v>
      </c>
      <c r="E94" s="37">
        <v>0</v>
      </c>
      <c r="F94" s="37">
        <v>0</v>
      </c>
      <c r="G94" s="37">
        <v>0</v>
      </c>
      <c r="H94" s="37">
        <v>0</v>
      </c>
      <c r="I94" s="71">
        <v>0</v>
      </c>
      <c r="J94" s="71">
        <v>0</v>
      </c>
      <c r="K94" s="32">
        <v>2</v>
      </c>
      <c r="L94" s="31"/>
      <c r="M94" s="33">
        <f t="shared" si="7"/>
        <v>0</v>
      </c>
      <c r="N94" s="34">
        <f t="shared" si="8"/>
        <v>0</v>
      </c>
      <c r="O94" s="130"/>
      <c r="P94" s="130"/>
    </row>
    <row r="95" spans="1:16" ht="73.5" customHeight="1" x14ac:dyDescent="0.25">
      <c r="A95" s="174"/>
      <c r="B95" s="105"/>
      <c r="C95" s="93"/>
      <c r="D95" s="35" t="s">
        <v>87</v>
      </c>
      <c r="E95" s="39">
        <v>1</v>
      </c>
      <c r="F95" s="52">
        <v>1</v>
      </c>
      <c r="G95" s="39">
        <v>1</v>
      </c>
      <c r="H95" s="39">
        <v>1</v>
      </c>
      <c r="I95" s="67">
        <v>1</v>
      </c>
      <c r="J95" s="67">
        <v>1</v>
      </c>
      <c r="K95" s="40">
        <v>1</v>
      </c>
      <c r="L95" s="31"/>
      <c r="M95" s="33">
        <f t="shared" si="7"/>
        <v>1</v>
      </c>
      <c r="N95" s="34">
        <f t="shared" si="8"/>
        <v>1</v>
      </c>
      <c r="O95" s="130"/>
      <c r="P95" s="130"/>
    </row>
    <row r="96" spans="1:16" ht="78" customHeight="1" x14ac:dyDescent="0.25">
      <c r="A96" s="174"/>
      <c r="B96" s="106"/>
      <c r="C96" s="93"/>
      <c r="D96" s="55" t="s">
        <v>88</v>
      </c>
      <c r="E96" s="39">
        <v>0.53</v>
      </c>
      <c r="F96" s="39">
        <v>0.53</v>
      </c>
      <c r="G96" s="39">
        <v>0.74</v>
      </c>
      <c r="H96" s="39">
        <v>0.74</v>
      </c>
      <c r="I96" s="67">
        <v>0.74</v>
      </c>
      <c r="J96" s="67">
        <v>0.74</v>
      </c>
      <c r="K96" s="40">
        <v>0.95</v>
      </c>
      <c r="L96" s="31"/>
      <c r="M96" s="33">
        <f t="shared" si="7"/>
        <v>0.74</v>
      </c>
      <c r="N96" s="34">
        <f t="shared" si="8"/>
        <v>0.77894736842105261</v>
      </c>
      <c r="O96" s="131"/>
      <c r="P96" s="131"/>
    </row>
    <row r="97" spans="1:16" ht="348.75" customHeight="1" x14ac:dyDescent="0.25">
      <c r="A97" s="174"/>
      <c r="B97" s="104" t="s">
        <v>89</v>
      </c>
      <c r="C97" s="93"/>
      <c r="D97" s="35" t="s">
        <v>79</v>
      </c>
      <c r="E97" s="39">
        <v>1</v>
      </c>
      <c r="F97" s="39">
        <v>1</v>
      </c>
      <c r="G97" s="39">
        <v>1</v>
      </c>
      <c r="H97" s="39">
        <v>1</v>
      </c>
      <c r="I97" s="69">
        <v>1</v>
      </c>
      <c r="J97" s="69">
        <v>1</v>
      </c>
      <c r="K97" s="40">
        <v>1</v>
      </c>
      <c r="L97" s="31"/>
      <c r="M97" s="33">
        <f t="shared" si="7"/>
        <v>1</v>
      </c>
      <c r="N97" s="34">
        <f t="shared" si="8"/>
        <v>1</v>
      </c>
      <c r="O97" s="127" t="s">
        <v>149</v>
      </c>
      <c r="P97" s="117" t="s">
        <v>135</v>
      </c>
    </row>
    <row r="98" spans="1:16" ht="348.75" customHeight="1" x14ac:dyDescent="0.25">
      <c r="A98" s="174"/>
      <c r="B98" s="106"/>
      <c r="C98" s="93"/>
      <c r="D98" s="57" t="s">
        <v>114</v>
      </c>
      <c r="E98" s="39">
        <v>0.11</v>
      </c>
      <c r="F98" s="39">
        <v>0.13</v>
      </c>
      <c r="G98" s="39">
        <v>0.36</v>
      </c>
      <c r="H98" s="52">
        <v>0.5867</v>
      </c>
      <c r="I98" s="69">
        <v>0.61</v>
      </c>
      <c r="J98" s="69">
        <v>0.8</v>
      </c>
      <c r="K98" s="40">
        <v>1</v>
      </c>
      <c r="L98" s="31"/>
      <c r="M98" s="33">
        <f t="shared" si="7"/>
        <v>0.5867</v>
      </c>
      <c r="N98" s="34">
        <f t="shared" si="8"/>
        <v>0.5867</v>
      </c>
      <c r="O98" s="128"/>
      <c r="P98" s="118"/>
    </row>
    <row r="99" spans="1:16" ht="200.25" customHeight="1" x14ac:dyDescent="0.25">
      <c r="A99" s="174"/>
      <c r="B99" s="104" t="s">
        <v>99</v>
      </c>
      <c r="C99" s="93"/>
      <c r="D99" s="63" t="s">
        <v>78</v>
      </c>
      <c r="E99" s="39">
        <v>1</v>
      </c>
      <c r="F99" s="39">
        <v>0.98</v>
      </c>
      <c r="G99" s="39">
        <v>1</v>
      </c>
      <c r="H99" s="39">
        <v>1</v>
      </c>
      <c r="I99" s="39">
        <v>1</v>
      </c>
      <c r="J99" s="39">
        <v>1</v>
      </c>
      <c r="K99" s="40">
        <v>1</v>
      </c>
      <c r="L99" s="31"/>
      <c r="M99" s="33">
        <f t="shared" si="7"/>
        <v>1</v>
      </c>
      <c r="N99" s="34">
        <f t="shared" si="8"/>
        <v>1</v>
      </c>
      <c r="O99" s="127" t="s">
        <v>150</v>
      </c>
      <c r="P99" s="127" t="s">
        <v>151</v>
      </c>
    </row>
    <row r="100" spans="1:16" ht="260.25" customHeight="1" x14ac:dyDescent="0.25">
      <c r="A100" s="174"/>
      <c r="B100" s="105"/>
      <c r="C100" s="93"/>
      <c r="D100" s="57" t="s">
        <v>79</v>
      </c>
      <c r="E100" s="39">
        <v>1</v>
      </c>
      <c r="F100" s="39">
        <v>1</v>
      </c>
      <c r="G100" s="39">
        <v>1</v>
      </c>
      <c r="H100" s="39">
        <v>1</v>
      </c>
      <c r="I100" s="39">
        <v>1</v>
      </c>
      <c r="J100" s="39">
        <v>1</v>
      </c>
      <c r="K100" s="40">
        <v>1</v>
      </c>
      <c r="L100" s="31"/>
      <c r="M100" s="33">
        <f t="shared" si="7"/>
        <v>1</v>
      </c>
      <c r="N100" s="34">
        <f t="shared" si="8"/>
        <v>1</v>
      </c>
      <c r="O100" s="168"/>
      <c r="P100" s="168"/>
    </row>
    <row r="101" spans="1:16" ht="252" customHeight="1" x14ac:dyDescent="0.25">
      <c r="A101" s="175"/>
      <c r="B101" s="106"/>
      <c r="C101" s="94"/>
      <c r="D101" s="56" t="s">
        <v>90</v>
      </c>
      <c r="E101" s="39">
        <v>0.27</v>
      </c>
      <c r="F101" s="39">
        <v>0.27</v>
      </c>
      <c r="G101" s="39">
        <v>0.27</v>
      </c>
      <c r="H101" s="39">
        <v>0.36</v>
      </c>
      <c r="I101" s="39">
        <v>0.45</v>
      </c>
      <c r="J101" s="39">
        <v>0.55000000000000004</v>
      </c>
      <c r="K101" s="40">
        <v>1</v>
      </c>
      <c r="L101" s="31"/>
      <c r="M101" s="33">
        <f>J101</f>
        <v>0.55000000000000004</v>
      </c>
      <c r="N101" s="34">
        <f t="shared" si="8"/>
        <v>0.55000000000000004</v>
      </c>
      <c r="O101" s="128"/>
      <c r="P101" s="128"/>
    </row>
    <row r="104" spans="1:16" ht="25.5" customHeight="1" x14ac:dyDescent="0.25">
      <c r="A104" s="177" t="s">
        <v>3</v>
      </c>
      <c r="B104" s="177"/>
      <c r="C104" s="177"/>
      <c r="D104" s="177"/>
      <c r="E104" s="177"/>
      <c r="F104" s="177"/>
      <c r="G104" s="177"/>
      <c r="H104" s="177"/>
      <c r="I104" s="177"/>
      <c r="J104" s="177"/>
      <c r="K104" s="177"/>
      <c r="L104" s="177"/>
      <c r="M104" s="177"/>
      <c r="N104" s="177"/>
      <c r="O104" s="177"/>
    </row>
    <row r="105" spans="1:16" ht="31.5" customHeight="1" x14ac:dyDescent="0.25">
      <c r="A105" s="177" t="s">
        <v>4</v>
      </c>
      <c r="B105" s="177"/>
      <c r="C105" s="177"/>
      <c r="D105" s="177"/>
      <c r="E105" s="177"/>
      <c r="F105" s="177"/>
      <c r="G105" s="177"/>
      <c r="H105" s="177"/>
      <c r="I105" s="177"/>
      <c r="J105" s="177"/>
      <c r="K105" s="177"/>
      <c r="L105" s="177"/>
      <c r="M105" s="177"/>
      <c r="N105" s="177"/>
      <c r="O105" s="177"/>
    </row>
    <row r="106" spans="1:16" ht="28.5" customHeight="1" x14ac:dyDescent="0.25">
      <c r="A106" s="178" t="s">
        <v>15</v>
      </c>
      <c r="B106" s="178"/>
      <c r="C106" s="178"/>
      <c r="D106" s="178"/>
      <c r="E106" s="178"/>
      <c r="F106" s="178"/>
      <c r="G106" s="178"/>
      <c r="H106" s="178"/>
      <c r="I106" s="178"/>
      <c r="J106" s="178"/>
      <c r="K106" s="178"/>
      <c r="L106" s="178"/>
      <c r="M106" s="178"/>
      <c r="N106" s="178"/>
      <c r="O106" s="178"/>
    </row>
    <row r="107" spans="1:16" ht="22.5" customHeight="1" x14ac:dyDescent="0.25">
      <c r="A107" s="176" t="s">
        <v>91</v>
      </c>
      <c r="B107" s="176"/>
      <c r="C107" s="176"/>
      <c r="D107" s="176"/>
      <c r="E107" s="176"/>
      <c r="F107" s="176"/>
      <c r="G107" s="176"/>
      <c r="H107" s="176"/>
      <c r="I107" s="176"/>
      <c r="J107" s="176"/>
      <c r="K107" s="176"/>
      <c r="L107" s="176"/>
      <c r="M107" s="176"/>
      <c r="N107" s="176"/>
      <c r="O107" s="176"/>
    </row>
  </sheetData>
  <mergeCells count="160">
    <mergeCell ref="J41:J44"/>
    <mergeCell ref="I41:I44"/>
    <mergeCell ref="H41:H44"/>
    <mergeCell ref="G41:G44"/>
    <mergeCell ref="F41:F44"/>
    <mergeCell ref="E41:E44"/>
    <mergeCell ref="D41:D44"/>
    <mergeCell ref="B41:B44"/>
    <mergeCell ref="K16:K24"/>
    <mergeCell ref="J16:J24"/>
    <mergeCell ref="I16:I24"/>
    <mergeCell ref="H16:H24"/>
    <mergeCell ref="G16:G24"/>
    <mergeCell ref="F16:F24"/>
    <mergeCell ref="E16:E24"/>
    <mergeCell ref="D16:D24"/>
    <mergeCell ref="A107:O107"/>
    <mergeCell ref="O99:O101"/>
    <mergeCell ref="P99:P101"/>
    <mergeCell ref="A104:O104"/>
    <mergeCell ref="A105:O105"/>
    <mergeCell ref="A106:O106"/>
    <mergeCell ref="A71:A101"/>
    <mergeCell ref="C73:C101"/>
    <mergeCell ref="O74:O76"/>
    <mergeCell ref="P74:P76"/>
    <mergeCell ref="O77:O79"/>
    <mergeCell ref="P77:P79"/>
    <mergeCell ref="O80:O81"/>
    <mergeCell ref="P80:P81"/>
    <mergeCell ref="O82:O86"/>
    <mergeCell ref="P82:P86"/>
    <mergeCell ref="B99:B101"/>
    <mergeCell ref="B74:B76"/>
    <mergeCell ref="B77:B79"/>
    <mergeCell ref="B80:B81"/>
    <mergeCell ref="B82:B86"/>
    <mergeCell ref="B87:B90"/>
    <mergeCell ref="A60:A62"/>
    <mergeCell ref="B60:B62"/>
    <mergeCell ref="C60:C70"/>
    <mergeCell ref="O60:O62"/>
    <mergeCell ref="P60:P62"/>
    <mergeCell ref="A63:A70"/>
    <mergeCell ref="B64:B65"/>
    <mergeCell ref="O64:O65"/>
    <mergeCell ref="P64:P65"/>
    <mergeCell ref="O66:O67"/>
    <mergeCell ref="P66:P67"/>
    <mergeCell ref="B68:B70"/>
    <mergeCell ref="O68:O70"/>
    <mergeCell ref="P68:P70"/>
    <mergeCell ref="B66:B67"/>
    <mergeCell ref="O57:O59"/>
    <mergeCell ref="P57:P59"/>
    <mergeCell ref="P45:P54"/>
    <mergeCell ref="O45:O54"/>
    <mergeCell ref="N45:N54"/>
    <mergeCell ref="M45:M54"/>
    <mergeCell ref="L45:L54"/>
    <mergeCell ref="K45:K54"/>
    <mergeCell ref="J45:J54"/>
    <mergeCell ref="P13:P15"/>
    <mergeCell ref="O13:O15"/>
    <mergeCell ref="N13:N15"/>
    <mergeCell ref="M13:M15"/>
    <mergeCell ref="L13:L15"/>
    <mergeCell ref="K13:K15"/>
    <mergeCell ref="J13:J15"/>
    <mergeCell ref="I13:I15"/>
    <mergeCell ref="B55:B56"/>
    <mergeCell ref="O55:O56"/>
    <mergeCell ref="P55:P56"/>
    <mergeCell ref="I45:I54"/>
    <mergeCell ref="H45:H54"/>
    <mergeCell ref="G45:G54"/>
    <mergeCell ref="F45:F54"/>
    <mergeCell ref="E45:E54"/>
    <mergeCell ref="D45:D54"/>
    <mergeCell ref="B45:B54"/>
    <mergeCell ref="C45:C54"/>
    <mergeCell ref="P41:P44"/>
    <mergeCell ref="O41:O44"/>
    <mergeCell ref="N41:N44"/>
    <mergeCell ref="M41:M44"/>
    <mergeCell ref="L41:L44"/>
    <mergeCell ref="O33:O36"/>
    <mergeCell ref="P33:P36"/>
    <mergeCell ref="B37:B40"/>
    <mergeCell ref="O37:O40"/>
    <mergeCell ref="P37:P40"/>
    <mergeCell ref="P25:P27"/>
    <mergeCell ref="B28:B30"/>
    <mergeCell ref="C28:C30"/>
    <mergeCell ref="O28:O30"/>
    <mergeCell ref="P28:P30"/>
    <mergeCell ref="B25:B27"/>
    <mergeCell ref="O25:O27"/>
    <mergeCell ref="P9:P10"/>
    <mergeCell ref="A1:B3"/>
    <mergeCell ref="B4:O4"/>
    <mergeCell ref="C1:O3"/>
    <mergeCell ref="A7:P7"/>
    <mergeCell ref="A5:P5"/>
    <mergeCell ref="A9:A10"/>
    <mergeCell ref="B9:B10"/>
    <mergeCell ref="C9:C10"/>
    <mergeCell ref="M9:M10"/>
    <mergeCell ref="N9:N10"/>
    <mergeCell ref="O9:O10"/>
    <mergeCell ref="D9:D10"/>
    <mergeCell ref="E9:L9"/>
    <mergeCell ref="P11:P12"/>
    <mergeCell ref="O11:O12"/>
    <mergeCell ref="N11:N12"/>
    <mergeCell ref="M11:M12"/>
    <mergeCell ref="L11:L12"/>
    <mergeCell ref="B91:B96"/>
    <mergeCell ref="B97:B98"/>
    <mergeCell ref="B31:B32"/>
    <mergeCell ref="C31:C32"/>
    <mergeCell ref="O31:O32"/>
    <mergeCell ref="P31:P32"/>
    <mergeCell ref="O87:O90"/>
    <mergeCell ref="P87:P90"/>
    <mergeCell ref="O91:O96"/>
    <mergeCell ref="P91:P96"/>
    <mergeCell ref="O97:O98"/>
    <mergeCell ref="P97:P98"/>
    <mergeCell ref="P16:P24"/>
    <mergeCell ref="O16:O24"/>
    <mergeCell ref="N16:N24"/>
    <mergeCell ref="M16:M24"/>
    <mergeCell ref="L16:L24"/>
    <mergeCell ref="B16:B24"/>
    <mergeCell ref="C13:C27"/>
    <mergeCell ref="A45:A59"/>
    <mergeCell ref="K11:K12"/>
    <mergeCell ref="J11:J12"/>
    <mergeCell ref="I11:I12"/>
    <mergeCell ref="H13:H15"/>
    <mergeCell ref="G13:G15"/>
    <mergeCell ref="F13:F15"/>
    <mergeCell ref="E13:E15"/>
    <mergeCell ref="D13:D15"/>
    <mergeCell ref="B13:B15"/>
    <mergeCell ref="F11:F12"/>
    <mergeCell ref="E11:E12"/>
    <mergeCell ref="D11:D12"/>
    <mergeCell ref="C11:C12"/>
    <mergeCell ref="B11:B12"/>
    <mergeCell ref="H11:H12"/>
    <mergeCell ref="G11:G12"/>
    <mergeCell ref="A33:A44"/>
    <mergeCell ref="B33:B36"/>
    <mergeCell ref="C33:C44"/>
    <mergeCell ref="A11:A27"/>
    <mergeCell ref="B57:B59"/>
    <mergeCell ref="C57:C59"/>
    <mergeCell ref="K41:K44"/>
  </mergeCells>
  <printOptions horizontalCentered="1"/>
  <pageMargins left="0.23622047244094491" right="0.23622047244094491" top="0.35433070866141736" bottom="0.31496062992125984" header="0.31496062992125984" footer="0.31496062992125984"/>
  <pageSetup scale="32" orientation="landscape" r:id="rId1"/>
  <colBreaks count="1" manualBreakCount="1">
    <brk id="1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PAI 3er Trimestre</vt:lpstr>
      <vt:lpstr>'Seguimiento PAI 3er Trimestre'!Área_de_impresión</vt:lpstr>
      <vt:lpstr>'Seguimiento PAI 3er Trimestre'!Títulos_a_imprimir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Isabel Prieto Alzate</dc:creator>
  <cp:lastModifiedBy>Natalia Rodriguez</cp:lastModifiedBy>
  <cp:lastPrinted>2021-05-19T22:50:09Z</cp:lastPrinted>
  <dcterms:created xsi:type="dcterms:W3CDTF">2017-01-27T18:29:11Z</dcterms:created>
  <dcterms:modified xsi:type="dcterms:W3CDTF">2021-11-22T23:51:20Z</dcterms:modified>
</cp:coreProperties>
</file>