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apereira\Documents\institucionales\RIESGOS\RIESGOS 2019\"/>
    </mc:Choice>
  </mc:AlternateContent>
  <bookViews>
    <workbookView xWindow="-120" yWindow="-120" windowWidth="20730" windowHeight="11160" tabRatio="1000"/>
  </bookViews>
  <sheets>
    <sheet name="Corrupción" sheetId="24" r:id="rId1"/>
    <sheet name="Matriz de calificación" sheetId="27" r:id="rId2"/>
    <sheet name="Control de Cambios" sheetId="26" r:id="rId3"/>
    <sheet name="Hoja5" sheetId="19" state="hidden" r:id="rId4"/>
  </sheets>
  <externalReferences>
    <externalReference r:id="rId5"/>
    <externalReference r:id="rId6"/>
    <externalReference r:id="rId7"/>
    <externalReference r:id="rId8"/>
    <externalReference r:id="rId9"/>
  </externalReferences>
  <definedNames>
    <definedName name="_xlnm._FilterDatabase" localSheetId="0" hidden="1">Corrupción!#REF!</definedName>
    <definedName name="_xlnm.Print_Area" localSheetId="0">Corrupción!$A$1:$BJ$84</definedName>
    <definedName name="Control_Existente">[1]Hoja4!$H$3:$H$4</definedName>
    <definedName name="Impacto">[1]Hoja4!$F$3:$F$7</definedName>
    <definedName name="Probabilidad">[1]Hoja4!$E$3:$E$7</definedName>
    <definedName name="Tipo_de_Riesgo">[1]Hoja4!$D$3:$D$9</definedName>
    <definedName name="_xlnm.Print_Titles" localSheetId="0">Corrupción!#REF!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A17" i="24" l="1"/>
  <c r="AU23" i="24"/>
  <c r="AQ23" i="24"/>
  <c r="AU22" i="24"/>
  <c r="AQ22" i="24"/>
  <c r="AU21" i="24"/>
  <c r="AQ21" i="24"/>
  <c r="AU20" i="24"/>
  <c r="AQ20" i="24"/>
  <c r="AU19" i="24"/>
  <c r="AQ19" i="24"/>
  <c r="AU18" i="24"/>
  <c r="AQ18" i="24"/>
  <c r="AU17" i="24"/>
  <c r="AQ17" i="24"/>
  <c r="AR17" i="24" s="1"/>
  <c r="AC17" i="24"/>
  <c r="AE17" i="24" s="1"/>
  <c r="AF17" i="24" s="1"/>
  <c r="AV19" i="24" l="1"/>
  <c r="AV21" i="24"/>
  <c r="AV23" i="24"/>
  <c r="AV22" i="24"/>
  <c r="AV20" i="24"/>
  <c r="AV18" i="24"/>
  <c r="AV17" i="24"/>
  <c r="AR18" i="24"/>
  <c r="AR19" i="24"/>
  <c r="AR20" i="24"/>
  <c r="AR21" i="24"/>
  <c r="AR22" i="24"/>
  <c r="AR23" i="24"/>
  <c r="AU81" i="24"/>
  <c r="AQ81" i="24"/>
  <c r="AU80" i="24"/>
  <c r="AQ80" i="24"/>
  <c r="AU79" i="24"/>
  <c r="AQ79" i="24"/>
  <c r="BA78" i="24"/>
  <c r="AU78" i="24"/>
  <c r="AQ78" i="24"/>
  <c r="AR78" i="24" s="1"/>
  <c r="AC78" i="24"/>
  <c r="AE78" i="24" s="1"/>
  <c r="AF78" i="24" s="1"/>
  <c r="AU76" i="24"/>
  <c r="AQ76" i="24"/>
  <c r="AU75" i="24"/>
  <c r="AQ75" i="24"/>
  <c r="AV75" i="24" s="1"/>
  <c r="AU74" i="24"/>
  <c r="AQ74" i="24"/>
  <c r="AU73" i="24"/>
  <c r="AQ73" i="24"/>
  <c r="AV73" i="24" s="1"/>
  <c r="AU72" i="24"/>
  <c r="AQ72" i="24"/>
  <c r="AU71" i="24"/>
  <c r="AQ71" i="24"/>
  <c r="AV71" i="24" s="1"/>
  <c r="AU70" i="24"/>
  <c r="AQ70" i="24"/>
  <c r="AU69" i="24"/>
  <c r="AQ69" i="24"/>
  <c r="AV69" i="24" s="1"/>
  <c r="AU68" i="24"/>
  <c r="AQ68" i="24"/>
  <c r="BA67" i="24"/>
  <c r="AU67" i="24"/>
  <c r="AQ67" i="24"/>
  <c r="AR67" i="24" s="1"/>
  <c r="AC67" i="24"/>
  <c r="AE67" i="24" s="1"/>
  <c r="AF67" i="24" s="1"/>
  <c r="BA64" i="24"/>
  <c r="BA59" i="24"/>
  <c r="BA50" i="24"/>
  <c r="AU66" i="24"/>
  <c r="AQ66" i="24"/>
  <c r="AR66" i="24" s="1"/>
  <c r="AU65" i="24"/>
  <c r="AQ65" i="24"/>
  <c r="AR65" i="24" s="1"/>
  <c r="AU64" i="24"/>
  <c r="AQ64" i="24"/>
  <c r="AR64" i="24" s="1"/>
  <c r="AC64" i="24"/>
  <c r="AE64" i="24" s="1"/>
  <c r="AF64" i="24" s="1"/>
  <c r="AU63" i="24"/>
  <c r="AQ63" i="24"/>
  <c r="AU62" i="24"/>
  <c r="AQ62" i="24"/>
  <c r="AU61" i="24"/>
  <c r="AQ61" i="24"/>
  <c r="AU60" i="24"/>
  <c r="AQ60" i="24"/>
  <c r="AU59" i="24"/>
  <c r="AQ59" i="24"/>
  <c r="AR59" i="24" s="1"/>
  <c r="AC59" i="24"/>
  <c r="AE59" i="24" s="1"/>
  <c r="AF59" i="24" s="1"/>
  <c r="AU58" i="24"/>
  <c r="AQ58" i="24"/>
  <c r="AU57" i="24"/>
  <c r="AQ57" i="24"/>
  <c r="AU56" i="24"/>
  <c r="AQ56" i="24"/>
  <c r="AU55" i="24"/>
  <c r="AQ55" i="24"/>
  <c r="AU54" i="24"/>
  <c r="AQ54" i="24"/>
  <c r="AU53" i="24"/>
  <c r="AQ53" i="24"/>
  <c r="AU52" i="24"/>
  <c r="AQ52" i="24"/>
  <c r="AU51" i="24"/>
  <c r="AQ51" i="24"/>
  <c r="AU50" i="24"/>
  <c r="AQ50" i="24"/>
  <c r="AR50" i="24" s="1"/>
  <c r="AC50" i="24"/>
  <c r="AE50" i="24" s="1"/>
  <c r="AF50" i="24" s="1"/>
  <c r="BA45" i="24"/>
  <c r="AU49" i="24"/>
  <c r="AQ49" i="24"/>
  <c r="AR49" i="24" s="1"/>
  <c r="AU48" i="24"/>
  <c r="AQ48" i="24"/>
  <c r="AR48" i="24" s="1"/>
  <c r="AU47" i="24"/>
  <c r="AQ47" i="24"/>
  <c r="AR47" i="24" s="1"/>
  <c r="AU46" i="24"/>
  <c r="AQ46" i="24"/>
  <c r="AR46" i="24" s="1"/>
  <c r="AU45" i="24"/>
  <c r="AQ45" i="24"/>
  <c r="AC45" i="24"/>
  <c r="AE45" i="24" s="1"/>
  <c r="AF45" i="24" s="1"/>
  <c r="BA41" i="24"/>
  <c r="BA38" i="24"/>
  <c r="BA32" i="24"/>
  <c r="AU44" i="24"/>
  <c r="AV44" i="24" s="1"/>
  <c r="AQ44" i="24"/>
  <c r="AR44" i="24" s="1"/>
  <c r="AU43" i="24"/>
  <c r="AQ43" i="24"/>
  <c r="AR43" i="24" s="1"/>
  <c r="AU42" i="24"/>
  <c r="AQ42" i="24"/>
  <c r="AR42" i="24" s="1"/>
  <c r="AU41" i="24"/>
  <c r="AQ41" i="24"/>
  <c r="AC41" i="24"/>
  <c r="AE41" i="24" s="1"/>
  <c r="AF41" i="24" s="1"/>
  <c r="AU40" i="24"/>
  <c r="AQ40" i="24"/>
  <c r="AR40" i="24" s="1"/>
  <c r="AU39" i="24"/>
  <c r="AQ39" i="24"/>
  <c r="AR39" i="24" s="1"/>
  <c r="AU38" i="24"/>
  <c r="AQ38" i="24"/>
  <c r="AR38" i="24" s="1"/>
  <c r="AC38" i="24"/>
  <c r="AE38" i="24" s="1"/>
  <c r="AF38" i="24" s="1"/>
  <c r="AU37" i="24"/>
  <c r="AQ37" i="24"/>
  <c r="AU36" i="24"/>
  <c r="AQ36" i="24"/>
  <c r="AU35" i="24"/>
  <c r="AQ35" i="24"/>
  <c r="AU34" i="24"/>
  <c r="AQ34" i="24"/>
  <c r="AU33" i="24"/>
  <c r="AQ33" i="24"/>
  <c r="AU32" i="24"/>
  <c r="AQ32" i="24"/>
  <c r="AR32" i="24" s="1"/>
  <c r="AC32" i="24"/>
  <c r="AE32" i="24" s="1"/>
  <c r="AF32" i="24" s="1"/>
  <c r="AV65" i="24" l="1"/>
  <c r="AW17" i="24"/>
  <c r="AX17" i="24" s="1"/>
  <c r="AV41" i="24"/>
  <c r="AV45" i="24"/>
  <c r="AV46" i="24"/>
  <c r="AV61" i="24"/>
  <c r="AV63" i="24"/>
  <c r="AV51" i="24"/>
  <c r="AV53" i="24"/>
  <c r="AV55" i="24"/>
  <c r="AV57" i="24"/>
  <c r="AV39" i="24"/>
  <c r="AV78" i="24"/>
  <c r="AV33" i="24"/>
  <c r="AV35" i="24"/>
  <c r="AV37" i="24"/>
  <c r="AV47" i="24"/>
  <c r="AV43" i="24"/>
  <c r="AV52" i="24"/>
  <c r="AV54" i="24"/>
  <c r="AV56" i="24"/>
  <c r="AV58" i="24"/>
  <c r="AV67" i="24"/>
  <c r="AV34" i="24"/>
  <c r="AV36" i="24"/>
  <c r="AV60" i="24"/>
  <c r="AV62" i="24"/>
  <c r="AV66" i="24"/>
  <c r="AV80" i="24"/>
  <c r="AR41" i="24"/>
  <c r="AV42" i="24"/>
  <c r="AR45" i="24"/>
  <c r="AV32" i="24"/>
  <c r="AV38" i="24"/>
  <c r="AV40" i="24"/>
  <c r="AV49" i="24"/>
  <c r="AV79" i="24"/>
  <c r="AV81" i="24"/>
  <c r="AV48" i="24"/>
  <c r="AV50" i="24"/>
  <c r="AV59" i="24"/>
  <c r="AV68" i="24"/>
  <c r="AV70" i="24"/>
  <c r="AV72" i="24"/>
  <c r="AV74" i="24"/>
  <c r="AV76" i="24"/>
  <c r="AR79" i="24"/>
  <c r="AR80" i="24"/>
  <c r="AR81" i="24"/>
  <c r="AR68" i="24"/>
  <c r="AR69" i="24"/>
  <c r="AR70" i="24"/>
  <c r="AR71" i="24"/>
  <c r="AR72" i="24"/>
  <c r="AR73" i="24"/>
  <c r="AR74" i="24"/>
  <c r="AR75" i="24"/>
  <c r="AR76" i="24"/>
  <c r="AV64" i="24"/>
  <c r="AR60" i="24"/>
  <c r="AR61" i="24"/>
  <c r="AR62" i="24"/>
  <c r="AR63" i="24"/>
  <c r="AR51" i="24"/>
  <c r="AR52" i="24"/>
  <c r="AR53" i="24"/>
  <c r="AR54" i="24"/>
  <c r="AR55" i="24"/>
  <c r="AR56" i="24"/>
  <c r="AR57" i="24"/>
  <c r="AR58" i="24"/>
  <c r="AR33" i="24"/>
  <c r="AR34" i="24"/>
  <c r="AR35" i="24"/>
  <c r="AR36" i="24"/>
  <c r="AR37" i="24"/>
  <c r="AW64" i="24" l="1"/>
  <c r="AX64" i="24" s="1"/>
  <c r="AW41" i="24"/>
  <c r="AX41" i="24" s="1"/>
  <c r="AW38" i="24"/>
  <c r="AX38" i="24" s="1"/>
  <c r="AW59" i="24"/>
  <c r="AX59" i="24" s="1"/>
  <c r="AW78" i="24"/>
  <c r="AX78" i="24" s="1"/>
  <c r="AW32" i="24"/>
  <c r="AX32" i="24" s="1"/>
  <c r="AW50" i="24"/>
  <c r="AX50" i="24" s="1"/>
  <c r="AW45" i="24"/>
  <c r="AX45" i="24" s="1"/>
  <c r="AW67" i="24"/>
  <c r="AX67" i="24" s="1"/>
  <c r="AU84" i="24"/>
  <c r="AQ84" i="24"/>
  <c r="AR84" i="24" s="1"/>
  <c r="AU83" i="24"/>
  <c r="AQ83" i="24"/>
  <c r="AR83" i="24" s="1"/>
  <c r="BA82" i="24"/>
  <c r="AU82" i="24"/>
  <c r="AQ82" i="24"/>
  <c r="AC82" i="24"/>
  <c r="AE82" i="24" s="1"/>
  <c r="AF82" i="24" s="1"/>
  <c r="AC8" i="24"/>
  <c r="AF8" i="24"/>
  <c r="AQ8" i="24"/>
  <c r="AR8" i="24"/>
  <c r="AU8" i="24"/>
  <c r="BA8" i="24"/>
  <c r="AQ9" i="24"/>
  <c r="AR9" i="24" s="1"/>
  <c r="AU9" i="24"/>
  <c r="AQ10" i="24"/>
  <c r="AR10" i="24" s="1"/>
  <c r="AU10" i="24"/>
  <c r="AQ11" i="24"/>
  <c r="AR11" i="24" s="1"/>
  <c r="AU11" i="24"/>
  <c r="AQ12" i="24"/>
  <c r="AR12" i="24" s="1"/>
  <c r="AU12" i="24"/>
  <c r="AQ13" i="24"/>
  <c r="AR13" i="24" s="1"/>
  <c r="AU13" i="24"/>
  <c r="AV83" i="24" l="1"/>
  <c r="AV8" i="24"/>
  <c r="AV82" i="24"/>
  <c r="AR82" i="24"/>
  <c r="AV84" i="24"/>
  <c r="AV13" i="24"/>
  <c r="AV12" i="24"/>
  <c r="AV11" i="24"/>
  <c r="AV10" i="24"/>
  <c r="AV9" i="24"/>
  <c r="AU77" i="24"/>
  <c r="AQ77" i="24"/>
  <c r="AR77" i="24" s="1"/>
  <c r="AC77" i="24"/>
  <c r="BA28" i="24"/>
  <c r="AU31" i="24"/>
  <c r="AQ31" i="24"/>
  <c r="AU30" i="24"/>
  <c r="AQ30" i="24"/>
  <c r="AU29" i="24"/>
  <c r="AQ29" i="24"/>
  <c r="AU28" i="24"/>
  <c r="AQ28" i="24"/>
  <c r="AR28" i="24" s="1"/>
  <c r="AC28" i="24"/>
  <c r="AE28" i="24" s="1"/>
  <c r="AF28" i="24" s="1"/>
  <c r="BA14" i="24"/>
  <c r="BA24" i="24"/>
  <c r="AU27" i="24"/>
  <c r="AQ27" i="24"/>
  <c r="AU26" i="24"/>
  <c r="AQ26" i="24"/>
  <c r="AU25" i="24"/>
  <c r="AQ25" i="24"/>
  <c r="AU24" i="24"/>
  <c r="AQ24" i="24"/>
  <c r="AR24" i="24" s="1"/>
  <c r="AC24" i="24"/>
  <c r="AE24" i="24" s="1"/>
  <c r="AF24" i="24" s="1"/>
  <c r="AU16" i="24"/>
  <c r="AQ16" i="24"/>
  <c r="AU15" i="24"/>
  <c r="AQ15" i="24"/>
  <c r="AV15" i="24" s="1"/>
  <c r="AU14" i="24"/>
  <c r="AQ14" i="24"/>
  <c r="AR14" i="24" s="1"/>
  <c r="AC14" i="24"/>
  <c r="AE14" i="24" s="1"/>
  <c r="AF14" i="24" s="1"/>
  <c r="AW82" i="24" l="1"/>
  <c r="AX82" i="24" s="1"/>
  <c r="AV26" i="24"/>
  <c r="AW8" i="24"/>
  <c r="AX8" i="24" s="1"/>
  <c r="AV24" i="24"/>
  <c r="AV25" i="24"/>
  <c r="AV27" i="24"/>
  <c r="AV30" i="24"/>
  <c r="AV28" i="24"/>
  <c r="AV29" i="24"/>
  <c r="AV31" i="24"/>
  <c r="AV77" i="24"/>
  <c r="AW77" i="24" s="1"/>
  <c r="AX77" i="24" s="1"/>
  <c r="AR29" i="24"/>
  <c r="AR30" i="24"/>
  <c r="AR31" i="24"/>
  <c r="AR25" i="24"/>
  <c r="AR26" i="24"/>
  <c r="AR27" i="24"/>
  <c r="AV14" i="24"/>
  <c r="AV16" i="24"/>
  <c r="AR15" i="24"/>
  <c r="AR16" i="24"/>
  <c r="AW14" i="24" l="1"/>
  <c r="AX14" i="24" s="1"/>
  <c r="AW24" i="24"/>
  <c r="AX24" i="24" s="1"/>
  <c r="AW28" i="24"/>
  <c r="AX28" i="24" s="1"/>
  <c r="BA77" i="24" l="1"/>
  <c r="AE77" i="24" l="1"/>
  <c r="AF77" i="24" s="1"/>
</calcChain>
</file>

<file path=xl/sharedStrings.xml><?xml version="1.0" encoding="utf-8"?>
<sst xmlns="http://schemas.openxmlformats.org/spreadsheetml/2006/main" count="1524" uniqueCount="540">
  <si>
    <t>MEDIDAS DE RESPUESTA</t>
  </si>
  <si>
    <t>PROCESO</t>
  </si>
  <si>
    <t>DESCRIPCIÓN DE RIESGO</t>
  </si>
  <si>
    <t>CLASE  DE RIESGO</t>
  </si>
  <si>
    <t>AGENTE GENERADOR DE LA CAUSA</t>
  </si>
  <si>
    <t>DESCRIPCIÓN DE LA CAUSA</t>
  </si>
  <si>
    <t>CONSECUENCIAS</t>
  </si>
  <si>
    <t>PROBABILIDAD</t>
  </si>
  <si>
    <t>IMPACTO</t>
  </si>
  <si>
    <t xml:space="preserve">EVALUACIÓN </t>
  </si>
  <si>
    <t>¿EXISTE CONTROL?</t>
  </si>
  <si>
    <t>OPCIONES DE MANEJO</t>
  </si>
  <si>
    <t>RESPONSABLES DE PLAN DE MEJORA</t>
  </si>
  <si>
    <t>FECHA INICIAL</t>
  </si>
  <si>
    <t>FECHA FINAL</t>
  </si>
  <si>
    <t>Raro</t>
  </si>
  <si>
    <t>Insignificante</t>
  </si>
  <si>
    <t>Riesgo de Corrupción</t>
  </si>
  <si>
    <t>Riesgo de Cumplimiento</t>
  </si>
  <si>
    <t>Improbable</t>
  </si>
  <si>
    <t>Mayor</t>
  </si>
  <si>
    <t>SI</t>
  </si>
  <si>
    <t>Correctivo</t>
  </si>
  <si>
    <t>Reducir el riesgo</t>
  </si>
  <si>
    <t>Menor</t>
  </si>
  <si>
    <t>Preventiva</t>
  </si>
  <si>
    <t>Riesgo Estratégico</t>
  </si>
  <si>
    <t>Moderado</t>
  </si>
  <si>
    <t>Moderada</t>
  </si>
  <si>
    <t>Riesgo de Imagen</t>
  </si>
  <si>
    <t>Riesgo Financiero</t>
  </si>
  <si>
    <t>Probable</t>
  </si>
  <si>
    <t>Riesgo de Tecnología</t>
  </si>
  <si>
    <t>Riesgo Operativo</t>
  </si>
  <si>
    <t>Casi seguro</t>
  </si>
  <si>
    <t>Catastrófico</t>
  </si>
  <si>
    <t>Preventivo</t>
  </si>
  <si>
    <t>Gestión de Talento Humano A101</t>
  </si>
  <si>
    <t>Gestión de Administración de Bienes y Servicios A103</t>
  </si>
  <si>
    <t>Gestión Contractual A106</t>
  </si>
  <si>
    <t>Probabilidad</t>
  </si>
  <si>
    <t>Impacto</t>
  </si>
  <si>
    <t>Extrema</t>
  </si>
  <si>
    <t>Baja</t>
  </si>
  <si>
    <t>Alta</t>
  </si>
  <si>
    <t>INSIGNIFICANTE (1)</t>
  </si>
  <si>
    <t>MENOR
(2)</t>
  </si>
  <si>
    <t>MODERADO 
(3)</t>
  </si>
  <si>
    <t>MAYOR 
(4)</t>
  </si>
  <si>
    <t>CATASTRÓFICO
(5)</t>
  </si>
  <si>
    <t>IMPROBABLE
(2)</t>
  </si>
  <si>
    <t>MODERADA
(3)</t>
  </si>
  <si>
    <t>PROBABLE
(4)</t>
  </si>
  <si>
    <t>CASI SEGURO
(5)</t>
  </si>
  <si>
    <t>E</t>
  </si>
  <si>
    <t>EXTREMA</t>
  </si>
  <si>
    <t>A</t>
  </si>
  <si>
    <t>ALTA</t>
  </si>
  <si>
    <t>M</t>
  </si>
  <si>
    <t>MODERADA</t>
  </si>
  <si>
    <t>B</t>
  </si>
  <si>
    <t>BAJA</t>
  </si>
  <si>
    <t>B: Zona de riesgo Baja: Asumir el riesgo   -   M: Zona de riesgo Moderada: Asumir el riesgo, Reducir el riesgo
A: Zona de riesgo Alta: Reducir el riesgo, Evitar, Compartir o Transferir    -     E: Zona de riesgo Extrema: Reducir el riesgo, Evitar, Compartir o Transferir</t>
  </si>
  <si>
    <t>Procesos</t>
  </si>
  <si>
    <t>Tipo_de_Riesgo</t>
  </si>
  <si>
    <t>Opciones_de_Manejo</t>
  </si>
  <si>
    <t>Control_Existente</t>
  </si>
  <si>
    <t>Evaluación</t>
  </si>
  <si>
    <t>Medidas_de_Respuesta</t>
  </si>
  <si>
    <t>Registro</t>
  </si>
  <si>
    <t>Articulación Interinstitucional</t>
  </si>
  <si>
    <t>Asumir el riesgo</t>
  </si>
  <si>
    <t>Estapa Judicial (Gestión de Restitución Ley 1448)</t>
  </si>
  <si>
    <t>Articulación para el Cumplimiento de las Órdenes</t>
  </si>
  <si>
    <t>Asumir el riesgo, Reducir el riesgo</t>
  </si>
  <si>
    <t>Medidas de Prevención</t>
  </si>
  <si>
    <t>Atención al Ciudadano</t>
  </si>
  <si>
    <t>Reducir el riesgo, Evitar, Compartir o Transferir</t>
  </si>
  <si>
    <t>Caracterizaciones y Registro</t>
  </si>
  <si>
    <t>Estapa Judicial (Gestión de Restitución de Derechos Étnicos Territoriales)</t>
  </si>
  <si>
    <t>Cumplimiento Órdenes URT</t>
  </si>
  <si>
    <t>ImprobableInsignificante</t>
  </si>
  <si>
    <t>ImprobableMenor</t>
  </si>
  <si>
    <t>Planeación Estratégica</t>
  </si>
  <si>
    <t>Evaluación Sistema de Control Interno</t>
  </si>
  <si>
    <t>ImprobableModerado</t>
  </si>
  <si>
    <t>Gestión Contractual</t>
  </si>
  <si>
    <t>ImprobableMayor</t>
  </si>
  <si>
    <t>Gestión de Comunicaciones</t>
  </si>
  <si>
    <t>ImprobableCatastrófico</t>
  </si>
  <si>
    <t>Prevención y Gestión de Seguridad</t>
  </si>
  <si>
    <t>Gestión del Conocimiento e Información</t>
  </si>
  <si>
    <t>Gestión Documental</t>
  </si>
  <si>
    <t>Gestión Financiera</t>
  </si>
  <si>
    <t>Mejoramiento Continuo</t>
  </si>
  <si>
    <t>Gestión Logística y de Rec. Físicos</t>
  </si>
  <si>
    <t>Gestión Talento Humano</t>
  </si>
  <si>
    <t>Gestión TIC</t>
  </si>
  <si>
    <t>ProbableInsignificante</t>
  </si>
  <si>
    <t>ProbableMenor</t>
  </si>
  <si>
    <t>ProbableModerado</t>
  </si>
  <si>
    <t>ProbableMayor</t>
  </si>
  <si>
    <t>ProbableCatastrófico</t>
  </si>
  <si>
    <t>Casi seguroInsignificante</t>
  </si>
  <si>
    <t>Casi seguroMenor</t>
  </si>
  <si>
    <t>Casi seguroModerado</t>
  </si>
  <si>
    <t>Casi seguroMayor</t>
  </si>
  <si>
    <t>Casi seguroCatastrófico</t>
  </si>
  <si>
    <t>Gestión  de Convocatorias   M301</t>
  </si>
  <si>
    <t>IDENTIFICACIÓN DEL RIESGO</t>
  </si>
  <si>
    <t>Gestión de Recursos Financieros A102</t>
  </si>
  <si>
    <t>Gestión de Información G104</t>
  </si>
  <si>
    <t>Si</t>
  </si>
  <si>
    <t>PERIODO DE SEGUIMIENTO</t>
  </si>
  <si>
    <t>Trimestral</t>
  </si>
  <si>
    <t xml:space="preserve">ACCIONES  PREVENTIVAS A DESARROLLAR  </t>
  </si>
  <si>
    <t>N°</t>
  </si>
  <si>
    <t>Dirección de Fomento  a la Investigación
Dirección de Desarrollo Tecnológico e Innovación
Dirección de Mentalidad y Cultura
Equipo Internacionalización</t>
  </si>
  <si>
    <t>Equipo Talento Humano</t>
  </si>
  <si>
    <t>Grupo Financiero y Presupuestal</t>
  </si>
  <si>
    <t>Secretaría General</t>
  </si>
  <si>
    <t>Gestión de Servicios al SNCTI M104</t>
  </si>
  <si>
    <t>Gestión Territorial M302</t>
  </si>
  <si>
    <t xml:space="preserve">Implementación y seguimiento del Procedimiento Evaluación de programas y proyectos de CTeI a financiar con recursos del FCTeI del SGR- M302PR02
</t>
  </si>
  <si>
    <t>Evitar el riesgo</t>
  </si>
  <si>
    <t>Equipo Gestión Territorial</t>
  </si>
  <si>
    <t xml:space="preserve">
Desviación  de recursos públicos
Quejas, reclamos tutelas por procesos contractuales mal realizados
Investigaciones disciplinarias y fiscales
Falta de calidad en la prestación del servicio 
Deterioro de la imagen institucional</t>
  </si>
  <si>
    <t>FECHA</t>
  </si>
  <si>
    <t>CAMBIOS</t>
  </si>
  <si>
    <t>ENTE APROBADOR</t>
  </si>
  <si>
    <t>VERSIÓN</t>
  </si>
  <si>
    <t>Evitar que debido a situaciones relacionadas con conflicto de intereses de los evaluadores externos, se afecte la objetividad de la revisión  técnica  y calificación de los proyectos susceptibles a ser financiados con recursos del Fondo de Ciencia, Tecnología e Innovación (paneles de expertos)</t>
  </si>
  <si>
    <t>30 de diciembre de 2018</t>
  </si>
  <si>
    <t>INDICADOR</t>
  </si>
  <si>
    <t>31 de enero de 2018</t>
  </si>
  <si>
    <t>Posible</t>
  </si>
  <si>
    <t>Semestral</t>
  </si>
  <si>
    <t xml:space="preserve">
No disponibilidad de información de referencia en materia de CTeI empleada por el sector público y privado para la toma de decisiones
Inconformidad del ciudadano por la veracidad en la respuesta.
Reprocesos
Deterioro de la imagen institucional.
Posibles sanciones legales contra la Entidad.
Incremento de  solicitudes pendientes por responder. </t>
  </si>
  <si>
    <t>Fortalecer la cultura de servicio al ciudadano al interior de la entidad
Asegurar el seguimiento a la calidad y oportunidad en la respuesta a PQRDS</t>
  </si>
  <si>
    <t>31 de Diciembre e de 2018</t>
  </si>
  <si>
    <t>PLAN DE ACCIÓN RELACIONADO</t>
  </si>
  <si>
    <t>PosibleInsignificante</t>
  </si>
  <si>
    <t>PosibleMenor</t>
  </si>
  <si>
    <t>PosibleModerado</t>
  </si>
  <si>
    <t>PosibleMayor</t>
  </si>
  <si>
    <t>PosibleCatastrófico</t>
  </si>
  <si>
    <t>CONTROL EXISTENTE</t>
  </si>
  <si>
    <t>Jefe oficina TIC</t>
  </si>
  <si>
    <t>Programa Estratégico: Cultura y comunicación de cara al ciudadano - 2018.
Iniciativa: Afianzar la cultura de servicio al ciudadano al interior de la entidad. 
Iniciativa:  Relacionamiento con el ciudadano.
Iniciativa:  Monitoreo  y seguimiento PQRDS
Iniciativa: Contribuir a una Colciencias más transparente</t>
  </si>
  <si>
    <t xml:space="preserve">Convocatorias abiertas de acuerdo con el plan de convocatorias
Cumplimiento de propuestas de CTeI apoyadas mediante el plan de convocatorias </t>
  </si>
  <si>
    <t>Cumplimiento de los requisitos de transparencia en Colciencias -ATC</t>
  </si>
  <si>
    <t>Direccionamiento Institucional</t>
  </si>
  <si>
    <t>Dirección</t>
  </si>
  <si>
    <t>Líder de Atención y Cultura al Ciudadano</t>
  </si>
  <si>
    <t>Seguimiento a todo tipo de requerimiento  recibido a través de los canales de atención dispuestas.</t>
  </si>
  <si>
    <t xml:space="preserve">
Manual de Atención al Ciudadano con instrucciones para la gestión de PQRDS en Colciencias.
</t>
  </si>
  <si>
    <t>Verificación de  la respuesta por parte  del propio funcionario, del Director, Gestor o Jefe del Área responsable, en los casos en que sea necesario.</t>
  </si>
  <si>
    <t>Plan Institucional de Comunicaciones (G105M02)</t>
  </si>
  <si>
    <t>Lineamientos establecidos en los documentos: Anexo 3. Digital (G105PR05AN03), Anexo 2. Articulación Interna (G105PR05AN02) y Anexo 4.
Relacionamiento con medios (G105PR05AN04)</t>
  </si>
  <si>
    <t>Inclusión de instancias como pares evaluadores y paneles de expertos para la evaluación de  las propuestas de CTeI</t>
  </si>
  <si>
    <t>Talleres de diseño y seguimiento (TDS) de instrumentos de CTeI</t>
  </si>
  <si>
    <t>Perfiles de los cargos definidos en el manual de funciones</t>
  </si>
  <si>
    <t>Presentación de pruebas  de competencias ante el DAFP</t>
  </si>
  <si>
    <t>Validación de la información  de la hoja de vida consignada en SIGEP</t>
  </si>
  <si>
    <t>Publicación de la hoja de vida en pagina web tanto de Presidencia como de la Entidad para el caso de los cargos de libre nombramiento y remoción.</t>
  </si>
  <si>
    <t>Puntos de control definidos en el procedimiento Selección y vinculación de personal</t>
  </si>
  <si>
    <t>Gestión Fortalecimiento de Capacidades de CTeI M304</t>
  </si>
  <si>
    <t>Puntos de control en los procedimientos de la cadena presupuestal (presupuesto, central de cuentas, contabilidad, tesorería)</t>
  </si>
  <si>
    <t>Revisiones por parte de la Dirección Administrativa y Financiera y la Coordinación del Grupo Interno de Trabajo de Apoyo Financiero y Presupuestal</t>
  </si>
  <si>
    <t>Procedimiento de pago de evaluadores a través del Fondo Francisco José de Caldas  A102PR14</t>
  </si>
  <si>
    <t>Puntos de control en el procedimiento Manejo de cajas menores   A102PR17</t>
  </si>
  <si>
    <t>Recibos de caja provisionales</t>
  </si>
  <si>
    <t>Segunda firma de autorización para transferencia bancarias</t>
  </si>
  <si>
    <t>Puntos de control del procedimiento administración de bienes e inventarios A103PR02</t>
  </si>
  <si>
    <t>Servicio de Seguridad y Vigilancia Privada</t>
  </si>
  <si>
    <t>Control de impresiones con código</t>
  </si>
  <si>
    <t xml:space="preserve">Hoja de vida vehículo - recorrido </t>
  </si>
  <si>
    <t>Grupo de Apoyo Logístico</t>
  </si>
  <si>
    <t>Elaboración de estudios previos y pliegos de condiciones garantizando que los requisitos de selección del contratista se ajusten a las necesidades propias de la entidad.</t>
  </si>
  <si>
    <t>Puntos de control establecidos en los procedimientos de Gestión Contractual.</t>
  </si>
  <si>
    <t>Presentación del resultado de los procesos de selección y/o evaluación ante comités.</t>
  </si>
  <si>
    <t>Puntos de control de los procedimientos de Gestión Contractual</t>
  </si>
  <si>
    <t>Procedimiento de liquidación de contratos derivados suscritos a través del Fondo Francisco José de Caldas  A102PR15</t>
  </si>
  <si>
    <t>Procedimiento de Suscripción de Convenios de Aporte a través del Fondo Francisco José de Caldas  A102PR16</t>
  </si>
  <si>
    <t>Instructivo para la consulta del banco de documentos para la elaboración de contratos/convenios, adiciones, prorrogas u otro si, o solicitudes de contratación de Colciencias o FFJC  A106M01I01</t>
  </si>
  <si>
    <t>Instancias institucionales de revisión y decisión frente a la asignación de recursos del FFJC</t>
  </si>
  <si>
    <t xml:space="preserve">Controles Sistema de Información MGI </t>
  </si>
  <si>
    <t>Elaboración de estudios previos y pliegos de condiciones con requisitos objetivos de selección del contratista que se ajusten a las necesidades propias de la entidad.</t>
  </si>
  <si>
    <t>Instancias de decisión colegiadas y  participativas para la toma de decisiones. (Comités, mesas de trabajo, talleres de diseño y seguimiento a políticas de CTeI)</t>
  </si>
  <si>
    <t xml:space="preserve">Asegurar la toma de decisiones participativa y bajo el cumplimiento de los procedimientos de la Entidad
</t>
  </si>
  <si>
    <t>Identificación periódica de casos de incumplimiento y escalamiento a la instancia interna competente</t>
  </si>
  <si>
    <t>Informes periódicos a la Alta Dirección sobre la respuesta a PQRDS</t>
  </si>
  <si>
    <t xml:space="preserve">No disponibilidad de información de referencia en materia de CTeI empleada por el sector público y privado para la toma de decisiones
Inconformidad del ciudadano por la veracidad en la respuesta.
Reprocesos
Deterioro de la imagen institucional.
Posibles sanciones legales contra la Entidad.
Incremento de  solicitudes pendientes por responder. </t>
  </si>
  <si>
    <t>Seguimientos a la ejecución del plan de convocatorias</t>
  </si>
  <si>
    <t>Implementación del formulario del SIGP para el reconocimiento de actores</t>
  </si>
  <si>
    <t>Verificación de los requisitos y perfil de cargo del contratista por parte del supervisor y del área de contratación</t>
  </si>
  <si>
    <t>Arqueos periódicos a la caja menor</t>
  </si>
  <si>
    <t>CONTADOR DE IMPACTO</t>
  </si>
  <si>
    <t>Calificación de Impacto</t>
  </si>
  <si>
    <t>No</t>
  </si>
  <si>
    <t>31 de enero de 2019</t>
  </si>
  <si>
    <t>31 de diciembre de 2019</t>
  </si>
  <si>
    <t>30 de diciembre de 2019</t>
  </si>
  <si>
    <t>31 de enero 2019</t>
  </si>
  <si>
    <t>Rara Vez</t>
  </si>
  <si>
    <t>Bajo</t>
  </si>
  <si>
    <t>Rara vezInsignificante</t>
  </si>
  <si>
    <t>Rara vezMenor</t>
  </si>
  <si>
    <t>Rara vezModerado</t>
  </si>
  <si>
    <t>Rara vezMayor</t>
  </si>
  <si>
    <t>Rara vezCatastrófico</t>
  </si>
  <si>
    <t>Alto</t>
  </si>
  <si>
    <t>Extremo</t>
  </si>
  <si>
    <t>Guías Técnicas para el reconocimiento de actores del SNCTeI</t>
  </si>
  <si>
    <t>Política de  Actores de SNCTI</t>
  </si>
  <si>
    <t xml:space="preserve">Capacitaciones y Sensibilizaciones en Seguridad de Información </t>
  </si>
  <si>
    <t>R14-2019 Conflicto de intereses de los evaluadores externos, que revisan técnicamente y califican los proyectos que serán financiados con recursos del Fondo de Ciencia, Tecnología e Innovación (paneles de expertos)</t>
  </si>
  <si>
    <t>Aprobación de recursos por año en el Fondo de Ciencia, Tecnología e Innovación del SGR</t>
  </si>
  <si>
    <t>RANGO DE CALIFICACIÓN DEL DISEÑO</t>
  </si>
  <si>
    <t xml:space="preserve">RANGO DE CALIFICACIÓN DE LA EJECUCIÓN </t>
  </si>
  <si>
    <t>Ejecución del Control</t>
  </si>
  <si>
    <t>Fuerte</t>
  </si>
  <si>
    <t>Débil</t>
  </si>
  <si>
    <t>SOLIDEZ INDIVIDUAL DE CADA CONTROL</t>
  </si>
  <si>
    <t>Total Diseño de Control</t>
  </si>
  <si>
    <t>Total Solidez Individual</t>
  </si>
  <si>
    <t xml:space="preserve">CALIFICACIÓN DE LA SOLIDEZ DEL CONJUNTO DE CONTROLES </t>
  </si>
  <si>
    <t xml:space="preserve">Promedio de los Controles de  Riesgo </t>
  </si>
  <si>
    <t>Diseño del Control</t>
  </si>
  <si>
    <t>Solidez Individual de cada Control</t>
  </si>
  <si>
    <t>Solidez del Conjunto de Controles</t>
  </si>
  <si>
    <t>Riesgo Residual</t>
  </si>
  <si>
    <t>Riesgo Inherente</t>
  </si>
  <si>
    <t>Control</t>
  </si>
  <si>
    <t>Detectivo</t>
  </si>
  <si>
    <t>Aceptar el Riesgo</t>
  </si>
  <si>
    <t>Evitar el Riesgo</t>
  </si>
  <si>
    <t>Compartir el Riesgo</t>
  </si>
  <si>
    <t>Reducir el Riesgo</t>
  </si>
  <si>
    <t>Rara vez</t>
  </si>
  <si>
    <t>Informes de supervisión de los contratos y convenios.</t>
  </si>
  <si>
    <t>Esquema de publicación de información</t>
  </si>
  <si>
    <t>Líder Equipo Comunicaciones
Líder de Equipo de Gestión Jurídica</t>
  </si>
  <si>
    <t>Programa Estratégico: Comunicamos lo que hacemos - Comunicación Estratégica Institucional 2019.
Iniciativa: Gestión de comunicación estratégica. 
Iniciativa: Gestión de comunicación interna. 
Iniciativa: Relacionamiento con medios de comunicación. 
Iniciativa: Contribuir a una Colciencias más transparente
Programa Estratégico: Apoyo contractual y jurídico eficiente
Iniciativa:  Recomendar mecanismos de gestión jurídica y legal al interior de las áreas de la entidad</t>
  </si>
  <si>
    <t xml:space="preserve">
Factor externo: Político
Factor interno: Métodos
Factor interno: Mano de obra o personal</t>
  </si>
  <si>
    <t>Oportunidad en el pago de compromisos de la Entidad
Cumplimiento en la ejecución de obligaciones de la Entidad de acuerdo con el PAC programado</t>
  </si>
  <si>
    <t>Plan de manejo riesgos 2019:
Aplicación de los lineamientos de verificación de requisitos para pago.</t>
  </si>
  <si>
    <t>Puntos de control del  Procedimiento de Gestión de Cartera   A102PR09 y Procedimiento Gestión Contable A102PR07</t>
  </si>
  <si>
    <t>Coordinador Grupo de Apoyo Financiero y Presupuestal
FFJC</t>
  </si>
  <si>
    <t>Seguimiento y control actividades presupuestales, contables y de tesorería</t>
  </si>
  <si>
    <t xml:space="preserve">
Base de datos de gestión de cartera unificada de la Entidad</t>
  </si>
  <si>
    <t>Manual Operativo del Fondo Francisco José de Caldas Fiduprevisora (Documento Externo) y sus anexos</t>
  </si>
  <si>
    <t>La conciliación mensual de los valores registrados en la Contabilidad por concepto de cartera</t>
  </si>
  <si>
    <t xml:space="preserve">
Plan de manejo riesgos 2019:
Realiza seguimiento a la causación efectiva de los saldo a reintegrar
Conciliación del informe de contratos liquidados y valores por reintegrar y el balance contable.
</t>
  </si>
  <si>
    <t>Grupo Financiero y Presupuestal / Dirección Administrativay Financiera</t>
  </si>
  <si>
    <t>Plan de manejo riesgos 2019:
Reporte de los arqueos periódicos de la caja menor de gastos generales</t>
  </si>
  <si>
    <t>Aprobación electrónica de Orden de Pagos a Proveedores (En los casos que aplique) o para pagos de viáticos, gastos de viaje y gastos de desplazamiento</t>
  </si>
  <si>
    <t>R11-2019 Posible direccionamiento de procesos contractuales o limitar  injustificadamente la participación de proponentes</t>
  </si>
  <si>
    <t>Plan Estratégico: Apoyo contractual y jurídico eficiente
Iniciativa: Contribuir a una Colciencias más transparente</t>
  </si>
  <si>
    <t>Manual de contratación A106M01</t>
  </si>
  <si>
    <t>Manual Operativo del Fondo Francisco José de Caldas Fiduprevisora  Manual Operativo FFJC- Fiduprevisora Colciencias y sus anexos</t>
  </si>
  <si>
    <t>Dirección Administrativa y Financiera - FFJC</t>
  </si>
  <si>
    <t>Procedimiento Contratación Derivada a través del Fondo Francisco José de Caldas - FFJC A102PR11</t>
  </si>
  <si>
    <t>Procedimiento Pagos o desembolsos a través del Fondo Francisco José de Caldas  A102PR13</t>
  </si>
  <si>
    <t>Reglamento para el funcionamiento del Fondo Francisco José de Caldas  A102RE01</t>
  </si>
  <si>
    <t>Cumplimiento de las exigencias definidas en SECOP II</t>
  </si>
  <si>
    <t xml:space="preserve">
Programa estratégico:
Apoyo contractual y jurídico eficiente
Iniciativa:
Recomendar mecanismos de gestión jurídica y legal al interior de las áreas de la entidad</t>
  </si>
  <si>
    <t xml:space="preserve">Dirección de Fomento  a la Investigación
Dirección de Desarrollo Tecnológico e Innovación
Dirección de Mentalidad y Cultura
</t>
  </si>
  <si>
    <t xml:space="preserve">Gestión del Reconocimiento de Actores </t>
  </si>
  <si>
    <t>Plan de Manejo de Riesgos 2019:
Mejoramiento del proceso - FFJC  por medio de la integración de los sistemas MGI-ORFEO (Proceso de liquidaciones)</t>
  </si>
  <si>
    <t>R3-2019 Posibilidad de manejo inapropiado a beneficio propio o de terceros de la información de la Entidad, revelando u ocultando datos de interés para las partes interesadas</t>
  </si>
  <si>
    <t>NOMBRE  DEL RIESGO</t>
  </si>
  <si>
    <t>Análisis de Impacto Riesgos de Corrupción</t>
  </si>
  <si>
    <t>1. ¿Afecta al grupo de funcionarios del proceso?</t>
  </si>
  <si>
    <t>2. ¿Afecta el cumplimiento de metas y objetivos de la dependencia?</t>
  </si>
  <si>
    <t>3. ¿Afecta el cumplimiento de misión de la Entidad?</t>
  </si>
  <si>
    <t>4. ¿Afecta el cumplimiento de la misión del sector al que pertenece la Entidad?</t>
  </si>
  <si>
    <t>5. ¿Genera pérdida de confianza de la entidad, afectando la reputación?</t>
  </si>
  <si>
    <t>6. ¿Genera pérdida de Recursos Económicos?</t>
  </si>
  <si>
    <t>7. ¿Afecta la generación de los productos o la prestación de servicios?</t>
  </si>
  <si>
    <t>8. ¿Da lugar al detrimento de calidad de vida de la comunidad por la pérdida del bien, servicios o recursos públicos?</t>
  </si>
  <si>
    <t>9. ¿Genera pérdida de información de la Entidad?</t>
  </si>
  <si>
    <t>10. ¿Genera intervención de los órganos de control, de la Fiscalía u otro ente?</t>
  </si>
  <si>
    <t>11. ¿Da lugar a procesos sancionatorios?</t>
  </si>
  <si>
    <t>12. ¿Da lugar a procesos disciplinarios?</t>
  </si>
  <si>
    <t>13. ¿Da lugar a procesos fiscales?</t>
  </si>
  <si>
    <t>14. ¿Da lugar a procesos penales</t>
  </si>
  <si>
    <t>15. ¿Genera pérdida de credibilidad del sector?</t>
  </si>
  <si>
    <t>16. ¿Ocasiona lesiones físicas o pérdida de vidas humanas?</t>
  </si>
  <si>
    <t>17. ¿Afecta la imagen regional?</t>
  </si>
  <si>
    <t>18. ¿Afecta la imagen nacional?</t>
  </si>
  <si>
    <t>19. ¿Genera daño ambiental?</t>
  </si>
  <si>
    <t>CLASE DE CONTROL EXISTENTE</t>
  </si>
  <si>
    <t>VALORACIÓN DEL RIESGO</t>
  </si>
  <si>
    <t>ANÁLISIS DEL RIESGO</t>
  </si>
  <si>
    <t>R7-2019 Posibilidad de realizar pagos sin el cumplimiento de requisitos</t>
  </si>
  <si>
    <t>R8-2019 Posibilidad de  registrar en la contabilidad  las actas de liquidación de forma indebida u omitir su registro</t>
  </si>
  <si>
    <t xml:space="preserve">
R6-2019 Posibilidad de vincular personal sin cumplir el perfil del cargo.</t>
  </si>
  <si>
    <t>R9-2019 Posibilidad de utilizar los recursos de la caja menor por parte del responsable para beneficio propio o favorecimiento de terceros</t>
  </si>
  <si>
    <t>R12-2019 Posibilidad de autorizar pagos o emitir avales sin el debido cumplimiento de las obligaciones contractuales</t>
  </si>
  <si>
    <t>R13 - 2019 Posibilidad de asignar recursos o realizar desembolsos con recursos del FFJC a actividades no asociadas a CTeI</t>
  </si>
  <si>
    <t>OBJETIVO ESTRATÉGICO RELACIONADO</t>
  </si>
  <si>
    <t>PLAN DE CONTINGENCIA</t>
  </si>
  <si>
    <t xml:space="preserve">
R2-2019 Afectación indebida de los criterios de disponibilidad, integridad y confidencialidad  en un activo  de la información
</t>
  </si>
  <si>
    <t>Que por acción u omisión se incumplan  de forma mal intensionada  las políticas de seguridad y privacidad de la información atentando contra la disponibilidad, integridad y  confidencialidad de la información</t>
  </si>
  <si>
    <t>7. Fomentar una Colciencias Integral, Efectiva e Innovadora (IE+i)</t>
  </si>
  <si>
    <t xml:space="preserve">Factor Interno: Maquinas y Equipos </t>
  </si>
  <si>
    <t>Limitación en acceso y uso de recursos tecnológicos por la interpretación de las políticas de seguridad de información.</t>
  </si>
  <si>
    <t xml:space="preserve">Sanciones, demandas o acciones legales en contra de la Entidad
</t>
  </si>
  <si>
    <t>Seguimiento al Manual de politicas de Seguridad de Información G104M01</t>
  </si>
  <si>
    <t>Si se presenta la materialización del riesgo, se deben ejecutar las siguiente acciones cuyo objetivo principal es reducir los daños que se puedan producir (impacto): 
1,  Recuperación de los Activos de Información que fueron afectados por el siniestro.
2. Se debe evaluar todas las actividades realizadas para recuperar el activo (con que eficacia se hicieron, que tiempo tomaron, que circunstancias aceleraron o entorpecieron las actividades para la recuperación por la afectación, como se comportaron los equipos de trabajo, etc.)
3.   De la evaluación de resultados de la afectación del activo de Información se debe  obtener dos tipos de recomendaciones:
3.1  Retroalimentación  al servidor Público, colaborador y/o  tercero, y  recomendaciones para minimizar los riesgos.
3.2 .Documentar  la perdida que ocasionó la afectación al activo de Información , informando a las Entidades que corresponda el incidente.</t>
  </si>
  <si>
    <t>Informe de gestión del Modelo de seguridad y privacidad de la información para la Dirección general de la entidad</t>
  </si>
  <si>
    <t xml:space="preserve">
Programa Estratégico: Gobierno y Gestión de TIC para la CTeI
Iniciativa: Gestión de Seguridad y Privacidad de la Información
</t>
  </si>
  <si>
    <t xml:space="preserve">Cumplimiento del Modelo de Seguridad y Privacidad de la Información.
Incidentes de Seguridada de la Información 
</t>
  </si>
  <si>
    <t>Factor Interno: Materia Prima</t>
  </si>
  <si>
    <t>Falta de información integrada, completa y oportuna.</t>
  </si>
  <si>
    <t>Perdida de la información de la Entidad</t>
  </si>
  <si>
    <t>Controles establecidos en el procedimiento de Gestión de Incidentes de Seguridad de la Información G104PR03</t>
  </si>
  <si>
    <t>Actualizar y/o Generar Procedimientos, lineamientos e instructivos que apoyen la gestión de seguridad de la información</t>
  </si>
  <si>
    <t>Factor Interno: Mano de Obra</t>
  </si>
  <si>
    <t>Falta de conocimiento en temas relacionados a la Seguridad de la información</t>
  </si>
  <si>
    <t xml:space="preserve">Uso indebido de la información privilegiada, que puede favorecer a terceros
</t>
  </si>
  <si>
    <t xml:space="preserve">Realizar Capacitaciones y Sensibilizaciones en Seguridad de Información </t>
  </si>
  <si>
    <t xml:space="preserve">
R4-2019 Otorgar  a nombre propio o de terceros cualquier dádiva o beneficio  derivado de omisiones en el proceso de Gestión de Convocatorias</t>
  </si>
  <si>
    <t>Posible favorecimiento indebido a terceros derivado de omisiones en el proceso Gestión de Convocatorias en aspectos como: planeación, apertura, cierre, evaluación y publicación de resultados</t>
  </si>
  <si>
    <t xml:space="preserve">1. Consolidar la institucionalidad y gobernanza de Colciencias como rector del SNCTeI en articulación con el SNCTeI
2. Fortalecer la investigación y producción científica y tecnológica con calidad internacional
3.Fomentar la formación del capital humano en CTeI y vincularlo a Entidades del SNCTeI
4. Impulsar la innovación y el desarrollo tecnológico para la transformación social y productiva.
5. Generar una cultura que valore, gestione y apropie la CTeI
6. Conservar y usar sosteniblemente la biodiversidad por medio de la CTeI para contribuir al desarrollo de la Bioeconomía en Colombia.
7. Fomentar una Colciencias Integral, Efectiva e Innovadora (IE+i) </t>
  </si>
  <si>
    <t xml:space="preserve">
 Factor interno:
Métodos
</t>
  </si>
  <si>
    <t xml:space="preserve">Atomización de convocatorias en la Entidad.
</t>
  </si>
  <si>
    <t>Posibles acciones ciudadanas: quejas, reclamos, solicitudes de información</t>
  </si>
  <si>
    <t>Puntos de control definidos en los procedimientos de Gestión de Convocatorias (M301)</t>
  </si>
  <si>
    <t>Si se presenta la materialización del riesgo, se deben ejecutar las siguientes acciones cuyo objetivo principal es reducir los daños que se puedan producir (impacto): 
1. Notificar a las Instancias de Control correspondientes y  a los proponentes que resultaron beneficiados de forma indebida, sobre el retiro o suspensión del beneficio obtenido de forma incorrecta.
2. Corregir el producto afectado (Banco de elegibles definitivo, Listado de calificaciones de evaluación) de acuerdo con los Términos de Referencia. 
3. Tomar acciones a nivel interno (Colaboradores, funcionarios) de quienes intervinieron en el proceso del resultado errado o afectación de calificación de propuestas</t>
  </si>
  <si>
    <t xml:space="preserve">Viabilidad de incluir en los procedimientos de Gestión de Convocatorias, el seguimiento a la información oportuna y veraz de la Convocatoria
</t>
  </si>
  <si>
    <t>Factor interno:
Métodos</t>
  </si>
  <si>
    <t xml:space="preserve">Falta de implementación de mecanismos para la validación y  estado de avance de una convocatoria de cara a los interesados
</t>
  </si>
  <si>
    <t xml:space="preserve"> Incumplimiento en los tiempos de establecidos en el plan de convocatorias</t>
  </si>
  <si>
    <t>Fortalecer el seguimiento,  control y autocontrol al diseño y ejecución de los planes operativos de las convocatorias.</t>
  </si>
  <si>
    <t xml:space="preserve"> Factor interno:
Mano de obra o persona</t>
  </si>
  <si>
    <t>Alta desarticulación entre las áreas técnicas frente a los objetivos que son compartidos</t>
  </si>
  <si>
    <t>Desconfianza por parte del proponente hacia la presentación de la convocatoria generando pérdida de credibilidad en la imagen institucional.</t>
  </si>
  <si>
    <t>No genera plan de Acción el diseño de control es &gt;96</t>
  </si>
  <si>
    <t xml:space="preserve">Ausencia de recurso humano suficiente para atender el objeto social de la institución. </t>
  </si>
  <si>
    <t>Posibles sanciones disciplinarias y fiscales</t>
  </si>
  <si>
    <t xml:space="preserve">1. Plan de Manejo de Riesgo 2019 Realizar la revisión, consolidación y cargue de los planes operativos de convocatorias
</t>
  </si>
  <si>
    <t>R5-2019 Reconocimiento de un actor del SNCTI en más de una tipología</t>
  </si>
  <si>
    <t>Que por acción u omisión se realice el reconoccimiento  a un actor del SNCTI en más de una tipología, habilitandolo para  la recepción de multiples beneficios de manera indebida</t>
  </si>
  <si>
    <t>Impulsar la innovación y el desarrollo tecnológico para la transformación social y productiva
Fortalecer la investigación y producción científica y tecnológica con calidad internacional</t>
  </si>
  <si>
    <t xml:space="preserve"> Factor interno: 
Métodos
</t>
  </si>
  <si>
    <t xml:space="preserve"> Falencias en el proceso de reconocimiento de actores del SNCTeI
</t>
  </si>
  <si>
    <t xml:space="preserve">Falta de credibilidad en los procesos de reconocimiento por parte de  los actores del SNCTI
</t>
  </si>
  <si>
    <t xml:space="preserve">Si se presenta la materialización del riesgo, se deben ejecutar las siguientes acciones cuyo objetivo principal es reducir los daños que se puedan producir (impacto): 
1. Informar al actor que no puede ser reconocido en más de una tipología 
2. Seguimiento a las causas que dieron lugar a la materialización de riesgo.
3. Realizar retroalimentación a los responsables de reconocimiento de actores del SNCTI de las  causas que dieron lugar a la materialización del riesgo </t>
  </si>
  <si>
    <t xml:space="preserve">Plan de Manejo 2019 Gestión del Reconocimiento de Actores </t>
  </si>
  <si>
    <t xml:space="preserve"> Factor interno: 
Métodos
</t>
  </si>
  <si>
    <t xml:space="preserve">Desconocimiento con precisión del nivel de carga laboral del personal (contratistas y funcionarios) de la Entidad
</t>
  </si>
  <si>
    <t xml:space="preserve">Acceso a beneficios por parte de actores  que no cumplen las condiciones necesarios para tal fin
</t>
  </si>
  <si>
    <t xml:space="preserve">
 Factor interno:
Máquinas o equipo</t>
  </si>
  <si>
    <t xml:space="preserve"> Falta de integración técnológica entre las plataformas, herramientas y sistemas de información de los socios estratégicos del Gobierno, y en general de los actores del SNCTeI</t>
  </si>
  <si>
    <t xml:space="preserve">Deterioro de la imagen institucional
</t>
  </si>
  <si>
    <t xml:space="preserve">Falencias en el proceso de reconocimiento de actores del SNCTeI
</t>
  </si>
  <si>
    <t>Puntos de control definidos en el procedimiento de Reconocimiento de Actores del SNCTI M30APR08</t>
  </si>
  <si>
    <t>El Acuerdo No. 32 de 2015 de la Comisión Rectora del SGR, indica que esta evaluación se deberá realizar por cinco (5) expertos, coformados de la siguiente manera: a) Dos expertos académicos; b) Un experto regional; c) Un experto de Colciencias y d) Un experto del sector/entidad de gobierno nacional relacionado con el proyecto. 
Para cumplir con esta tarea, la Secretaría Técnica del OCAD del FCTeI suscribió un contrato de administración de proyecto, para que hiciera las evaluaciones relacionadas con los puntos a y b. El Administrador de proyecto, selecciona y contacta a expertos académicos de la base de datos Scienti. Por su parte, la Secretaría Técnica contacta y gestiona los expertos del punto c y d. 
En todos los casos, los evaluadores deben firmar acuerdos de confidencialidad y declaración de inexistencia de conflicto de intereses. No obstante estas declaraciones oficiales, puede surgir el riesgo de conflictos de intereses que afecte la objetividad de la evaluación del programa/proyecto.</t>
  </si>
  <si>
    <t xml:space="preserve">
1. Consolidar la institucionalidad y gobernanza de Colciencias como rector del SNCTeI en articulación con el SNCCTeI</t>
  </si>
  <si>
    <t xml:space="preserve"> Factor interno:
Mano de obra o personal
</t>
  </si>
  <si>
    <t xml:space="preserve">Capacidad técnica de la institución para adelantar procesos de evaluación y decisión por pares y paneles
</t>
  </si>
  <si>
    <t>.
Posible favorecimiento a programas o proyectos que no cumplen con las condiciones requeridas para ser financiados</t>
  </si>
  <si>
    <t xml:space="preserve">Si se presenta la materialización del riesgo, se debe ejecutar las siguiente acción cuyo objetivo principal es reducir los daños que se puedan producir (impacto): 
Seleccionar otros evaluadores externos que no tengan conflicto de intereses, para que revisen técnicamente y califiquen los proyectos </t>
  </si>
  <si>
    <t xml:space="preserve">
Plan de Manejo de Riesgos.
Seguimiento Declaración con respecto a conflicto de intereses y confidencialidad para evaluadores </t>
  </si>
  <si>
    <t>Cuatrimestral</t>
  </si>
  <si>
    <t>Promedio Total  para la calificación de la solidez del conjunto de controles</t>
  </si>
  <si>
    <t>R1-2019  Debilidad en la respuesta de PQRDS en los criterios de oportunidad y calidad</t>
  </si>
  <si>
    <t xml:space="preserve">Factor interno: Método </t>
  </si>
  <si>
    <t>Respuestas reiteradas a PQRS que no se enmarcan como tal</t>
  </si>
  <si>
    <t>Bajo conocimiento y entendimiento conceptual de temas técnicos</t>
  </si>
  <si>
    <t xml:space="preserve"> Factor interno: Mano de Obra</t>
  </si>
  <si>
    <t>No se cuenta con suficiente personal de planta que apoye la gestión del conocimiento al interior del área.</t>
  </si>
  <si>
    <t>Se presenta rotación del personal lo que no permite una buena administración del conocimiento</t>
  </si>
  <si>
    <t xml:space="preserve">Factor interno: Materia prima </t>
  </si>
  <si>
    <t>Alta carga operativa de la Secretaría General asociada a una dependencia de las áreas respecto a consultas que no necesariamente son del resorte de la SEGEL.</t>
  </si>
  <si>
    <t>Debilidad en la respuesta de PQRDS asociada a requisitos como: falta de claridad, pertinencia o validez en la respuesta o dar respuesta a las peticiones fuera de los términos de ley</t>
  </si>
  <si>
    <t>Si se presenta la materialización del riesgo, se deben ejecutar las siguiente acciones cuyo objetivo principal es reducir los daños que se puedan producir (impacto): 
1. Asegurar la emisión de la respuesta pendiente, garantizando su pertinencia y calidad frente a la solicitud realizada.
2. Revisar las causas del incumplimiento, a fin de concertar con el área responsable las acciones de mejora a implementar con el fin de evitar su recurrencia.
3. Informar a la alta dirección la situación presentada, con el fin de promover la tomas de las acciones que se consideren pertinentes.</t>
  </si>
  <si>
    <t xml:space="preserve">Programa Estratégico: Cultura y comunicación de cara al ciudadano - 2019
Iniciativa: Afianzar la cultura de servicio al ciudadano al interior de la entidad. </t>
  </si>
  <si>
    <t xml:space="preserve">
Cumplimiento a la respuesta de requerimientos a los ciudadanos  
Oportunidad en la respuesta de requerimientos</t>
  </si>
  <si>
    <t>Puntos de control definidos en los procedimientos del Manual de Servicio al Ciudadano</t>
  </si>
  <si>
    <t>R59-2019 Toma de decisiones no participativa bajo el uso indebido del poder para la obtención de un beneficio privado</t>
  </si>
  <si>
    <t>Toma de decisiones no participativa bajo el uso indebido del poder para la obtención de un beneficio privado que desvía el propósito de la gestión pública.</t>
  </si>
  <si>
    <t>Factor externo: Legal</t>
  </si>
  <si>
    <t>Cambios en la regulación existente sobre políticas y lineamientos del orden nacional para el desarrollo de las actividades asociadas a la Planeación en las entidades públicas</t>
  </si>
  <si>
    <t xml:space="preserve">Si se presenta la materialización del riesgo, se deben ejecutar las siguiente acciones cuyo objetivo principal es reducir los daños que se puedan producir (impacto): 
1.  Corregir la decisión tomada  bajo el uso indebido del poder, informando a las partes interesadas que correspondan.
2. Denunciar ante la instancia que corresponda la situación presentada.
3. Iniciar las investigaciones a que haya lugar para individualizar responsabilidades
</t>
  </si>
  <si>
    <t>Programa Estratégico: Pacto por un Direccionamiento Estratégico que genere valor público:
Iniciativa: Planear, acompañar y  evaluar  integral y oportunamente  
Programa Estratégico: Fortalecimiento del enfoque hacia la prevención y el autocontrol
Iniciativa:  Ejecución de auditorias, seguimientos y evaluaciones
Iniciativa: Seguimiento y evaluación del riesgo</t>
  </si>
  <si>
    <t xml:space="preserve">
Factor externo: Político
</t>
  </si>
  <si>
    <t xml:space="preserve">
Dependencia de decisiones e interés regional (gobernaciones).
</t>
  </si>
  <si>
    <t>Puntos de control de en los procedimientos de Orientación y Planeación Institucional, Gestión de Convocatorias,  Gestión Contractual,  Gestión de Recursos Financieros y Gestión Territorial</t>
  </si>
  <si>
    <t xml:space="preserve">
Factor interno: Mano de obra
</t>
  </si>
  <si>
    <t xml:space="preserve">
Se presenta rotación del personal lo que no permite una buena administración del conocimiento
</t>
  </si>
  <si>
    <t>Publicación Plan de Convocatorias, Plan de Acción Institucional y Planes Integrados al Plan de Acción, con sus respectivos seguimientos</t>
  </si>
  <si>
    <t>1. ¿Existe un responsableasignado de la ejecución?</t>
  </si>
  <si>
    <t>2. ¿El responsable tiene la autoridad y adecuada segregación de funciones en la ejecucióndel control?</t>
  </si>
  <si>
    <t>3. ¿La oportunidad en que se ejecuta el control ayuda a prevenir la mitigación del riesgo o a detectar la materialización del riesgo en manera oportuna?</t>
  </si>
  <si>
    <t>4. ¿Las actividades que desarrollan en el control realmente buscan por si sola prevenir o detectar las causas que puedan dar origen al riesgo, ejemplo: Verificar, Validar, Cotejar, Comparar, Revisar?</t>
  </si>
  <si>
    <t>5. ¿La fuente de Información que se utiliza en el desarrollo del control es información confiable que permita mitigar el riesgo?</t>
  </si>
  <si>
    <t>6. ¿Las observaciones, desviaciones o diferencias identificadas como resultados de la ejecución del control son investigadas y resueltas de manera oportuna?</t>
  </si>
  <si>
    <t>7. ¿Se deja evidencia o rastro de la ejecución del control, que permita cualquier tercero con la evidencia, llegar a la misma conclusión?</t>
  </si>
  <si>
    <t>Desarrollar tácticas de relacionamiento con medios masivos</t>
  </si>
  <si>
    <t>Aplicar los lineamientos definidos en los procedimientos de Comunicación Institucional Externa (G105PR05) y Comunicación Institucional Interna (G105PR04)</t>
  </si>
  <si>
    <t>No requieren - Calificación del control individual &gt;96%</t>
  </si>
  <si>
    <t>Política de Prevención del Daño Antijurídico y Defensa Judicial de COLCIENCIAS vigencia 2019</t>
  </si>
  <si>
    <t>Socialización a supervisores de contratos y convenios suscritos por la entidad, con el fin de recalcar la importancia de dicha función</t>
  </si>
  <si>
    <t>Son aquellos casos que se pueden llegar a presentar en vinculación de personal en la Entidad, de forma voluntaria o involuntaria sin el debido cumplimiento de requisitos de personal</t>
  </si>
  <si>
    <t>Fomentar una Colciencias Integral, Efectiva e Innovadora (IE+i)</t>
  </si>
  <si>
    <t>Influencia de actores políticos en el ingreso de personal a la Entidad</t>
  </si>
  <si>
    <t>Investigaciones y sanciones disciplinarias</t>
  </si>
  <si>
    <t>1- El supervisor del contrato para el caso de contratistas, debe informar por medio electrónico, la situación presentada ante el o la Secretari@ Geneal, revisando el impacto que puede generar en el proceso y determinar si es necesario solicitar cancelación del contrato o es factible seguir adelante con la contratación de prestación de servicios, por potra parte evaluar si es necesario iniciar procesos de auditorias internas específicas o iniciar procesos disciplinarios según corresponda.
2- El coordinador del eqipo de Talento Humano - SEGEL, deberá informar por escrito la situación ante el o  la Secretari@ Geneal, con el fin de  iniciar procesos de auditorias internas específicas o iniciar procesos disciplinarios según corresponda.</t>
  </si>
  <si>
    <t>Adelantar las gestiones administrativas requeridas para fortalecer la  gestión del Talento Humano en la Entidad.</t>
  </si>
  <si>
    <t xml:space="preserve">
Programa Estratégico: Gestión para un talento humano integro efectivo e innovador
Iniciativa 1: La motivación nos hace más productivos
Iniciativa 2: Contribuir a una Colciencias más transparente  
</t>
  </si>
  <si>
    <t xml:space="preserve">0706 - Calificación de Gestión Estratégica para un TH integro, efectivo e innovador - ATM - P19 
0706 - Cumplimiento de los requisitos priorizadas de transparencia - ATM - V19 </t>
  </si>
  <si>
    <t>Factor interno: Mano de Obra</t>
  </si>
  <si>
    <t>Personal con competencias para ejercer las funciones o actividades asignadas: personal especializado en temas específicos del resorte de la Secretaría General</t>
  </si>
  <si>
    <t>Quejas y reclamos generadas por la no competencia del personal vinculado</t>
  </si>
  <si>
    <t>Factor interno: Método</t>
  </si>
  <si>
    <t xml:space="preserve">Procedimientos claros y organizados que dan cuenta de los distintos frentes de la Secretaría General. </t>
  </si>
  <si>
    <t xml:space="preserve">Normatividad vigente y actualizada de la forma como se maneja la contratación de la entidad. </t>
  </si>
  <si>
    <t>Adelantar las gestiones requeridas para mantener actualizados los procedimientos relacionados con la gestión del Talento Humano en la Entidad.</t>
  </si>
  <si>
    <t>Posibilidad de realizar un pago indebido, sin el cumplimiento de requisitos para el pago de personas naturales o personas jurídicas</t>
  </si>
  <si>
    <t>Factor Interno:
Métodos</t>
  </si>
  <si>
    <t>Formas adecuadas del que hacer en terminos de Sistemas de Información de los procesos Financieros y Contables</t>
  </si>
  <si>
    <t>Posibles sanciones legales contra la Entidad.</t>
  </si>
  <si>
    <t>Manejo de Incompatibilidad de perfiles en SIIF definidos por el administrador del sistema</t>
  </si>
  <si>
    <t>La Jefe Financiera deberá informar a la Directora Administrativa y Financiera, con copia a Secretaria General - Jurídica, Oficina de Control interno la situación presentada, con el fin de completar los requisitos faltantes de forma inmediata,
iniciar la investigación disciplinaria en los casos que corresponda y documentar un plan de mejora enfocado a fortalecer los controles existentes que prevengan nuevamente la materialización del riesgo.
El plan de mejora se deberá trabajar articuladamente con la Oficina Asesora de Planeación.</t>
  </si>
  <si>
    <t>Factor Interno:
Método</t>
  </si>
  <si>
    <t>Procedimientos optimizados para el desarrollo de las operaciones del FFJC y la gestión financiera de la Entidad</t>
  </si>
  <si>
    <t>Factor Interno: Mano de obra o personal</t>
  </si>
  <si>
    <t>Seguimientos a las actvidades contables, presupuestales y de tesorería, logistica, documental  y de registro de proyectos.</t>
  </si>
  <si>
    <t>Hallazgo de los entes de control</t>
  </si>
  <si>
    <t>Fortalecer la revisión de los lineamientos de verificación de requisitos para pago mediante el plan de manejo de riesgo asociado</t>
  </si>
  <si>
    <t>Posibilidad que el Contador de la Entidad registre en la contabilidad, las actas de liquidación de forma indebida o dejar de realizar el registro contable, de forma adecuada, en los tiempos definidos normativamente</t>
  </si>
  <si>
    <t>Factor Interno: Métodos</t>
  </si>
  <si>
    <t>Reprocesos
Investigación Disciplinaria</t>
  </si>
  <si>
    <t>La Jefe Financiera deberá informar a la Directora Administrativa y Financiera, con copia a Secretaria General - Jurídica, Oficina de Control interno la situación presentada, con el fin de completar los registros faltantes de forma inmediata,
iniciar la investigación disciplinaria en los casos que corresponda y documentar un plan de mejora enfocado a fortalecer los controles existentes que prevengan nuevamente la materialización del riesgo.
El plan de mejora se deberá trabajar articuladamente con la Oficina Asesora de Planeación.</t>
  </si>
  <si>
    <t xml:space="preserve">Factor Interno: Mano de obra </t>
  </si>
  <si>
    <t>Personal comprometido y en constante capacitación para mantener y mejorar el conocimiento frente a temas específicos del área y de la Entidad</t>
  </si>
  <si>
    <t>Continuar con la suscripción de las conciliaciones mensaules de cartera - contabilidad</t>
  </si>
  <si>
    <t>Posibilidad de que el responsable del manejo de la caja menor pueda de utilizar los recursos de la caja menor para generar un beneficio propio o para favorecer a un tercero con dichos recursos</t>
  </si>
  <si>
    <t>La Jefe Financiera deberá informar a la Directora Administrativa y Financiera, con copia a Secretaria General - Jurídica, Oficina de Control interno la situación presentada, con el fin de cuantificar el monto faltante, iniciar la investigación disciplinaria en los casos que corresponda y documentar un plan de mejora enfocado a fortalecer los controles existentes que prevengan nuevamente la materialización del riesgo.
El plan de mejora se deberá trabajar articuladamente con la Oficina Asesora de Planeación.
De igual forma se deberá reportar a los Entes de Control en los casos que corresponda.</t>
  </si>
  <si>
    <t>Investigaciones disciplinarias y fiscales
Detrimento patrimonial</t>
  </si>
  <si>
    <t>Aprobaciones electrónicas implementadas sin los adecuados protocólos de seguridad</t>
  </si>
  <si>
    <t>Investigaciones disciplinarias y fiscales</t>
  </si>
  <si>
    <t>Autorizar transferencias bancarias realizadas por personal no calificado (Experiencia, perfil o poco capacitado)</t>
  </si>
  <si>
    <t xml:space="preserve">R10-2019 Posibilidad de utilizar los bienes de la Entidad en beneficio propio o en favor de un tercero
</t>
  </si>
  <si>
    <t>Corresponde a los casos en los cuales es posibe que un funcionario o contratista utilice los bienes que son propiedad de la Entidad para un beneficio propio o en favor de un tercero</t>
  </si>
  <si>
    <t>Factor Interno: Método</t>
  </si>
  <si>
    <t>Reprocesos</t>
  </si>
  <si>
    <t>En el caso que se tenga claramente evidenciado que se están  utilizando los bienes de la Entidad en beneficio propio o en favor de un tercero, la Coordinadora del Equipo de Apoyo Logístico deberá informar a la Directora Administrativa y Financiera, con copia a Secretaria General - Jurídica, Oficina de Control  interno la situación presentada, con el fin de iniciar la investigación disciplinaria en los casos que corresponda y documentar un plan de mejora enfocado a fortalecer los controles existentes que prevengan nuevamente la materialización del riesgo.
El plan de mejora se deberá trabajar articuladamente con la Oficina Asesora de Planeación.
De igual forma se deberá reportar a los Entes de Control en los casos que corresponda.</t>
  </si>
  <si>
    <t xml:space="preserve">Plan Estratégico:  Por una gestión administrativa y financiera eficiente e innovadora
Iniciativa: 6. Buenas prácticas en la conservación de la propiedad planta y equipo de Colciencias
</t>
  </si>
  <si>
    <t>Sobrantes o faltantes en el inventario</t>
  </si>
  <si>
    <t>Formulación del cronograma de mantenimiento correctivo y preventivo de bienes muebles e inmuebles.</t>
  </si>
  <si>
    <t>Investigaciones disciplinarias</t>
  </si>
  <si>
    <t>Órdenes de salida de equipos o tags de seguridad instalados en equipos de cómputo, portátiles, electrónicos y otros</t>
  </si>
  <si>
    <t>Solicitar las ordenes de salidas todas y cada una de las veces que requiere sacar un equipo de la Entidad, las cuales deben estar debidamente diligenciadas y firmadas</t>
  </si>
  <si>
    <t>Factor: Mano de Obra</t>
  </si>
  <si>
    <t>Hallazgos, notificaciones, auditorias internas específicas</t>
  </si>
  <si>
    <t>Posibilidad de vulneración  - préstamo de códigos entre usuarios</t>
  </si>
  <si>
    <t>Garantizar que las impresiones de todos los funcionarios y contratistas se realizan con la exigencia previa de códigos</t>
  </si>
  <si>
    <t xml:space="preserve">Posibilidad de vulneración  de los reportes que se adjuntan a la hoja de vida del vehículo </t>
  </si>
  <si>
    <t>Realizar seguimiento periódicos al control de recorrido de los vehículos, los cuales deben quedar reportados mediante un informe-formato</t>
  </si>
  <si>
    <t>Chip de seguridad para los equipos portatiles</t>
  </si>
  <si>
    <t>Camaras de seguridad</t>
  </si>
  <si>
    <t>Garantizar que el record de las cámaras de seguridad se almacena y custodia adecuadamente</t>
  </si>
  <si>
    <t xml:space="preserve">Corresponde a los casos en los cuales es posibe que se direccionen los procesos contractuales de la Entidad o que injustificadamente se limite la partipación de los proponentes en las convocatorias o licitaciones definidas por la Entidad </t>
  </si>
  <si>
    <t>Procedimientos claros y organizados que dan cuenta de los distintos frentes de la Secretaría General</t>
  </si>
  <si>
    <t>Reprocesos
Investigaciones disciplinarias</t>
  </si>
  <si>
    <t>En el caso que se tenga claramente evidenciado que se están  direccionando los procesos contractuales o limitar  injustificadamente la participación de proponentes la Secretaria General - Jurídica,  deberá iniciar la investigación disciplinaria en los casos que corresponda y documentar un plan de mejora enfocado a fortalecer los controles existentes que prevengan nuevamente la materialización del riesgo.
El plan de mejora se deberá trabajar articuladamente con la Oficina Asesora de Planeación.
De igual forma se deberá reportar a la Oficina de Control Interno y/o Entes de Control en los casos que corresponda.</t>
  </si>
  <si>
    <t>Aplicar a los puntos de control definidos en los procedimientos de Gestión Contractual (Documentos ajustados, aprobados y adoptados de las Politicas para la vigencia)</t>
  </si>
  <si>
    <t xml:space="preserve">0705 - Cumplimiento de los requisitos priorizadas de transparencia - ATM - V19 </t>
  </si>
  <si>
    <t>Normatividad vigente y actualizada de la forma como se maneja la contratación de la entidad</t>
  </si>
  <si>
    <t>Aplicar a los lineamientos definidos en el manual de contratación (Documentos ajustados, aprobados y adoptados de las Politicas para la vigencia)</t>
  </si>
  <si>
    <t>Guía para la supervisión e interventoría de contratos y convenios A106M01G01</t>
  </si>
  <si>
    <t>Aplicar a las orientaciones definidas en la guía de supervisión e interventoria (Documentos ajustados, aprobados y adoptados de las Politicas para la vigencia)</t>
  </si>
  <si>
    <t>Factor Interno: Mano de obra</t>
  </si>
  <si>
    <t>Alta credibilidad de los temas que competen a la Secretaría General</t>
  </si>
  <si>
    <t>Investigaciones disciplinarias
Desviación de recursos públicos</t>
  </si>
  <si>
    <t xml:space="preserve">Posibilidad que los Supervisores de Contratos autoricen el pago o emitan avales, sin el cumplimiento de los requisitos como son: Actas de reunión, listados de asistencia, matriz de seguimiento a contratos, o documentos que den cuenta de la gestión adelantada durante un periodo de tiempo, según lo estipulado contractualmente en los respectivos contratos </t>
  </si>
  <si>
    <t>En el caso que se tenga claramente evidenciado que se están  autorizando pagos o emitiendo avales sin el debido cumplimiento de las obligaciones contractuales,  la Secretaria General - Jurídica,  deberá iniciar la investigación disciplinaria en los casos que corresponda y documentar un plan de mejora enfocado a fortalecer los controles existentes que prevengan nuevamente la materialización del riesgo.
El plan de mejora se deberá trabajar articuladamente con la Oficina Asesora de Planeación.
De igual forma se deberá reportar a la Oficina de Control Interno y/o Entes de Control en los casos que corresponda.</t>
  </si>
  <si>
    <t xml:space="preserve">
Plan Estratégico: Apoyo contractual y jurídico eficiente
Iniciativa: Contribuir a una Colciencias más transparente
Plan de Manejo de Riesgos 2019:
Fortalecer la adherencia a los procedimientos de  Contratación y Supervisión, asegurando que el seguimiento a los contratos y convenios este acorde a los lineamientos de la SEGEL y la normatividad vigente en la materia.</t>
  </si>
  <si>
    <t>Guía para la supervisión e interventoría de  contratos y convenios A106M01G01</t>
  </si>
  <si>
    <t>Aplicar a las orientaciones definidas en la guía de supervisión e interventoria, (Documentos ajustados, aprobados y adoptados de las Politicas para la vigencia)</t>
  </si>
  <si>
    <t xml:space="preserve">Corresponde a los casos en que se asignan recursos o se realizan desembolsos a contratos o convenios con recursos que corresponden al Fondo Franciso José de Caldas y no están asociados con actividades de Ciencia Tecnología e Innovación </t>
  </si>
  <si>
    <t>Fortalecimiento en la socialización y difusión en temas de gestión y administración de la información al interior de la entidad.</t>
  </si>
  <si>
    <t>En el caso que se evidencie que se asignaron recursos o se realizaron desembolsos con recursos del FFJC a actividades no asociadas a CTeI, el Coordinador del FFJC deberá informar por escrito de la situación presentada a la Directora Administrativa y Financiera, con copia a  la Secretaria General - Jurídica,  con el fin de iniciar la investigación disciplinaria en los casos que corresponda y documentar un plan de mejora enfocado a fortalecer los controles existentes que prevengan nuevamente la materialización del riesgo.
El plan de mejora se deberá trabajar articuladamente con la Oficina Asesora de Planeación.
De igual forma se deberá reportar a la Oficina de Control Interno y/o Entes de Control en los casos que corresponda.</t>
  </si>
  <si>
    <t>Fortalecer los  procedimientos del FFJC mediante la actualización de los mismos, si es del caso, y la apropiación e implementación de quienes son responsables de su ejecución</t>
  </si>
  <si>
    <t>Fortalecer los instructivos  del FFJC mediante la actualización de los mismos, si es del caso, y la apropiación e implementación de quienes son responsables de su ejecución</t>
  </si>
  <si>
    <t>Investigaciones disciplinarias
Hallazgo de los entes de control</t>
  </si>
  <si>
    <t xml:space="preserve">Seguir trabajando para que las instancias institucionales de revisión y decisión frente a la asignación de recursos del FFJC, se consoliden como un punto clave en la toma de decisiones, mediante la planeación, seguimiento y control </t>
  </si>
  <si>
    <t>R52-2019 Posibilidad de celebrar contratos o convenios sin el cumplimiento de los requisitos legales necesarios para su ejecución</t>
  </si>
  <si>
    <t>Posible suscripción de contratos o convenios sin el cumplimiento de los requisitos legales:
Incluye:
* Que se reciban documentos y estudios previos deficientes e incompletos
* Que se solicite las modificaciones a los contratos/convenios con un límite de tiempo inferior al que requiere el trámite por su naturaleza o solicitarlo extemporáneamente</t>
  </si>
  <si>
    <t>En el caso que se evidencie que se
celebraron contratos o convenios sin el cumplimiento de los requisitos legales necesarios para su ejecución la Secretaria General - Jurídica,  deberá iniciar la investigación disciplinaria en los casos que corresponda y documentar un plan de mejora enfocado a fortalecer los controles existentes que prevengan nuevamente la materialización del riesgo.
El plan de mejora se deberá trabajar articuladamente con la Oficina Asesora de Planeación.
De igual forma se deberá reportar a la Oficina de Control Interno y/o Entes de Control en los casos que corresponda.</t>
  </si>
  <si>
    <t>Sanciones, demandas o acciones legales en contra de la Entidad</t>
  </si>
  <si>
    <t>Desarrolar campañas preventivas alusivas al cumplimiento normativo y legal de la entidad (SECOP)</t>
  </si>
  <si>
    <t>0707 - Cumplimiento en la formulación, acompañamiento, seguimiento y evaluación de planes e instrumentos de la planeación - ATM - P19
0707 - Cumplimiento de los requisitos priorizadas de transparencia - ATM - V19
0708 - Ejecución de las auditorías, seguimientos y evaluaciones - ATM -P19</t>
  </si>
  <si>
    <t>Factor externo: Político</t>
  </si>
  <si>
    <t>Inconformidad por parte de la ciudadanía</t>
  </si>
  <si>
    <t>Factor interno: Métodos</t>
  </si>
  <si>
    <t xml:space="preserve">Pérdida de credibilidad en la imagen institucional </t>
  </si>
  <si>
    <t>Hallazgo de los entes de control / Auditorias internas / externas</t>
  </si>
  <si>
    <t xml:space="preserve">
Puntos de control definidos en los procedimientos Comunicación institucional externa (G105PR05) y Comunicación Institucional Interna (G105PR04)
</t>
  </si>
  <si>
    <t>Factor interno: Mano de obra</t>
  </si>
  <si>
    <t>Desconocimiento en la aplicación de los criterios para la adecuada supervisión de los contratos y convenios</t>
  </si>
  <si>
    <t>Posibles sanciones legales contra la Entidad o sus funcionarios o colaboradores</t>
  </si>
  <si>
    <t>Factor interno: Máquinas o equipo:</t>
  </si>
  <si>
    <t>Perdida de credibilidad de la imagen institucional</t>
  </si>
  <si>
    <t>Gestión del proceso FFJC</t>
  </si>
  <si>
    <t xml:space="preserve">Desconocimiento del que hacer de la Entidad por parte de los públicos </t>
  </si>
  <si>
    <t>Desconocimiento del sector político y empresarial sobre la ciencia, tecnología e innovación</t>
  </si>
  <si>
    <t>Bajo aprovechamiento de la información contenida en las bases de datos o sistemas de información de la Entidad</t>
  </si>
  <si>
    <t>Complejidad en la concreción de relaciones interinstitucionales y tramites burocráticos reflejados en convenios, acuerdos.</t>
  </si>
  <si>
    <t>Dificultad en el acceso al conocimiento científico tecnológico en ciertos sectores de la población.</t>
  </si>
  <si>
    <t>Factor externo: Tecnológico</t>
  </si>
  <si>
    <t>No requieren - Calificación del diseño del control individual &gt;96%</t>
  </si>
  <si>
    <t>Gestión de Comunicación G105
Gestión Jurídica A105</t>
  </si>
  <si>
    <t>0703 - Cumplimiento de los requisitos de transparencia en Colciencias 
0703 - Porcentaje de programas estratégicos priorizados comunicados 
0705 - Cumplimiento de los requisitos priorizadas de transparencia - ATM - V19</t>
  </si>
  <si>
    <t>Posibilidad de manipular la información de la Entidad de forma inapropiada revelando u ocultando datos que son de interés hacia las partes interesadas de la Entidad, con el fin de obtener un beneficio directo o indirecto a  quien la manipulo</t>
  </si>
  <si>
    <t>Si se presenta la materialización del riesgo, se deben ejecutar las siguiente acciones cuyo objetivo principal es reducir los daños que se puedan producir (impacto): 
1. Verificar que beneficios indebidos se obtuvo del manejo inapropiado de la información, a fin de identificar en que casos se puede reversar el beneficio otorgado bajo condiciones fraudulentas.
2. El supervisor del contrato / Jefe de Oficina / Director Técnico, deberá informar por escrito a su inmediato, a cerca de la situación presentada,  enviando copia a la Oficina Jurídica
a Secretaria General u Oficina de Control Interno, según corresponda, con el fin que tomen las acciones disciplinarias a que haya lugar.
3. Se deberá generar un plan de manejo enfocado a generar nuevos controles que prevengan una nueva materialización</t>
  </si>
  <si>
    <t>En las clausulas de cada uno de los contratos de prestación de servicios se establece que debe existir confidencialidad de la información que se maneja en la ejecución del contrato</t>
  </si>
  <si>
    <t>Documentos ajustados, aprobados y adoptados de las Políticas para la vigencia 2019 y Guía de supervisión</t>
  </si>
  <si>
    <t>Procesos con bajo nivel de automatización</t>
  </si>
  <si>
    <t>Fallas en los procesos de inducción</t>
  </si>
  <si>
    <t>Debilidad en mecanismos de seguridad</t>
  </si>
  <si>
    <t>Toma física de inventario anual</t>
  </si>
  <si>
    <t>Reglamento Interno del Ingreso Peatonal y Vehicular	 A103PR02AN01</t>
  </si>
  <si>
    <t>Solictar la apliación de las consignas al servicio de seguridad de forma permanente</t>
  </si>
  <si>
    <r>
      <rPr>
        <b/>
        <sz val="12"/>
        <rFont val="Arial Narrow"/>
        <family val="2"/>
      </rPr>
      <t xml:space="preserve">Código: </t>
    </r>
    <r>
      <rPr>
        <sz val="12"/>
        <rFont val="Arial Narrow"/>
        <family val="2"/>
      </rPr>
      <t>G102PR06F01</t>
    </r>
  </si>
  <si>
    <r>
      <rPr>
        <b/>
        <sz val="12"/>
        <rFont val="Arial Narrow"/>
        <family val="2"/>
      </rPr>
      <t>Versión:</t>
    </r>
    <r>
      <rPr>
        <sz val="12"/>
        <rFont val="Arial Narrow"/>
        <family val="2"/>
      </rPr>
      <t xml:space="preserve"> 00</t>
    </r>
  </si>
  <si>
    <t>Aprobación Versión Inicial 00 del Mapa de Riesgos de Corrupción  2019</t>
  </si>
  <si>
    <t>Comité de Gestión y Desempeño Institucional
Sesión 01 del 30-01-2019</t>
  </si>
  <si>
    <t>Comité de Gestión y Desempeño Institucional
Sesión 06 del 27-03-2019</t>
  </si>
  <si>
    <t>PROBABILIDAD DE OCURRENCIA</t>
  </si>
  <si>
    <t>RARO VEZ
(1)</t>
  </si>
  <si>
    <t xml:space="preserve">Tomado de la “Guía para la administración del riesgo y el diseño de controles en entidades públicas” Versión 04 de Oct de 2018 </t>
  </si>
  <si>
    <t>DEPARTAMENTO ADMINISTRATIVO DE CIENCIA, TECNOLOGÍA E INNOVACIÓN - COLCIENCIAS
MAPA DE RIESGOS DE CORRUPCIÓN VIGENCIA 2019 - VERSIÓN 01</t>
  </si>
  <si>
    <t>CONTROL DE CAMBIOS MAPA DE RIESGOS DE CORRUPCIÓN - VIGENCIA 2019</t>
  </si>
  <si>
    <t>Aprobación Versión 01 del Mapa de Riesgos de Corrupción  2019, con los siguientes cambios:
- Revisión y ajuste de causas del riesgo versus controles identificados
- Formulación de plan de contingencia para los riesgos de corrupción
- Revisión y ajuste de planes de manejo en coherencia con las iniciativas estratégicas aprobadas para el plan de acción institucional vigencia 2019</t>
  </si>
  <si>
    <t>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</si>
</sst>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240A]dddd\,\ dd&quot; de &quot;mmmm&quot; de &quot;yyyy;@"/>
  </numFmts>
  <fonts count="27" x14ac:knownFonts="1">
    <font>
      <sz val="11"/>
      <color theme="1"/>
      <name val="Calibri"/>
      <family val="2"/>
      <scheme val="minor"/>
    </font>
    <font>
      <sz val="10"/>
      <name val="Arial"/>
      <family val="2"/>
    </font>
    <font>
      <sz val="11"/>
      <name val="Calibri"/>
      <family val="2"/>
      <scheme val="minor"/>
    </font>
    <font>
      <b/>
      <sz val="11"/>
      <color theme="1"/>
      <name val="Calibri"/>
      <family val="2"/>
      <scheme val="minor"/>
    </font>
    <font>
      <sz val="11"/>
      <color indexed="8"/>
      <name val="Calibri"/>
      <family val="2"/>
    </font>
    <font>
      <b/>
      <sz val="11"/>
      <color indexed="8"/>
      <name val="Calibri"/>
      <family val="2"/>
    </font>
    <font>
      <sz val="11"/>
      <name val="Calibri"/>
      <family val="2"/>
    </font>
    <font>
      <b/>
      <sz val="10"/>
      <color indexed="8"/>
      <name val="Calibri"/>
      <family val="2"/>
    </font>
    <font>
      <sz val="11"/>
      <color indexed="9"/>
      <name val="Calibri"/>
      <family val="2"/>
    </font>
    <font>
      <sz val="10"/>
      <color indexed="8"/>
      <name val="Calibri"/>
      <family val="2"/>
    </font>
    <font>
      <sz val="8"/>
      <color indexed="8"/>
      <name val="Calibri"/>
      <family val="2"/>
    </font>
    <font>
      <b/>
      <sz val="16"/>
      <name val="Arial Narrow"/>
      <family val="2"/>
    </font>
    <font>
      <b/>
      <sz val="9"/>
      <name val="Arial Narrow"/>
      <family val="2"/>
    </font>
    <font>
      <sz val="9"/>
      <name val="Calibri"/>
      <family val="2"/>
      <scheme val="minor"/>
    </font>
    <font>
      <sz val="10"/>
      <color theme="1"/>
      <name val="Arial"/>
      <family val="2"/>
    </font>
    <font>
      <b/>
      <sz val="14"/>
      <color theme="0"/>
      <name val="Arial"/>
      <family val="2"/>
    </font>
    <font>
      <b/>
      <sz val="12"/>
      <color theme="0"/>
      <name val="Arial"/>
      <family val="2"/>
    </font>
    <font>
      <sz val="11"/>
      <name val="Arial"/>
      <family val="2"/>
    </font>
    <font>
      <b/>
      <sz val="11"/>
      <name val="Arial"/>
      <family val="2"/>
    </font>
    <font>
      <sz val="12"/>
      <color theme="1"/>
      <name val="Arial"/>
      <family val="2"/>
    </font>
    <font>
      <sz val="8"/>
      <name val="Arial"/>
      <family val="2"/>
    </font>
    <font>
      <b/>
      <sz val="8"/>
      <name val="Arial"/>
      <family val="2"/>
    </font>
    <font>
      <b/>
      <sz val="8"/>
      <name val="Arial Narrow"/>
      <family val="2"/>
    </font>
    <font>
      <sz val="8"/>
      <color theme="1"/>
      <name val="Arial"/>
      <family val="2"/>
    </font>
    <font>
      <sz val="12"/>
      <name val="Arial Narrow"/>
      <family val="2"/>
    </font>
    <font>
      <b/>
      <sz val="12"/>
      <name val="Arial Narrow"/>
      <family val="2"/>
    </font>
    <font>
      <b/>
      <sz val="16"/>
      <color theme="0"/>
      <name val="Calibri"/>
      <family val="2"/>
      <scheme val="minor"/>
    </font>
  </fonts>
  <fills count="20">
    <fill>
      <patternFill patternType="none"/>
    </fill>
    <fill>
      <patternFill patternType="gray125"/>
    </fill>
    <fill>
      <patternFill patternType="solid">
        <fgColor indexed="65"/>
        <bgColor theme="0"/>
      </patternFill>
    </fill>
    <fill>
      <patternFill patternType="solid">
        <fgColor theme="9" tint="0.59999389629810485"/>
        <bgColor indexed="31"/>
      </patternFill>
    </fill>
    <fill>
      <patternFill patternType="solid">
        <fgColor indexed="57"/>
        <bgColor indexed="21"/>
      </patternFill>
    </fill>
    <fill>
      <patternFill patternType="solid">
        <fgColor indexed="13"/>
        <bgColor indexed="34"/>
      </patternFill>
    </fill>
    <fill>
      <patternFill patternType="solid">
        <fgColor indexed="52"/>
        <bgColor indexed="51"/>
      </patternFill>
    </fill>
    <fill>
      <patternFill patternType="solid">
        <fgColor indexed="10"/>
        <bgColor indexed="16"/>
      </patternFill>
    </fill>
    <fill>
      <patternFill patternType="solid">
        <fgColor indexed="53"/>
        <bgColor indexed="52"/>
      </patternFill>
    </fill>
    <fill>
      <patternFill patternType="solid">
        <fgColor theme="6" tint="0.79998168889431442"/>
        <bgColor indexed="64"/>
      </patternFill>
    </fill>
    <fill>
      <patternFill patternType="solid">
        <fgColor theme="0"/>
        <bgColor theme="0"/>
      </patternFill>
    </fill>
    <fill>
      <patternFill patternType="solid">
        <fgColor theme="0"/>
        <bgColor indexed="64"/>
      </patternFill>
    </fill>
    <fill>
      <patternFill patternType="solid">
        <fgColor rgb="FFFF0000"/>
        <bgColor indexed="64"/>
      </patternFill>
    </fill>
    <fill>
      <patternFill patternType="solid">
        <fgColor rgb="FFFFFFFF"/>
        <bgColor rgb="FFFFFFFF"/>
      </patternFill>
    </fill>
    <fill>
      <patternFill patternType="solid">
        <fgColor rgb="FFEAF1DD"/>
        <bgColor rgb="FFEAF1DD"/>
      </patternFill>
    </fill>
    <fill>
      <patternFill patternType="solid">
        <fgColor rgb="FF3366CC"/>
        <bgColor indexed="64"/>
      </patternFill>
    </fill>
    <fill>
      <patternFill patternType="solid">
        <fgColor rgb="FFE2ECFD"/>
        <bgColor indexed="64"/>
      </patternFill>
    </fill>
    <fill>
      <patternFill patternType="solid">
        <fgColor theme="0"/>
        <bgColor rgb="FFFFFFFF"/>
      </patternFill>
    </fill>
    <fill>
      <patternFill patternType="solid">
        <fgColor theme="9" tint="0.59999389629810485"/>
        <bgColor indexed="64"/>
      </patternFill>
    </fill>
    <fill>
      <patternFill patternType="solid">
        <fgColor theme="0"/>
        <bgColor indexed="31"/>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bottom/>
      <diagonal/>
    </border>
    <border>
      <left style="thin">
        <color rgb="FF000000"/>
      </left>
      <right style="thin">
        <color indexed="64"/>
      </right>
      <top/>
      <bottom/>
      <diagonal/>
    </border>
    <border>
      <left/>
      <right style="thin">
        <color rgb="FF000000"/>
      </right>
      <top/>
      <bottom/>
      <diagonal/>
    </border>
    <border>
      <left style="thin">
        <color rgb="FF000000"/>
      </left>
      <right/>
      <top/>
      <bottom/>
      <diagonal/>
    </border>
    <border>
      <left style="thin">
        <color rgb="FF000000"/>
      </left>
      <right style="medium">
        <color rgb="FF000000"/>
      </right>
      <top/>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rgb="FF000000"/>
      </bottom>
      <diagonal/>
    </border>
    <border>
      <left style="thin">
        <color indexed="64"/>
      </left>
      <right style="thin">
        <color indexed="64"/>
      </right>
      <top/>
      <bottom style="thin">
        <color rgb="FF000000"/>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0" fontId="1" fillId="0" borderId="0"/>
    <xf numFmtId="0" fontId="1" fillId="0" borderId="0"/>
    <xf numFmtId="0" fontId="4" fillId="0" borderId="0"/>
  </cellStyleXfs>
  <cellXfs count="255">
    <xf numFmtId="0" fontId="0" fillId="0" borderId="0" xfId="0"/>
    <xf numFmtId="0" fontId="2" fillId="0" borderId="0" xfId="0" applyFont="1" applyAlignment="1">
      <alignment wrapText="1"/>
    </xf>
    <xf numFmtId="0" fontId="0" fillId="0" borderId="0" xfId="0" applyAlignment="1"/>
    <xf numFmtId="0" fontId="4" fillId="0" borderId="0" xfId="3" applyFont="1"/>
    <xf numFmtId="0" fontId="6" fillId="0" borderId="0" xfId="3" applyFont="1"/>
    <xf numFmtId="0" fontId="8" fillId="0" borderId="0" xfId="3" applyFont="1" applyFill="1"/>
    <xf numFmtId="0" fontId="4" fillId="0" borderId="3" xfId="3" applyFont="1" applyBorder="1" applyAlignment="1">
      <alignment horizontal="center" vertical="center"/>
    </xf>
    <xf numFmtId="0" fontId="4" fillId="0" borderId="4" xfId="3" applyFont="1" applyBorder="1" applyAlignment="1">
      <alignment horizontal="center" vertical="center"/>
    </xf>
    <xf numFmtId="0" fontId="4" fillId="0" borderId="4" xfId="3" applyFont="1" applyBorder="1"/>
    <xf numFmtId="0" fontId="4" fillId="0" borderId="3" xfId="3" applyFont="1" applyBorder="1"/>
    <xf numFmtId="0" fontId="4" fillId="0" borderId="5" xfId="3" applyFont="1" applyBorder="1"/>
    <xf numFmtId="0" fontId="4" fillId="0" borderId="0" xfId="3" applyFont="1" applyBorder="1"/>
    <xf numFmtId="0" fontId="9" fillId="7" borderId="2" xfId="3" applyFont="1" applyFill="1" applyBorder="1" applyAlignment="1">
      <alignment horizontal="center" vertical="center"/>
    </xf>
    <xf numFmtId="0" fontId="7" fillId="0" borderId="6" xfId="3" applyFont="1" applyBorder="1"/>
    <xf numFmtId="0" fontId="7" fillId="0" borderId="5" xfId="3" applyFont="1" applyBorder="1"/>
    <xf numFmtId="0" fontId="9" fillId="0" borderId="0" xfId="3" applyFont="1"/>
    <xf numFmtId="0" fontId="9" fillId="8" borderId="2" xfId="3" applyFont="1" applyFill="1" applyBorder="1" applyAlignment="1">
      <alignment horizontal="center" vertical="center"/>
    </xf>
    <xf numFmtId="0" fontId="9" fillId="5" borderId="2" xfId="3" applyFont="1" applyFill="1" applyBorder="1" applyAlignment="1">
      <alignment horizontal="center" vertical="center"/>
    </xf>
    <xf numFmtId="0" fontId="9" fillId="0" borderId="7" xfId="3" applyFont="1" applyBorder="1"/>
    <xf numFmtId="0" fontId="9" fillId="4" borderId="2" xfId="3" applyFont="1" applyFill="1" applyBorder="1" applyAlignment="1">
      <alignment horizontal="center" vertical="center"/>
    </xf>
    <xf numFmtId="0" fontId="4" fillId="0" borderId="8" xfId="3" applyFont="1" applyBorder="1"/>
    <xf numFmtId="0" fontId="4" fillId="0" borderId="8" xfId="3" applyFont="1" applyBorder="1" applyAlignment="1">
      <alignment horizontal="center" vertical="center"/>
    </xf>
    <xf numFmtId="0" fontId="4" fillId="0" borderId="0" xfId="3" applyFont="1" applyBorder="1" applyAlignment="1">
      <alignment horizontal="center" vertical="center"/>
    </xf>
    <xf numFmtId="0" fontId="3" fillId="0" borderId="0" xfId="0" applyFont="1" applyAlignment="1"/>
    <xf numFmtId="0" fontId="4" fillId="0" borderId="0" xfId="3" applyFont="1" applyFill="1" applyBorder="1" applyAlignment="1">
      <alignment vertical="center"/>
    </xf>
    <xf numFmtId="0" fontId="2" fillId="0" borderId="0" xfId="0" applyFont="1"/>
    <xf numFmtId="0" fontId="13" fillId="0" borderId="0" xfId="0" applyFont="1"/>
    <xf numFmtId="0" fontId="2" fillId="0" borderId="0" xfId="0" applyFont="1" applyAlignment="1">
      <alignment vertical="center"/>
    </xf>
    <xf numFmtId="0" fontId="2" fillId="0" borderId="0" xfId="0" applyFont="1" applyAlignment="1">
      <alignment horizontal="center"/>
    </xf>
    <xf numFmtId="0" fontId="2" fillId="0" borderId="0" xfId="0" applyFont="1" applyAlignment="1">
      <alignment horizontal="center" vertical="center"/>
    </xf>
    <xf numFmtId="0" fontId="14" fillId="0" borderId="0" xfId="0" applyFont="1"/>
    <xf numFmtId="0" fontId="19" fillId="0" borderId="0" xfId="0" applyFont="1"/>
    <xf numFmtId="164" fontId="17" fillId="0" borderId="1" xfId="0" applyNumberFormat="1" applyFont="1" applyFill="1" applyBorder="1" applyAlignment="1">
      <alignment horizontal="center" vertical="center"/>
    </xf>
    <xf numFmtId="164" fontId="17" fillId="0" borderId="1" xfId="0" applyNumberFormat="1" applyFont="1" applyBorder="1" applyAlignment="1">
      <alignment horizontal="center" vertical="center"/>
    </xf>
    <xf numFmtId="0" fontId="17" fillId="0" borderId="1" xfId="0" applyFont="1" applyBorder="1" applyAlignment="1">
      <alignment horizontal="center" vertical="center"/>
    </xf>
    <xf numFmtId="0" fontId="18" fillId="0" borderId="1" xfId="0" applyFont="1" applyBorder="1" applyAlignment="1">
      <alignment horizontal="center" vertical="center"/>
    </xf>
    <xf numFmtId="0" fontId="17" fillId="0" borderId="1" xfId="0" applyFont="1" applyBorder="1" applyAlignment="1">
      <alignment horizontal="justify" vertical="center" wrapText="1"/>
    </xf>
    <xf numFmtId="0" fontId="17" fillId="0" borderId="1" xfId="0" applyFont="1" applyBorder="1" applyAlignment="1">
      <alignment horizontal="center" vertical="center" wrapText="1"/>
    </xf>
    <xf numFmtId="0" fontId="21" fillId="11"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0" fillId="0" borderId="1" xfId="0" applyFont="1" applyBorder="1" applyAlignment="1" applyProtection="1">
      <alignment horizontal="center" vertical="center" wrapText="1"/>
    </xf>
    <xf numFmtId="0" fontId="20" fillId="0" borderId="16" xfId="0" applyFont="1" applyFill="1" applyBorder="1" applyAlignment="1">
      <alignment horizontal="center" vertical="center"/>
    </xf>
    <xf numFmtId="0" fontId="21" fillId="9" borderId="12" xfId="0" applyFont="1" applyFill="1" applyBorder="1" applyAlignment="1">
      <alignment horizontal="center" vertical="center" wrapText="1"/>
    </xf>
    <xf numFmtId="0" fontId="21" fillId="11" borderId="19"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9" borderId="1" xfId="0" applyFont="1" applyFill="1" applyBorder="1" applyAlignment="1">
      <alignment horizontal="center" vertical="center" wrapText="1"/>
    </xf>
    <xf numFmtId="0" fontId="20" fillId="13" borderId="1" xfId="0" applyFont="1" applyFill="1" applyBorder="1" applyAlignment="1">
      <alignment vertical="top" wrapText="1"/>
    </xf>
    <xf numFmtId="0" fontId="20" fillId="0" borderId="24" xfId="0" applyFont="1" applyBorder="1" applyAlignment="1">
      <alignment horizontal="left" vertical="center" wrapText="1"/>
    </xf>
    <xf numFmtId="0" fontId="20" fillId="0" borderId="24" xfId="0" applyFont="1" applyBorder="1" applyAlignment="1">
      <alignment horizontal="center" vertical="center" wrapText="1"/>
    </xf>
    <xf numFmtId="0" fontId="21" fillId="14" borderId="24" xfId="0" applyFont="1" applyFill="1" applyBorder="1" applyAlignment="1">
      <alignment horizontal="center" vertical="center" wrapText="1"/>
    </xf>
    <xf numFmtId="0" fontId="21" fillId="13" borderId="24" xfId="0" applyFont="1" applyFill="1" applyBorder="1" applyAlignment="1">
      <alignment horizontal="center" vertical="center" wrapText="1"/>
    </xf>
    <xf numFmtId="0" fontId="20" fillId="0" borderId="1" xfId="0" applyFont="1" applyBorder="1" applyAlignment="1">
      <alignment vertical="center" wrapText="1"/>
    </xf>
    <xf numFmtId="0" fontId="20" fillId="13" borderId="1" xfId="0" applyFont="1" applyFill="1" applyBorder="1" applyAlignment="1">
      <alignment vertical="center" wrapText="1"/>
    </xf>
    <xf numFmtId="0" fontId="20" fillId="13" borderId="1" xfId="0" applyFont="1" applyFill="1" applyBorder="1" applyAlignment="1">
      <alignment horizontal="justify" vertical="center" wrapText="1"/>
    </xf>
    <xf numFmtId="0" fontId="20" fillId="13" borderId="1" xfId="0" applyFont="1" applyFill="1" applyBorder="1" applyAlignment="1">
      <alignment horizontal="left" wrapText="1"/>
    </xf>
    <xf numFmtId="0" fontId="20" fillId="0" borderId="19" xfId="0" applyFont="1" applyBorder="1" applyAlignment="1">
      <alignment vertical="center" wrapText="1"/>
    </xf>
    <xf numFmtId="0" fontId="20" fillId="13" borderId="24" xfId="0" applyFont="1" applyFill="1" applyBorder="1" applyAlignment="1">
      <alignment horizontal="left" vertical="center" wrapText="1"/>
    </xf>
    <xf numFmtId="0" fontId="20" fillId="0" borderId="32" xfId="0" applyFont="1" applyBorder="1" applyAlignment="1">
      <alignment horizontal="left" vertical="top" wrapText="1"/>
    </xf>
    <xf numFmtId="0" fontId="20" fillId="0" borderId="32" xfId="0" applyFont="1" applyBorder="1" applyAlignment="1">
      <alignment horizontal="center" vertical="center" wrapText="1"/>
    </xf>
    <xf numFmtId="0" fontId="20" fillId="14" borderId="24" xfId="0" applyFont="1" applyFill="1" applyBorder="1" applyAlignment="1">
      <alignment horizontal="center" vertical="center" wrapText="1"/>
    </xf>
    <xf numFmtId="1" fontId="21" fillId="14" borderId="24" xfId="0" applyNumberFormat="1" applyFont="1" applyFill="1" applyBorder="1" applyAlignment="1">
      <alignment horizontal="center" vertical="center" wrapText="1"/>
    </xf>
    <xf numFmtId="0" fontId="20" fillId="0" borderId="32" xfId="0" applyFont="1" applyBorder="1" applyAlignment="1">
      <alignment horizontal="left" vertical="center" wrapText="1"/>
    </xf>
    <xf numFmtId="0" fontId="20" fillId="0" borderId="37" xfId="0" applyFont="1" applyBorder="1" applyAlignment="1">
      <alignment horizontal="left" vertical="center" wrapText="1"/>
    </xf>
    <xf numFmtId="0" fontId="20" fillId="0" borderId="1" xfId="0" applyFont="1" applyBorder="1" applyAlignment="1">
      <alignment horizontal="center" vertical="center" wrapText="1"/>
    </xf>
    <xf numFmtId="1" fontId="21" fillId="9" borderId="1" xfId="0" applyNumberFormat="1" applyFont="1" applyFill="1" applyBorder="1" applyAlignment="1">
      <alignment horizontal="center" vertical="center" wrapText="1"/>
    </xf>
    <xf numFmtId="0" fontId="21" fillId="9" borderId="1" xfId="0" applyFont="1" applyFill="1" applyBorder="1" applyAlignment="1">
      <alignment horizontal="center" vertical="center" wrapText="1"/>
    </xf>
    <xf numFmtId="0" fontId="20" fillId="0" borderId="12" xfId="0" applyFont="1" applyBorder="1" applyAlignment="1">
      <alignment horizontal="center" vertical="center" wrapText="1"/>
    </xf>
    <xf numFmtId="0" fontId="20" fillId="0" borderId="19" xfId="0" applyFont="1" applyBorder="1" applyAlignment="1">
      <alignment horizontal="center" vertical="center" wrapText="1"/>
    </xf>
    <xf numFmtId="0" fontId="21" fillId="9" borderId="19" xfId="0" applyFont="1" applyFill="1" applyBorder="1" applyAlignment="1">
      <alignment horizontal="center" vertical="center" wrapText="1"/>
    </xf>
    <xf numFmtId="0" fontId="20" fillId="10" borderId="19" xfId="0" applyFont="1" applyFill="1" applyBorder="1" applyAlignment="1" applyProtection="1">
      <alignment vertical="center" wrapText="1"/>
      <protection locked="0"/>
    </xf>
    <xf numFmtId="0" fontId="20" fillId="10" borderId="1" xfId="0" applyFont="1" applyFill="1" applyBorder="1" applyAlignment="1" applyProtection="1">
      <alignment vertical="center" wrapText="1"/>
      <protection locked="0"/>
    </xf>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1" fontId="21" fillId="9" borderId="1" xfId="0" applyNumberFormat="1" applyFont="1" applyFill="1" applyBorder="1" applyAlignment="1">
      <alignment horizontal="center" vertical="center" wrapText="1"/>
    </xf>
    <xf numFmtId="0" fontId="21" fillId="9" borderId="1" xfId="0" applyFont="1" applyFill="1" applyBorder="1" applyAlignment="1">
      <alignment horizontal="center" vertical="center" wrapText="1"/>
    </xf>
    <xf numFmtId="0" fontId="23" fillId="10" borderId="1" xfId="0" applyFont="1" applyFill="1" applyBorder="1" applyAlignment="1" applyProtection="1">
      <alignment horizontal="center" vertical="center" wrapText="1"/>
      <protection locked="0"/>
    </xf>
    <xf numFmtId="0" fontId="23" fillId="10" borderId="1" xfId="0" applyFont="1" applyFill="1" applyBorder="1" applyAlignment="1" applyProtection="1">
      <alignment vertical="center" wrapText="1"/>
      <protection locked="0"/>
    </xf>
    <xf numFmtId="0" fontId="23" fillId="0" borderId="1" xfId="0" applyFont="1" applyFill="1" applyBorder="1" applyAlignment="1" applyProtection="1">
      <alignment horizontal="center" vertical="center" wrapText="1"/>
      <protection locked="0"/>
    </xf>
    <xf numFmtId="0" fontId="23" fillId="0" borderId="1" xfId="0" applyFont="1" applyFill="1" applyBorder="1" applyAlignment="1">
      <alignment horizontal="justify" vertical="center" wrapText="1"/>
    </xf>
    <xf numFmtId="0" fontId="20" fillId="0" borderId="19" xfId="0" applyFont="1" applyFill="1" applyBorder="1" applyAlignment="1">
      <alignment horizontal="justify" vertical="center" wrapText="1"/>
    </xf>
    <xf numFmtId="0" fontId="20" fillId="0" borderId="1" xfId="0" applyFont="1" applyFill="1" applyBorder="1" applyAlignment="1">
      <alignment horizontal="justify" vertical="center" wrapText="1"/>
    </xf>
    <xf numFmtId="0" fontId="20" fillId="0" borderId="24" xfId="0" applyFont="1" applyFill="1" applyBorder="1" applyAlignment="1">
      <alignment horizontal="left" vertical="center" wrapText="1"/>
    </xf>
    <xf numFmtId="0" fontId="20" fillId="0" borderId="24" xfId="0" applyFont="1" applyFill="1" applyBorder="1" applyAlignment="1">
      <alignment horizontal="justify" vertical="center" wrapText="1"/>
    </xf>
    <xf numFmtId="0" fontId="20" fillId="0" borderId="12" xfId="0" applyFont="1" applyFill="1" applyBorder="1" applyAlignment="1">
      <alignment horizontal="justify" vertical="center" wrapText="1"/>
    </xf>
    <xf numFmtId="0" fontId="2" fillId="0" borderId="0" xfId="0" applyFont="1" applyFill="1"/>
    <xf numFmtId="0" fontId="20" fillId="0" borderId="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1"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1" fontId="21" fillId="9" borderId="1" xfId="0" applyNumberFormat="1" applyFont="1" applyFill="1" applyBorder="1" applyAlignment="1">
      <alignment horizontal="center" vertical="center" wrapText="1"/>
    </xf>
    <xf numFmtId="0" fontId="21" fillId="9"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10" borderId="1" xfId="0" applyFont="1" applyFill="1" applyBorder="1" applyAlignment="1" applyProtection="1">
      <alignment horizontal="center" vertical="center" wrapText="1"/>
      <protection locked="0"/>
    </xf>
    <xf numFmtId="0" fontId="23" fillId="11"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6" fillId="15" borderId="12" xfId="0" applyFont="1" applyFill="1" applyBorder="1" applyAlignment="1">
      <alignment horizontal="center" vertical="center" wrapText="1"/>
    </xf>
    <xf numFmtId="0" fontId="12" fillId="16" borderId="43" xfId="0" applyFont="1" applyFill="1" applyBorder="1" applyAlignment="1">
      <alignment horizontal="center" vertical="center" wrapText="1"/>
    </xf>
    <xf numFmtId="0" fontId="12" fillId="16" borderId="44" xfId="0" applyFont="1" applyFill="1" applyBorder="1" applyAlignment="1">
      <alignment horizontal="center" vertical="center" wrapText="1"/>
    </xf>
    <xf numFmtId="0" fontId="22" fillId="16" borderId="44" xfId="0" applyFont="1" applyFill="1" applyBorder="1" applyAlignment="1">
      <alignment horizontal="center" vertical="center" wrapText="1"/>
    </xf>
    <xf numFmtId="0" fontId="12" fillId="16" borderId="44" xfId="0" applyFont="1" applyFill="1" applyBorder="1" applyAlignment="1">
      <alignment horizontal="center" vertical="center" textRotation="90" wrapText="1"/>
    </xf>
    <xf numFmtId="0" fontId="12" fillId="16" borderId="45" xfId="0" applyFont="1" applyFill="1" applyBorder="1" applyAlignment="1">
      <alignment horizontal="center" vertical="center" wrapText="1"/>
    </xf>
    <xf numFmtId="0" fontId="20" fillId="11" borderId="1" xfId="0" applyFont="1" applyFill="1" applyBorder="1" applyAlignment="1">
      <alignment vertical="center" wrapText="1"/>
    </xf>
    <xf numFmtId="0" fontId="20" fillId="17" borderId="24" xfId="0" applyFont="1" applyFill="1" applyBorder="1" applyAlignment="1">
      <alignment horizontal="left" vertical="center" wrapText="1"/>
    </xf>
    <xf numFmtId="0" fontId="16" fillId="15" borderId="9" xfId="0" applyFont="1" applyFill="1" applyBorder="1" applyAlignment="1">
      <alignment horizontal="center" vertical="center"/>
    </xf>
    <xf numFmtId="0" fontId="16" fillId="15" borderId="9" xfId="0" applyFont="1" applyFill="1" applyBorder="1" applyAlignment="1">
      <alignment horizontal="center" vertical="center" wrapText="1"/>
    </xf>
    <xf numFmtId="0" fontId="5" fillId="19" borderId="0" xfId="3" applyFont="1" applyFill="1" applyBorder="1" applyAlignment="1">
      <alignment horizontal="center" vertical="center"/>
    </xf>
    <xf numFmtId="0" fontId="7" fillId="0" borderId="0" xfId="3" applyFont="1" applyFill="1" applyBorder="1" applyAlignment="1">
      <alignment horizontal="center" vertical="center" wrapText="1"/>
    </xf>
    <xf numFmtId="0" fontId="6" fillId="0" borderId="0" xfId="3" applyFont="1" applyBorder="1"/>
    <xf numFmtId="0" fontId="0" fillId="0" borderId="0" xfId="0" applyBorder="1"/>
    <xf numFmtId="0" fontId="20" fillId="0" borderId="1" xfId="0" applyFont="1" applyBorder="1" applyAlignment="1" applyProtection="1">
      <alignment horizontal="center" vertical="center" wrapText="1"/>
    </xf>
    <xf numFmtId="0" fontId="23" fillId="0" borderId="1" xfId="0" applyFont="1" applyFill="1" applyBorder="1" applyAlignment="1" applyProtection="1">
      <alignment horizontal="justify" vertical="center" wrapText="1"/>
      <protection locked="0"/>
    </xf>
    <xf numFmtId="0" fontId="20" fillId="0" borderId="1" xfId="0" applyFont="1" applyFill="1" applyBorder="1" applyAlignment="1" applyProtection="1">
      <alignment horizontal="justify" vertical="center" wrapText="1"/>
      <protection locked="0"/>
    </xf>
    <xf numFmtId="0" fontId="23" fillId="0" borderId="1" xfId="0" applyFont="1" applyFill="1" applyBorder="1" applyAlignment="1">
      <alignment horizontal="center" vertical="center" wrapText="1"/>
    </xf>
    <xf numFmtId="0" fontId="20" fillId="13" borderId="21" xfId="0" applyFont="1" applyFill="1" applyBorder="1" applyAlignment="1">
      <alignment horizontal="center" vertical="center" wrapText="1"/>
    </xf>
    <xf numFmtId="0" fontId="20" fillId="13" borderId="27" xfId="0" applyFont="1" applyFill="1" applyBorder="1" applyAlignment="1">
      <alignment horizontal="center" vertical="center" wrapText="1"/>
    </xf>
    <xf numFmtId="0" fontId="20" fillId="13" borderId="32"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32" xfId="0" applyFont="1" applyBorder="1" applyAlignment="1">
      <alignment horizontal="center" vertical="center" wrapText="1"/>
    </xf>
    <xf numFmtId="0" fontId="6" fillId="0" borderId="27" xfId="0" applyFont="1" applyBorder="1"/>
    <xf numFmtId="0" fontId="6" fillId="0" borderId="32" xfId="0" applyFont="1" applyBorder="1"/>
    <xf numFmtId="1" fontId="21" fillId="9" borderId="1" xfId="0" applyNumberFormat="1" applyFont="1" applyFill="1" applyBorder="1" applyAlignment="1">
      <alignment horizontal="center" vertical="center" wrapText="1"/>
    </xf>
    <xf numFmtId="0" fontId="23" fillId="0" borderId="9"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21" fillId="9" borderId="1" xfId="0" applyFont="1" applyFill="1" applyBorder="1" applyAlignment="1">
      <alignment horizontal="center" vertical="center" wrapText="1"/>
    </xf>
    <xf numFmtId="0" fontId="20" fillId="14" borderId="21" xfId="0" applyFont="1" applyFill="1" applyBorder="1" applyAlignment="1">
      <alignment horizontal="center" vertical="center" wrapText="1"/>
    </xf>
    <xf numFmtId="0" fontId="23" fillId="10" borderId="9" xfId="0" applyFont="1" applyFill="1" applyBorder="1" applyAlignment="1" applyProtection="1">
      <alignment horizontal="left" vertical="center" wrapText="1"/>
      <protection locked="0"/>
    </xf>
    <xf numFmtId="0" fontId="23" fillId="10" borderId="18" xfId="0" applyFont="1" applyFill="1" applyBorder="1" applyAlignment="1" applyProtection="1">
      <alignment horizontal="left" vertical="center" wrapText="1"/>
      <protection locked="0"/>
    </xf>
    <xf numFmtId="0" fontId="23" fillId="10" borderId="19" xfId="0" applyFont="1" applyFill="1" applyBorder="1" applyAlignment="1" applyProtection="1">
      <alignment horizontal="left" vertical="center" wrapText="1"/>
      <protection locked="0"/>
    </xf>
    <xf numFmtId="0" fontId="23" fillId="10" borderId="9" xfId="0" applyFont="1" applyFill="1" applyBorder="1" applyAlignment="1" applyProtection="1">
      <alignment horizontal="center" vertical="center" wrapText="1"/>
      <protection locked="0"/>
    </xf>
    <xf numFmtId="0" fontId="23" fillId="10" borderId="18" xfId="0" applyFont="1" applyFill="1" applyBorder="1" applyAlignment="1" applyProtection="1">
      <alignment horizontal="center" vertical="center" wrapText="1"/>
      <protection locked="0"/>
    </xf>
    <xf numFmtId="0" fontId="23" fillId="10" borderId="19" xfId="0" applyFont="1" applyFill="1" applyBorder="1" applyAlignment="1" applyProtection="1">
      <alignment horizontal="center" vertical="center" wrapText="1"/>
      <protection locked="0"/>
    </xf>
    <xf numFmtId="0" fontId="20" fillId="0" borderId="9" xfId="0" applyFont="1" applyBorder="1" applyAlignment="1" applyProtection="1">
      <alignment horizontal="center" vertical="center" wrapText="1"/>
    </xf>
    <xf numFmtId="0" fontId="20" fillId="0" borderId="18" xfId="0" applyFont="1" applyBorder="1" applyAlignment="1" applyProtection="1">
      <alignment horizontal="center" vertical="center" wrapText="1"/>
    </xf>
    <xf numFmtId="0" fontId="20" fillId="0" borderId="19" xfId="0" applyFont="1" applyBorder="1" applyAlignment="1" applyProtection="1">
      <alignment horizontal="center" vertical="center" wrapText="1"/>
    </xf>
    <xf numFmtId="0" fontId="23" fillId="0" borderId="1" xfId="0" applyFont="1" applyBorder="1" applyAlignment="1">
      <alignment horizontal="center" vertical="center" wrapText="1"/>
    </xf>
    <xf numFmtId="0" fontId="23" fillId="10" borderId="10" xfId="0" applyFont="1" applyFill="1" applyBorder="1" applyAlignment="1" applyProtection="1">
      <alignment horizontal="justify" vertical="center" wrapText="1"/>
      <protection locked="0"/>
    </xf>
    <xf numFmtId="0" fontId="23" fillId="10" borderId="1" xfId="0" applyFont="1" applyFill="1" applyBorder="1" applyAlignment="1" applyProtection="1">
      <alignment horizontal="justify" vertical="center" wrapText="1"/>
      <protection locked="0"/>
    </xf>
    <xf numFmtId="0" fontId="20" fillId="0" borderId="16" xfId="0" applyFont="1" applyFill="1" applyBorder="1" applyAlignment="1">
      <alignment horizontal="center" vertical="center"/>
    </xf>
    <xf numFmtId="0" fontId="20" fillId="11" borderId="1" xfId="0" applyFont="1" applyFill="1" applyBorder="1" applyAlignment="1">
      <alignment horizontal="center" vertical="center" wrapText="1"/>
    </xf>
    <xf numFmtId="0" fontId="23" fillId="11" borderId="1" xfId="0" applyFont="1" applyFill="1" applyBorder="1" applyAlignment="1" applyProtection="1">
      <alignment horizontal="justify" vertical="center" wrapText="1"/>
      <protection locked="0"/>
    </xf>
    <xf numFmtId="0" fontId="20" fillId="0" borderId="1" xfId="0" applyFont="1" applyFill="1" applyBorder="1" applyAlignment="1">
      <alignment horizontal="center" vertical="center" wrapText="1"/>
    </xf>
    <xf numFmtId="0" fontId="20" fillId="0" borderId="23" xfId="0" applyFont="1" applyBorder="1" applyAlignment="1">
      <alignment horizontal="center" vertical="center" wrapText="1"/>
    </xf>
    <xf numFmtId="0" fontId="6" fillId="0" borderId="29" xfId="0" applyFont="1" applyBorder="1"/>
    <xf numFmtId="0" fontId="6" fillId="0" borderId="34" xfId="0" applyFont="1" applyBorder="1"/>
    <xf numFmtId="0" fontId="20" fillId="0" borderId="22"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33" xfId="0" applyFont="1" applyBorder="1" applyAlignment="1">
      <alignment horizontal="center" vertical="center" wrapText="1"/>
    </xf>
    <xf numFmtId="0" fontId="20" fillId="17" borderId="21" xfId="0" applyFont="1" applyFill="1" applyBorder="1" applyAlignment="1">
      <alignment horizontal="left" vertical="center" wrapText="1"/>
    </xf>
    <xf numFmtId="0" fontId="6" fillId="11" borderId="27" xfId="0" applyFont="1" applyFill="1" applyBorder="1"/>
    <xf numFmtId="0" fontId="6" fillId="11" borderId="32" xfId="0" applyFont="1" applyFill="1" applyBorder="1"/>
    <xf numFmtId="0" fontId="20" fillId="0" borderId="25" xfId="0" applyFont="1" applyBorder="1" applyAlignment="1">
      <alignment horizontal="center" vertical="center" wrapText="1"/>
    </xf>
    <xf numFmtId="0" fontId="6" fillId="0" borderId="30" xfId="0" applyFont="1" applyBorder="1"/>
    <xf numFmtId="0" fontId="6" fillId="0" borderId="35" xfId="0" applyFont="1" applyBorder="1"/>
    <xf numFmtId="0" fontId="20" fillId="0" borderId="18" xfId="0" applyFont="1" applyBorder="1" applyAlignment="1">
      <alignment horizontal="center" vertical="center" wrapText="1"/>
    </xf>
    <xf numFmtId="0" fontId="20" fillId="0" borderId="42" xfId="0" applyFont="1" applyBorder="1" applyAlignment="1">
      <alignment horizontal="center" vertical="center" wrapText="1"/>
    </xf>
    <xf numFmtId="0" fontId="20" fillId="17" borderId="21" xfId="0" applyFont="1" applyFill="1" applyBorder="1" applyAlignment="1">
      <alignment horizontal="center" vertical="center" wrapText="1"/>
    </xf>
    <xf numFmtId="0" fontId="20" fillId="17" borderId="27" xfId="0" applyFont="1" applyFill="1" applyBorder="1" applyAlignment="1">
      <alignment horizontal="center" vertical="center" wrapText="1"/>
    </xf>
    <xf numFmtId="0" fontId="20" fillId="17" borderId="32" xfId="0" applyFont="1" applyFill="1" applyBorder="1" applyAlignment="1">
      <alignment horizontal="center" vertical="center" wrapText="1"/>
    </xf>
    <xf numFmtId="0" fontId="20" fillId="14" borderId="27" xfId="0" applyFont="1" applyFill="1" applyBorder="1" applyAlignment="1">
      <alignment horizontal="center" vertical="center" wrapText="1"/>
    </xf>
    <xf numFmtId="0" fontId="20" fillId="14" borderId="32" xfId="0" applyFont="1" applyFill="1" applyBorder="1" applyAlignment="1">
      <alignment horizontal="center" vertical="center" wrapText="1"/>
    </xf>
    <xf numFmtId="0" fontId="20" fillId="13" borderId="21" xfId="0" applyFont="1" applyFill="1" applyBorder="1" applyAlignment="1">
      <alignment horizontal="justify" vertical="center" wrapText="1"/>
    </xf>
    <xf numFmtId="0" fontId="20" fillId="13" borderId="27" xfId="0" applyFont="1" applyFill="1" applyBorder="1" applyAlignment="1">
      <alignment horizontal="justify" vertical="center" wrapText="1"/>
    </xf>
    <xf numFmtId="0" fontId="20" fillId="13" borderId="32" xfId="0" applyFont="1" applyFill="1" applyBorder="1" applyAlignment="1">
      <alignment horizontal="justify" vertical="center" wrapText="1"/>
    </xf>
    <xf numFmtId="0" fontId="20" fillId="0" borderId="29" xfId="0" applyFont="1" applyBorder="1" applyAlignment="1">
      <alignment horizontal="center" vertical="center" wrapText="1"/>
    </xf>
    <xf numFmtId="0" fontId="20" fillId="0" borderId="34" xfId="0" applyFont="1" applyBorder="1" applyAlignment="1">
      <alignment horizontal="center" vertical="center" wrapText="1"/>
    </xf>
    <xf numFmtId="0" fontId="23" fillId="0" borderId="16" xfId="0" applyFont="1" applyFill="1" applyBorder="1" applyAlignment="1">
      <alignment horizontal="center" vertical="center"/>
    </xf>
    <xf numFmtId="0" fontId="23" fillId="11" borderId="1" xfId="0" applyFont="1" applyFill="1" applyBorder="1" applyAlignment="1">
      <alignment horizontal="center" vertical="center" wrapText="1"/>
    </xf>
    <xf numFmtId="0" fontId="20" fillId="9" borderId="9" xfId="0" applyFont="1" applyFill="1" applyBorder="1" applyAlignment="1">
      <alignment horizontal="center" vertical="center" wrapText="1"/>
    </xf>
    <xf numFmtId="0" fontId="20" fillId="9" borderId="18" xfId="0" applyFont="1" applyFill="1" applyBorder="1" applyAlignment="1">
      <alignment horizontal="center" vertical="center" wrapText="1"/>
    </xf>
    <xf numFmtId="0" fontId="20" fillId="9" borderId="19" xfId="0" applyFont="1" applyFill="1" applyBorder="1" applyAlignment="1">
      <alignment horizontal="center" vertical="center" wrapText="1"/>
    </xf>
    <xf numFmtId="0" fontId="20" fillId="0" borderId="30" xfId="0" applyFont="1" applyBorder="1" applyAlignment="1">
      <alignment horizontal="center" vertical="center" wrapText="1"/>
    </xf>
    <xf numFmtId="0" fontId="20" fillId="0" borderId="35" xfId="0" applyFont="1" applyBorder="1" applyAlignment="1">
      <alignment horizontal="center" vertical="center" wrapText="1"/>
    </xf>
    <xf numFmtId="0" fontId="23" fillId="0" borderId="10" xfId="0" applyFont="1" applyFill="1" applyBorder="1" applyAlignment="1" applyProtection="1">
      <alignment horizontal="justify" vertical="center" wrapText="1"/>
      <protection locked="0"/>
    </xf>
    <xf numFmtId="0" fontId="13" fillId="0" borderId="0" xfId="0" applyFont="1" applyBorder="1" applyAlignment="1">
      <alignment horizontal="center" vertical="top" wrapText="1"/>
    </xf>
    <xf numFmtId="0" fontId="13" fillId="0" borderId="0" xfId="0" applyFont="1" applyBorder="1" applyAlignment="1">
      <alignment horizontal="center" vertical="top"/>
    </xf>
    <xf numFmtId="1" fontId="21" fillId="14" borderId="21" xfId="0" applyNumberFormat="1" applyFont="1" applyFill="1" applyBorder="1" applyAlignment="1">
      <alignment horizontal="center" vertical="center" wrapText="1"/>
    </xf>
    <xf numFmtId="1" fontId="21" fillId="14" borderId="27" xfId="0" applyNumberFormat="1" applyFont="1" applyFill="1" applyBorder="1" applyAlignment="1">
      <alignment horizontal="center" vertical="center" wrapText="1"/>
    </xf>
    <xf numFmtId="1" fontId="21" fillId="14" borderId="32" xfId="0" applyNumberFormat="1" applyFont="1" applyFill="1" applyBorder="1" applyAlignment="1">
      <alignment horizontal="center" vertical="center" wrapText="1"/>
    </xf>
    <xf numFmtId="0" fontId="21" fillId="14" borderId="21" xfId="0" applyFont="1" applyFill="1" applyBorder="1" applyAlignment="1">
      <alignment horizontal="center" vertical="center" wrapText="1"/>
    </xf>
    <xf numFmtId="0" fontId="21" fillId="14" borderId="27" xfId="0" applyFont="1" applyFill="1" applyBorder="1" applyAlignment="1">
      <alignment horizontal="center" vertical="center" wrapText="1"/>
    </xf>
    <xf numFmtId="0" fontId="21" fillId="14" borderId="32" xfId="0" applyFont="1" applyFill="1" applyBorder="1" applyAlignment="1">
      <alignment horizontal="center" vertical="center" wrapText="1"/>
    </xf>
    <xf numFmtId="0" fontId="20" fillId="13" borderId="21" xfId="0" applyFont="1" applyFill="1" applyBorder="1" applyAlignment="1">
      <alignment horizontal="left" vertical="center" wrapText="1"/>
    </xf>
    <xf numFmtId="0" fontId="20" fillId="0" borderId="38" xfId="0" applyFont="1" applyBorder="1" applyAlignment="1">
      <alignment horizontal="center" vertical="center" wrapText="1"/>
    </xf>
    <xf numFmtId="0" fontId="13" fillId="0" borderId="0" xfId="0" applyFont="1" applyBorder="1" applyAlignment="1">
      <alignment horizontal="center" wrapText="1"/>
    </xf>
    <xf numFmtId="0" fontId="13" fillId="0" borderId="0" xfId="0" applyFont="1" applyBorder="1" applyAlignment="1">
      <alignment horizontal="center"/>
    </xf>
    <xf numFmtId="0" fontId="20" fillId="13" borderId="26" xfId="0" applyFont="1" applyFill="1" applyBorder="1" applyAlignment="1">
      <alignment horizontal="left" vertical="center" wrapText="1"/>
    </xf>
    <xf numFmtId="0" fontId="6" fillId="0" borderId="31" xfId="0" applyFont="1" applyBorder="1"/>
    <xf numFmtId="0" fontId="6" fillId="0" borderId="36" xfId="0" applyFont="1" applyBorder="1"/>
    <xf numFmtId="0" fontId="20" fillId="13" borderId="26" xfId="0" applyFont="1" applyFill="1" applyBorder="1" applyAlignment="1">
      <alignment horizontal="justify" vertical="center" wrapText="1"/>
    </xf>
    <xf numFmtId="0" fontId="20" fillId="13" borderId="31" xfId="0" applyFont="1" applyFill="1" applyBorder="1" applyAlignment="1">
      <alignment horizontal="justify" vertical="center" wrapText="1"/>
    </xf>
    <xf numFmtId="0" fontId="20" fillId="13" borderId="36" xfId="0" applyFont="1" applyFill="1" applyBorder="1" applyAlignment="1">
      <alignment horizontal="justify" vertical="center" wrapText="1"/>
    </xf>
    <xf numFmtId="0" fontId="20" fillId="13" borderId="27" xfId="0" applyFont="1" applyFill="1" applyBorder="1" applyAlignment="1">
      <alignment horizontal="left" vertical="center" wrapText="1"/>
    </xf>
    <xf numFmtId="0" fontId="20" fillId="13" borderId="32" xfId="0" applyFont="1" applyFill="1" applyBorder="1" applyAlignment="1">
      <alignment horizontal="left" vertical="center" wrapText="1"/>
    </xf>
    <xf numFmtId="0" fontId="20" fillId="0" borderId="39" xfId="0" applyFont="1" applyFill="1" applyBorder="1" applyAlignment="1">
      <alignment horizontal="center" vertical="center"/>
    </xf>
    <xf numFmtId="0" fontId="20" fillId="0" borderId="20" xfId="0" applyFont="1" applyFill="1" applyBorder="1" applyAlignment="1">
      <alignment horizontal="center" vertical="center"/>
    </xf>
    <xf numFmtId="0" fontId="20" fillId="11" borderId="18" xfId="0" applyFont="1" applyFill="1" applyBorder="1" applyAlignment="1">
      <alignment horizontal="center" vertical="center" wrapText="1"/>
    </xf>
    <xf numFmtId="0" fontId="20" fillId="11" borderId="19" xfId="0" applyFont="1" applyFill="1" applyBorder="1" applyAlignment="1">
      <alignment horizontal="center" vertical="center" wrapText="1"/>
    </xf>
    <xf numFmtId="0" fontId="20" fillId="10" borderId="18" xfId="0" applyFont="1" applyFill="1" applyBorder="1" applyAlignment="1" applyProtection="1">
      <alignment horizontal="justify" vertical="center" wrapText="1"/>
      <protection locked="0"/>
    </xf>
    <xf numFmtId="0" fontId="20" fillId="10" borderId="42" xfId="0" applyFont="1" applyFill="1" applyBorder="1" applyAlignment="1" applyProtection="1">
      <alignment horizontal="justify" vertical="center" wrapText="1"/>
      <protection locked="0"/>
    </xf>
    <xf numFmtId="0" fontId="20" fillId="10" borderId="18" xfId="0" applyFont="1" applyFill="1" applyBorder="1" applyAlignment="1" applyProtection="1">
      <alignment horizontal="justify" vertical="top" wrapText="1"/>
      <protection locked="0"/>
    </xf>
    <xf numFmtId="0" fontId="20" fillId="10" borderId="19" xfId="0" applyFont="1" applyFill="1" applyBorder="1" applyAlignment="1" applyProtection="1">
      <alignment horizontal="justify" vertical="top" wrapText="1"/>
      <protection locked="0"/>
    </xf>
    <xf numFmtId="0" fontId="20" fillId="11" borderId="42" xfId="0" applyFont="1" applyFill="1" applyBorder="1" applyAlignment="1">
      <alignment horizontal="center" vertical="center" wrapText="1"/>
    </xf>
    <xf numFmtId="0" fontId="20" fillId="9" borderId="42" xfId="0" applyFont="1" applyFill="1" applyBorder="1" applyAlignment="1">
      <alignment horizontal="center" vertical="center" wrapText="1"/>
    </xf>
    <xf numFmtId="0" fontId="20" fillId="0" borderId="42" xfId="0" applyFont="1" applyBorder="1" applyAlignment="1" applyProtection="1">
      <alignment horizontal="center" vertical="center" wrapText="1"/>
    </xf>
    <xf numFmtId="1" fontId="21" fillId="9" borderId="18" xfId="0" applyNumberFormat="1" applyFont="1" applyFill="1" applyBorder="1" applyAlignment="1">
      <alignment horizontal="center" vertical="center" wrapText="1"/>
    </xf>
    <xf numFmtId="1" fontId="21" fillId="9" borderId="42" xfId="0" applyNumberFormat="1" applyFont="1" applyFill="1" applyBorder="1" applyAlignment="1">
      <alignment horizontal="center" vertical="center" wrapText="1"/>
    </xf>
    <xf numFmtId="0" fontId="21" fillId="9" borderId="18" xfId="0" applyFont="1" applyFill="1" applyBorder="1" applyAlignment="1">
      <alignment horizontal="center" vertical="center" wrapText="1"/>
    </xf>
    <xf numFmtId="0" fontId="21" fillId="9" borderId="42" xfId="0" applyFont="1" applyFill="1" applyBorder="1" applyAlignment="1">
      <alignment horizontal="center" vertical="center" wrapText="1"/>
    </xf>
    <xf numFmtId="0" fontId="20" fillId="0" borderId="19" xfId="0" applyFont="1" applyBorder="1" applyAlignment="1">
      <alignment horizontal="center" vertical="center" wrapText="1"/>
    </xf>
    <xf numFmtId="0" fontId="20" fillId="10" borderId="19" xfId="0" applyFont="1" applyFill="1" applyBorder="1" applyAlignment="1" applyProtection="1">
      <alignment horizontal="justify" vertical="center" wrapText="1"/>
      <protection locked="0"/>
    </xf>
    <xf numFmtId="0" fontId="20" fillId="10" borderId="40" xfId="0" applyFont="1" applyFill="1" applyBorder="1" applyAlignment="1" applyProtection="1">
      <alignment horizontal="justify" vertical="center" wrapText="1"/>
      <protection locked="0"/>
    </xf>
    <xf numFmtId="0" fontId="20" fillId="10" borderId="41" xfId="0" applyFont="1" applyFill="1" applyBorder="1" applyAlignment="1" applyProtection="1">
      <alignment horizontal="justify" vertical="center" wrapText="1"/>
      <protection locked="0"/>
    </xf>
    <xf numFmtId="0" fontId="20" fillId="0" borderId="11" xfId="0" applyFont="1" applyFill="1" applyBorder="1" applyAlignment="1">
      <alignment horizontal="center" vertical="center"/>
    </xf>
    <xf numFmtId="0" fontId="20" fillId="11" borderId="12" xfId="0" applyFont="1" applyFill="1" applyBorder="1" applyAlignment="1">
      <alignment horizontal="center" vertical="center" wrapText="1"/>
    </xf>
    <xf numFmtId="0" fontId="20" fillId="10" borderId="1" xfId="0" applyFont="1" applyFill="1" applyBorder="1" applyAlignment="1" applyProtection="1">
      <alignment horizontal="justify" vertical="center" wrapText="1"/>
      <protection locked="0"/>
    </xf>
    <xf numFmtId="0" fontId="20" fillId="10" borderId="12" xfId="0" applyFont="1" applyFill="1" applyBorder="1" applyAlignment="1" applyProtection="1">
      <alignment horizontal="justify" vertical="center" wrapText="1"/>
      <protection locked="0"/>
    </xf>
    <xf numFmtId="0" fontId="20" fillId="0" borderId="12" xfId="0" applyFont="1" applyBorder="1" applyAlignment="1">
      <alignment horizontal="center" vertical="center" wrapText="1"/>
    </xf>
    <xf numFmtId="0" fontId="20" fillId="9" borderId="12" xfId="0" applyFont="1" applyFill="1" applyBorder="1" applyAlignment="1">
      <alignment horizontal="center" vertical="center" wrapText="1"/>
    </xf>
    <xf numFmtId="0" fontId="20" fillId="12" borderId="1" xfId="0" applyFont="1" applyFill="1" applyBorder="1" applyAlignment="1" applyProtection="1">
      <alignment horizontal="center" vertical="center" wrapText="1"/>
    </xf>
    <xf numFmtId="0" fontId="20" fillId="12" borderId="12" xfId="0" applyFont="1" applyFill="1" applyBorder="1" applyAlignment="1" applyProtection="1">
      <alignment horizontal="center" vertical="center" wrapText="1"/>
    </xf>
    <xf numFmtId="0" fontId="20" fillId="10" borderId="10" xfId="0" applyFont="1" applyFill="1" applyBorder="1" applyAlignment="1" applyProtection="1">
      <alignment horizontal="justify" vertical="center" wrapText="1"/>
      <protection locked="0"/>
    </xf>
    <xf numFmtId="0" fontId="20" fillId="10" borderId="17" xfId="0" applyFont="1" applyFill="1" applyBorder="1" applyAlignment="1" applyProtection="1">
      <alignment horizontal="justify" vertical="center" wrapText="1"/>
      <protection locked="0"/>
    </xf>
    <xf numFmtId="0" fontId="2" fillId="0" borderId="1" xfId="0" applyFont="1" applyBorder="1" applyAlignment="1">
      <alignment horizontal="center" vertical="center"/>
    </xf>
    <xf numFmtId="0" fontId="11" fillId="2" borderId="1" xfId="0" applyFont="1" applyFill="1" applyBorder="1" applyAlignment="1">
      <alignment horizontal="center" vertical="center" wrapText="1"/>
    </xf>
    <xf numFmtId="0" fontId="24" fillId="13" borderId="1" xfId="0" applyFont="1" applyFill="1" applyBorder="1" applyAlignment="1">
      <alignment horizontal="center" vertical="center" wrapText="1"/>
    </xf>
    <xf numFmtId="0" fontId="25" fillId="13" borderId="1" xfId="0" applyFont="1" applyFill="1" applyBorder="1" applyAlignment="1">
      <alignment horizontal="center" vertical="center" wrapText="1"/>
    </xf>
    <xf numFmtId="0" fontId="2" fillId="0" borderId="0" xfId="0" applyFont="1" applyBorder="1" applyAlignment="1">
      <alignment horizontal="center" vertical="center"/>
    </xf>
    <xf numFmtId="0" fontId="26" fillId="15" borderId="15" xfId="0" applyFont="1" applyFill="1" applyBorder="1" applyAlignment="1">
      <alignment horizontal="center" vertical="center"/>
    </xf>
    <xf numFmtId="0" fontId="26" fillId="15" borderId="13" xfId="0" applyFont="1" applyFill="1" applyBorder="1" applyAlignment="1">
      <alignment horizontal="center" vertical="center"/>
    </xf>
    <xf numFmtId="0" fontId="26" fillId="15" borderId="11" xfId="0" applyFont="1" applyFill="1" applyBorder="1" applyAlignment="1">
      <alignment horizontal="center" vertical="center"/>
    </xf>
    <xf numFmtId="0" fontId="26" fillId="15" borderId="12" xfId="0" applyFont="1" applyFill="1" applyBorder="1" applyAlignment="1">
      <alignment horizontal="center" vertical="center"/>
    </xf>
    <xf numFmtId="0" fontId="26" fillId="15" borderId="13" xfId="0" applyFont="1" applyFill="1" applyBorder="1" applyAlignment="1">
      <alignment horizontal="center" vertical="center" wrapText="1"/>
    </xf>
    <xf numFmtId="0" fontId="26" fillId="15" borderId="14" xfId="0" applyFont="1" applyFill="1" applyBorder="1" applyAlignment="1">
      <alignment horizontal="center" vertical="center" wrapText="1"/>
    </xf>
    <xf numFmtId="0" fontId="26" fillId="15" borderId="12" xfId="0" applyFont="1" applyFill="1" applyBorder="1" applyAlignment="1">
      <alignment horizontal="center" vertical="center" wrapText="1"/>
    </xf>
    <xf numFmtId="0" fontId="26" fillId="15" borderId="17" xfId="0" applyFont="1" applyFill="1" applyBorder="1" applyAlignment="1">
      <alignment horizontal="center" vertical="center" wrapText="1"/>
    </xf>
    <xf numFmtId="0" fontId="5" fillId="7" borderId="1" xfId="3" applyFont="1" applyFill="1" applyBorder="1" applyAlignment="1">
      <alignment horizontal="center" vertical="center"/>
    </xf>
    <xf numFmtId="0" fontId="7" fillId="0" borderId="1" xfId="3" applyFont="1" applyFill="1" applyBorder="1" applyAlignment="1">
      <alignment horizontal="center" vertical="center" wrapText="1"/>
    </xf>
    <xf numFmtId="0" fontId="5" fillId="5" borderId="1" xfId="3" applyFont="1" applyFill="1" applyBorder="1" applyAlignment="1">
      <alignment horizontal="center" vertical="center"/>
    </xf>
    <xf numFmtId="0" fontId="5" fillId="6" borderId="1" xfId="3" applyFont="1" applyFill="1" applyBorder="1" applyAlignment="1">
      <alignment horizontal="center" vertical="center"/>
    </xf>
    <xf numFmtId="0" fontId="5" fillId="4" borderId="1" xfId="3" applyFont="1" applyFill="1" applyBorder="1" applyAlignment="1">
      <alignment horizontal="center" vertical="center"/>
    </xf>
    <xf numFmtId="0" fontId="5" fillId="3" borderId="0" xfId="3" applyFont="1" applyFill="1" applyBorder="1" applyAlignment="1">
      <alignment horizontal="center" vertical="center"/>
    </xf>
    <xf numFmtId="0" fontId="10" fillId="0" borderId="0" xfId="3" applyFont="1" applyBorder="1" applyAlignment="1">
      <alignment horizontal="center" wrapText="1"/>
    </xf>
    <xf numFmtId="0" fontId="10" fillId="0" borderId="0" xfId="3" applyFont="1" applyBorder="1" applyAlignment="1">
      <alignment horizontal="center" vertical="center" wrapText="1"/>
    </xf>
    <xf numFmtId="0" fontId="5" fillId="19" borderId="1" xfId="3" applyFont="1" applyFill="1" applyBorder="1" applyAlignment="1">
      <alignment horizontal="center" vertical="center"/>
    </xf>
    <xf numFmtId="0" fontId="5" fillId="18" borderId="0" xfId="3" applyFont="1" applyFill="1" applyBorder="1" applyAlignment="1">
      <alignment horizontal="center" vertical="center" textRotation="90"/>
    </xf>
    <xf numFmtId="0" fontId="15" fillId="15" borderId="1" xfId="0" applyFont="1" applyFill="1" applyBorder="1" applyAlignment="1">
      <alignment horizontal="center" vertical="center" wrapText="1"/>
    </xf>
  </cellXfs>
  <cellStyles count="4">
    <cellStyle name="Excel Built-in Normal" xfId="3"/>
    <cellStyle name="Normal" xfId="0" builtinId="0"/>
    <cellStyle name="Normal 2" xfId="2"/>
    <cellStyle name="Normal 3" xfId="1"/>
  </cellStyles>
  <dxfs count="156">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3366CC"/>
      <color rgb="FF66FF33"/>
      <color rgb="FF00CC99"/>
      <color rgb="FF0000FF"/>
      <color rgb="FFD7EBF7"/>
      <color rgb="FFD4F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63643</xdr:colOff>
      <xdr:row>0</xdr:row>
      <xdr:rowOff>166038</xdr:rowOff>
    </xdr:from>
    <xdr:ext cx="5919788" cy="1188244"/>
    <xdr:pic>
      <xdr:nvPicPr>
        <xdr:cNvPr id="3" name="Imagen 2">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643" y="166038"/>
          <a:ext cx="5919788" cy="1188244"/>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60614</xdr:colOff>
      <xdr:row>0</xdr:row>
      <xdr:rowOff>43296</xdr:rowOff>
    </xdr:from>
    <xdr:ext cx="3212523" cy="554182"/>
    <xdr:pic>
      <xdr:nvPicPr>
        <xdr:cNvPr id="3" name="Imagen 2">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14" y="43296"/>
          <a:ext cx="3212523" cy="554182"/>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9-01-30%20Mapa%20de%20Riesgos%20de%20Corrupci&#243;n%202019%20Rev%20Caus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OLCIENCIAS\lfgiraldo\Institucionales\FELIPE%20COLCIENCIAS\2019\RIESGOS\RIESGOS%20DE%20CORRUPCION\AJUSTADO%20SOLICIT%20ADRPER%2019-04-08\Mapa%20Riesgo%20Corrup%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vchacon/Downloads/19-04-11%20Mapa%20de%20Riesgos%20de%20Corrupci&#243;n%202019%20Erika%2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yapereira/AppData/Local/Microsoft/Windows/INetCache/Content.MSO/Copia%20de%2019-01-30%20Mapa%20de%20Riesgos%20de%20Corrupci&#243;n%202019%20Definiti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upción"/>
      <sheetName val="Matriz de calificación"/>
      <sheetName val="Control de Cambios"/>
      <sheetName val="Hoja5"/>
    </sheetNames>
    <sheetDataSet>
      <sheetData sheetId="0"/>
      <sheetData sheetId="1"/>
      <sheetData sheetId="2"/>
      <sheetData sheetId="3">
        <row r="3">
          <cell r="L3" t="str">
            <v>Rara vezInsignificante</v>
          </cell>
          <cell r="M3" t="str">
            <v>Bajo</v>
          </cell>
        </row>
        <row r="4">
          <cell r="L4" t="str">
            <v>Rara vezMenor</v>
          </cell>
          <cell r="M4" t="str">
            <v>Bajo</v>
          </cell>
        </row>
        <row r="5">
          <cell r="L5" t="str">
            <v>Rara vezModerado</v>
          </cell>
          <cell r="M5" t="str">
            <v>Moderado</v>
          </cell>
        </row>
        <row r="6">
          <cell r="L6" t="str">
            <v>Rara vezMayor</v>
          </cell>
          <cell r="M6" t="str">
            <v>Alto</v>
          </cell>
        </row>
        <row r="7">
          <cell r="L7" t="str">
            <v>Rara vezCatastrófico</v>
          </cell>
          <cell r="M7" t="str">
            <v>Extremo</v>
          </cell>
        </row>
        <row r="8">
          <cell r="L8" t="str">
            <v>ImprobableInsignificante</v>
          </cell>
          <cell r="M8" t="str">
            <v>Bajo</v>
          </cell>
        </row>
        <row r="9">
          <cell r="L9" t="str">
            <v>ImprobableMenor</v>
          </cell>
          <cell r="M9" t="str">
            <v>Bajo</v>
          </cell>
        </row>
        <row r="10">
          <cell r="L10" t="str">
            <v>ImprobableModerado</v>
          </cell>
          <cell r="M10" t="str">
            <v>Moderado</v>
          </cell>
        </row>
        <row r="11">
          <cell r="L11" t="str">
            <v>ImprobableMayor</v>
          </cell>
          <cell r="M11" t="str">
            <v>Alto</v>
          </cell>
        </row>
        <row r="12">
          <cell r="L12" t="str">
            <v>ImprobableCatastrófico</v>
          </cell>
          <cell r="M12" t="str">
            <v>Extremo</v>
          </cell>
        </row>
        <row r="13">
          <cell r="L13" t="str">
            <v>PosibleInsignificante</v>
          </cell>
          <cell r="M13" t="str">
            <v>Bajo</v>
          </cell>
        </row>
        <row r="14">
          <cell r="L14" t="str">
            <v>PosibleMenor</v>
          </cell>
          <cell r="M14" t="str">
            <v>Moderado</v>
          </cell>
        </row>
        <row r="15">
          <cell r="L15" t="str">
            <v>PosibleModerado</v>
          </cell>
          <cell r="M15" t="str">
            <v>Alto</v>
          </cell>
        </row>
        <row r="16">
          <cell r="L16" t="str">
            <v>PosibleMayor</v>
          </cell>
          <cell r="M16" t="str">
            <v>Extremo</v>
          </cell>
        </row>
        <row r="17">
          <cell r="L17" t="str">
            <v>PosibleCatastrófico</v>
          </cell>
          <cell r="M17" t="str">
            <v>Extremo</v>
          </cell>
        </row>
        <row r="18">
          <cell r="L18" t="str">
            <v>ProbableInsignificante</v>
          </cell>
          <cell r="M18" t="str">
            <v>Moderado</v>
          </cell>
        </row>
        <row r="19">
          <cell r="L19" t="str">
            <v>ProbableMenor</v>
          </cell>
          <cell r="M19" t="str">
            <v>Alto</v>
          </cell>
        </row>
        <row r="20">
          <cell r="L20" t="str">
            <v>ProbableModerado</v>
          </cell>
          <cell r="M20" t="str">
            <v>Alto</v>
          </cell>
        </row>
        <row r="21">
          <cell r="L21" t="str">
            <v>ProbableMayor</v>
          </cell>
          <cell r="M21" t="str">
            <v>Extremo</v>
          </cell>
        </row>
        <row r="22">
          <cell r="L22" t="str">
            <v>ProbableCatastrófico</v>
          </cell>
          <cell r="M22" t="str">
            <v>Extremo</v>
          </cell>
        </row>
        <row r="23">
          <cell r="L23" t="str">
            <v>Casi seguroInsignificante</v>
          </cell>
          <cell r="M23" t="str">
            <v>Alto</v>
          </cell>
        </row>
        <row r="24">
          <cell r="L24" t="str">
            <v>Casi seguroMenor</v>
          </cell>
          <cell r="M24" t="str">
            <v>Alto</v>
          </cell>
        </row>
        <row r="25">
          <cell r="L25" t="str">
            <v>Casi seguroModerado</v>
          </cell>
          <cell r="M25" t="str">
            <v>Extremo</v>
          </cell>
        </row>
        <row r="26">
          <cell r="L26" t="str">
            <v>Casi seguroMayor</v>
          </cell>
          <cell r="M26" t="str">
            <v>Extremo</v>
          </cell>
        </row>
        <row r="27">
          <cell r="L27" t="str">
            <v>Casi seguroCatastrófico</v>
          </cell>
          <cell r="M27" t="str">
            <v>Extremo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upción"/>
      <sheetName val="Matriz de calificación"/>
      <sheetName val="Control de Cambios"/>
      <sheetName val="Hoja5"/>
    </sheetNames>
    <sheetDataSet>
      <sheetData sheetId="0"/>
      <sheetData sheetId="1"/>
      <sheetData sheetId="2"/>
      <sheetData sheetId="3">
        <row r="2">
          <cell r="L2" t="str">
            <v>Evaluación</v>
          </cell>
        </row>
        <row r="3">
          <cell r="L3" t="str">
            <v>Rara vezInsignificante</v>
          </cell>
          <cell r="M3" t="str">
            <v>Bajo</v>
          </cell>
        </row>
        <row r="4">
          <cell r="L4" t="str">
            <v>Rara vezMenor</v>
          </cell>
          <cell r="M4" t="str">
            <v>Bajo</v>
          </cell>
        </row>
        <row r="5">
          <cell r="L5" t="str">
            <v>Rara vezModerado</v>
          </cell>
          <cell r="M5" t="str">
            <v>Moderado</v>
          </cell>
        </row>
        <row r="6">
          <cell r="L6" t="str">
            <v>Rara vezMayor</v>
          </cell>
          <cell r="M6" t="str">
            <v>Alto</v>
          </cell>
        </row>
        <row r="7">
          <cell r="L7" t="str">
            <v>Rara vezCatastrófico</v>
          </cell>
          <cell r="M7" t="str">
            <v>Extremo</v>
          </cell>
        </row>
        <row r="8">
          <cell r="L8" t="str">
            <v>ImprobableInsignificante</v>
          </cell>
          <cell r="M8" t="str">
            <v>Bajo</v>
          </cell>
        </row>
        <row r="9">
          <cell r="L9" t="str">
            <v>ImprobableMenor</v>
          </cell>
          <cell r="M9" t="str">
            <v>Bajo</v>
          </cell>
        </row>
        <row r="10">
          <cell r="L10" t="str">
            <v>ImprobableModerado</v>
          </cell>
          <cell r="M10" t="str">
            <v>Moderado</v>
          </cell>
        </row>
        <row r="11">
          <cell r="L11" t="str">
            <v>ImprobableMayor</v>
          </cell>
          <cell r="M11" t="str">
            <v>Alto</v>
          </cell>
        </row>
        <row r="12">
          <cell r="L12" t="str">
            <v>ImprobableCatastrófico</v>
          </cell>
          <cell r="M12" t="str">
            <v>Extremo</v>
          </cell>
        </row>
        <row r="13">
          <cell r="L13" t="str">
            <v>PosibleInsignificante</v>
          </cell>
          <cell r="M13" t="str">
            <v>Bajo</v>
          </cell>
        </row>
        <row r="14">
          <cell r="L14" t="str">
            <v>PosibleMenor</v>
          </cell>
          <cell r="M14" t="str">
            <v>Moderado</v>
          </cell>
        </row>
        <row r="15">
          <cell r="L15" t="str">
            <v>PosibleModerado</v>
          </cell>
          <cell r="M15" t="str">
            <v>Alto</v>
          </cell>
        </row>
        <row r="16">
          <cell r="L16" t="str">
            <v>PosibleMayor</v>
          </cell>
          <cell r="M16" t="str">
            <v>Extremo</v>
          </cell>
        </row>
        <row r="17">
          <cell r="L17" t="str">
            <v>PosibleCatastrófico</v>
          </cell>
          <cell r="M17" t="str">
            <v>Extremo</v>
          </cell>
        </row>
        <row r="18">
          <cell r="L18" t="str">
            <v>ProbableInsignificante</v>
          </cell>
          <cell r="M18" t="str">
            <v>Moderado</v>
          </cell>
        </row>
        <row r="19">
          <cell r="L19" t="str">
            <v>ProbableMenor</v>
          </cell>
          <cell r="M19" t="str">
            <v>Alto</v>
          </cell>
        </row>
        <row r="20">
          <cell r="L20" t="str">
            <v>ProbableModerado</v>
          </cell>
          <cell r="M20" t="str">
            <v>Alto</v>
          </cell>
        </row>
        <row r="21">
          <cell r="L21" t="str">
            <v>ProbableMayor</v>
          </cell>
          <cell r="M21" t="str">
            <v>Extremo</v>
          </cell>
        </row>
        <row r="22">
          <cell r="L22" t="str">
            <v>ProbableCatastrófico</v>
          </cell>
          <cell r="M22" t="str">
            <v>Extremo</v>
          </cell>
        </row>
        <row r="23">
          <cell r="L23" t="str">
            <v>Casi seguroInsignificante</v>
          </cell>
          <cell r="M23" t="str">
            <v>Alto</v>
          </cell>
        </row>
        <row r="24">
          <cell r="L24" t="str">
            <v>Casi seguroMenor</v>
          </cell>
          <cell r="M24" t="str">
            <v>Alto</v>
          </cell>
        </row>
        <row r="25">
          <cell r="L25" t="str">
            <v>Casi seguroModerado</v>
          </cell>
          <cell r="M25" t="str">
            <v>Extremo</v>
          </cell>
        </row>
        <row r="26">
          <cell r="L26" t="str">
            <v>Casi seguroMayor</v>
          </cell>
          <cell r="M26" t="str">
            <v>Extremo</v>
          </cell>
        </row>
        <row r="27">
          <cell r="L27" t="str">
            <v>Casi seguroCatastrófico</v>
          </cell>
          <cell r="M27" t="str">
            <v>Extremo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upción"/>
      <sheetName val="Hoja2"/>
      <sheetName val="Hoja1"/>
      <sheetName val="Matriz de calificación"/>
      <sheetName val="Control de Cambios"/>
      <sheetName val="Hoja5"/>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upción"/>
      <sheetName val="Matriz de calificación"/>
      <sheetName val="Control de Cambios"/>
      <sheetName val="Hoja5"/>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84"/>
  <sheetViews>
    <sheetView showGridLines="0" tabSelected="1" topLeftCell="A6" zoomScale="70" zoomScaleNormal="70" zoomScaleSheetLayoutView="20" workbookViewId="0">
      <selection activeCell="A14" sqref="A14:A16"/>
    </sheetView>
  </sheetViews>
  <sheetFormatPr baseColWidth="10" defaultColWidth="11.42578125" defaultRowHeight="15" x14ac:dyDescent="0.25"/>
  <cols>
    <col min="1" max="1" width="4.85546875" style="29" customWidth="1"/>
    <col min="2" max="2" width="13" style="25" customWidth="1"/>
    <col min="3" max="5" width="25.42578125" style="28" customWidth="1"/>
    <col min="6" max="6" width="10.5703125" style="28" customWidth="1"/>
    <col min="7" max="7" width="25.5703125" style="28" customWidth="1"/>
    <col min="8" max="8" width="30" style="25" customWidth="1"/>
    <col min="9" max="9" width="27.7109375" style="25" customWidth="1"/>
    <col min="10" max="10" width="16.140625" style="25" customWidth="1"/>
    <col min="11" max="11" width="17" style="25" customWidth="1"/>
    <col min="12" max="12" width="15.5703125" style="25" customWidth="1"/>
    <col min="13" max="13" width="17.28515625" style="25" customWidth="1"/>
    <col min="14" max="14" width="14.42578125" style="25" customWidth="1"/>
    <col min="15" max="15" width="13.28515625" style="25" customWidth="1"/>
    <col min="16" max="16" width="15" style="25" customWidth="1"/>
    <col min="17" max="17" width="21.28515625" style="25" customWidth="1"/>
    <col min="18" max="18" width="13.7109375" style="25" customWidth="1"/>
    <col min="19" max="19" width="15.140625" style="25" customWidth="1"/>
    <col min="20" max="20" width="14.85546875" style="25" customWidth="1"/>
    <col min="21" max="21" width="11.5703125" style="25" customWidth="1"/>
    <col min="22" max="22" width="13" style="25" customWidth="1"/>
    <col min="23" max="23" width="15.28515625" style="25" customWidth="1"/>
    <col min="24" max="24" width="16" style="25" customWidth="1"/>
    <col min="25" max="25" width="14.42578125" style="25" customWidth="1"/>
    <col min="26" max="26" width="10.42578125" style="25" customWidth="1"/>
    <col min="27" max="27" width="8.85546875" style="25" customWidth="1"/>
    <col min="28" max="28" width="10.85546875" style="25" customWidth="1"/>
    <col min="29" max="29" width="16" style="25" customWidth="1"/>
    <col min="30" max="30" width="9.28515625" style="1" customWidth="1"/>
    <col min="31" max="31" width="10.42578125" style="1" customWidth="1"/>
    <col min="32" max="32" width="8" style="1" customWidth="1"/>
    <col min="33" max="33" width="8.28515625" style="25" customWidth="1"/>
    <col min="34" max="34" width="36.7109375" style="84" customWidth="1"/>
    <col min="35" max="35" width="16.42578125" style="28" customWidth="1"/>
    <col min="36" max="36" width="12.7109375" style="25" customWidth="1"/>
    <col min="37" max="37" width="16" style="25" customWidth="1"/>
    <col min="38" max="38" width="19.28515625" style="25" customWidth="1"/>
    <col min="39" max="39" width="16" style="25" customWidth="1"/>
    <col min="40" max="40" width="13" style="25" customWidth="1"/>
    <col min="41" max="41" width="18.28515625" style="25" customWidth="1"/>
    <col min="42" max="42" width="18.42578125" style="25" customWidth="1"/>
    <col min="43" max="43" width="8.85546875" style="25" customWidth="1"/>
    <col min="44" max="44" width="15.5703125" style="25" customWidth="1"/>
    <col min="45" max="45" width="20.5703125" style="25" customWidth="1"/>
    <col min="46" max="50" width="15.5703125" style="25" customWidth="1"/>
    <col min="51" max="52" width="10.140625" style="1" customWidth="1"/>
    <col min="53" max="53" width="10.140625" style="25" customWidth="1"/>
    <col min="54" max="54" width="16" style="25" customWidth="1"/>
    <col min="55" max="55" width="35.85546875" style="25" customWidth="1"/>
    <col min="56" max="56" width="34.7109375" style="25" customWidth="1"/>
    <col min="57" max="57" width="17.5703125" style="25" customWidth="1"/>
    <col min="58" max="58" width="14.140625" style="25" customWidth="1"/>
    <col min="59" max="59" width="9.42578125" style="25" customWidth="1"/>
    <col min="60" max="60" width="9.5703125" style="25" customWidth="1"/>
    <col min="61" max="61" width="28.140625" style="27" customWidth="1"/>
    <col min="62" max="62" width="16.85546875" style="27" customWidth="1"/>
    <col min="63" max="63" width="56.7109375" style="25" customWidth="1"/>
    <col min="64" max="16384" width="11.42578125" style="25"/>
  </cols>
  <sheetData>
    <row r="1" spans="1:63" ht="40.5" customHeight="1" x14ac:dyDescent="0.25">
      <c r="A1" s="231"/>
      <c r="B1" s="231"/>
      <c r="C1" s="231"/>
      <c r="D1" s="231"/>
      <c r="E1" s="231"/>
      <c r="F1" s="232" t="s">
        <v>536</v>
      </c>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3" t="s">
        <v>528</v>
      </c>
      <c r="BJ1" s="233"/>
    </row>
    <row r="2" spans="1:63" ht="40.5" customHeight="1" x14ac:dyDescent="0.25">
      <c r="A2" s="231"/>
      <c r="B2" s="231"/>
      <c r="C2" s="231"/>
      <c r="D2" s="231"/>
      <c r="E2" s="231"/>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232"/>
      <c r="BI2" s="233" t="s">
        <v>529</v>
      </c>
      <c r="BJ2" s="233"/>
    </row>
    <row r="3" spans="1:63" ht="40.5" customHeight="1" x14ac:dyDescent="0.25">
      <c r="A3" s="231"/>
      <c r="B3" s="231"/>
      <c r="C3" s="231"/>
      <c r="D3" s="231"/>
      <c r="E3" s="231"/>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4" t="s">
        <v>539</v>
      </c>
      <c r="BJ3" s="233"/>
    </row>
    <row r="4" spans="1:63" ht="40.5" customHeight="1" thickBot="1" x14ac:dyDescent="0.3">
      <c r="A4" s="235"/>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5"/>
      <c r="BK4" s="235"/>
    </row>
    <row r="5" spans="1:63" ht="29.25" customHeight="1" x14ac:dyDescent="0.25">
      <c r="A5" s="236" t="s">
        <v>109</v>
      </c>
      <c r="B5" s="237"/>
      <c r="C5" s="237"/>
      <c r="D5" s="237"/>
      <c r="E5" s="237"/>
      <c r="F5" s="237"/>
      <c r="G5" s="237"/>
      <c r="H5" s="237"/>
      <c r="I5" s="237"/>
      <c r="J5" s="237" t="s">
        <v>294</v>
      </c>
      <c r="K5" s="237"/>
      <c r="L5" s="237"/>
      <c r="M5" s="237"/>
      <c r="N5" s="237"/>
      <c r="O5" s="237"/>
      <c r="P5" s="237"/>
      <c r="Q5" s="237"/>
      <c r="R5" s="237"/>
      <c r="S5" s="237"/>
      <c r="T5" s="237"/>
      <c r="U5" s="237"/>
      <c r="V5" s="237"/>
      <c r="W5" s="237"/>
      <c r="X5" s="237"/>
      <c r="Y5" s="237"/>
      <c r="Z5" s="237"/>
      <c r="AA5" s="237"/>
      <c r="AB5" s="237"/>
      <c r="AC5" s="237"/>
      <c r="AD5" s="237"/>
      <c r="AE5" s="237"/>
      <c r="AF5" s="237"/>
      <c r="AG5" s="237" t="s">
        <v>293</v>
      </c>
      <c r="AH5" s="237"/>
      <c r="AI5" s="237"/>
      <c r="AJ5" s="237"/>
      <c r="AK5" s="237"/>
      <c r="AL5" s="237"/>
      <c r="AM5" s="237"/>
      <c r="AN5" s="237"/>
      <c r="AO5" s="237"/>
      <c r="AP5" s="237"/>
      <c r="AQ5" s="237"/>
      <c r="AR5" s="237"/>
      <c r="AS5" s="237"/>
      <c r="AT5" s="237"/>
      <c r="AU5" s="237"/>
      <c r="AV5" s="237"/>
      <c r="AW5" s="237"/>
      <c r="AX5" s="237"/>
      <c r="AY5" s="237"/>
      <c r="AZ5" s="237"/>
      <c r="BA5" s="237"/>
      <c r="BB5" s="240" t="s">
        <v>0</v>
      </c>
      <c r="BC5" s="240"/>
      <c r="BD5" s="240"/>
      <c r="BE5" s="240"/>
      <c r="BF5" s="240"/>
      <c r="BG5" s="240"/>
      <c r="BH5" s="240"/>
      <c r="BI5" s="240"/>
      <c r="BJ5" s="241"/>
    </row>
    <row r="6" spans="1:63" ht="40.5" customHeight="1" thickBot="1" x14ac:dyDescent="0.3">
      <c r="A6" s="238"/>
      <c r="B6" s="239"/>
      <c r="C6" s="239"/>
      <c r="D6" s="239"/>
      <c r="E6" s="239"/>
      <c r="F6" s="239"/>
      <c r="G6" s="239"/>
      <c r="H6" s="239"/>
      <c r="I6" s="239"/>
      <c r="J6" s="239" t="s">
        <v>272</v>
      </c>
      <c r="K6" s="239"/>
      <c r="L6" s="239"/>
      <c r="M6" s="239"/>
      <c r="N6" s="239"/>
      <c r="O6" s="239"/>
      <c r="P6" s="239"/>
      <c r="Q6" s="239"/>
      <c r="R6" s="239"/>
      <c r="S6" s="239"/>
      <c r="T6" s="239"/>
      <c r="U6" s="239"/>
      <c r="V6" s="239"/>
      <c r="W6" s="239"/>
      <c r="X6" s="239"/>
      <c r="Y6" s="239"/>
      <c r="Z6" s="239"/>
      <c r="AA6" s="239"/>
      <c r="AB6" s="239"/>
      <c r="AC6" s="239"/>
      <c r="AD6" s="242" t="s">
        <v>232</v>
      </c>
      <c r="AE6" s="242"/>
      <c r="AF6" s="242"/>
      <c r="AG6" s="239" t="s">
        <v>228</v>
      </c>
      <c r="AH6" s="239"/>
      <c r="AI6" s="239"/>
      <c r="AJ6" s="239"/>
      <c r="AK6" s="239"/>
      <c r="AL6" s="239"/>
      <c r="AM6" s="239"/>
      <c r="AN6" s="239"/>
      <c r="AO6" s="239"/>
      <c r="AP6" s="239"/>
      <c r="AQ6" s="239"/>
      <c r="AR6" s="239"/>
      <c r="AS6" s="100" t="s">
        <v>220</v>
      </c>
      <c r="AT6" s="242" t="s">
        <v>229</v>
      </c>
      <c r="AU6" s="242"/>
      <c r="AV6" s="242"/>
      <c r="AW6" s="242" t="s">
        <v>230</v>
      </c>
      <c r="AX6" s="242"/>
      <c r="AY6" s="242" t="s">
        <v>231</v>
      </c>
      <c r="AZ6" s="242"/>
      <c r="BA6" s="242"/>
      <c r="BB6" s="242"/>
      <c r="BC6" s="242"/>
      <c r="BD6" s="242"/>
      <c r="BE6" s="242"/>
      <c r="BF6" s="242"/>
      <c r="BG6" s="242"/>
      <c r="BH6" s="242"/>
      <c r="BI6" s="242"/>
      <c r="BJ6" s="243"/>
    </row>
    <row r="7" spans="1:63" s="26" customFormat="1" ht="147.75" customHeight="1" thickBot="1" x14ac:dyDescent="0.25">
      <c r="A7" s="101" t="s">
        <v>116</v>
      </c>
      <c r="B7" s="102" t="s">
        <v>1</v>
      </c>
      <c r="C7" s="102" t="s">
        <v>271</v>
      </c>
      <c r="D7" s="102" t="s">
        <v>2</v>
      </c>
      <c r="E7" s="102" t="s">
        <v>301</v>
      </c>
      <c r="F7" s="102" t="s">
        <v>3</v>
      </c>
      <c r="G7" s="102" t="s">
        <v>4</v>
      </c>
      <c r="H7" s="102" t="s">
        <v>5</v>
      </c>
      <c r="I7" s="102" t="s">
        <v>6</v>
      </c>
      <c r="J7" s="103" t="s">
        <v>273</v>
      </c>
      <c r="K7" s="103" t="s">
        <v>274</v>
      </c>
      <c r="L7" s="103" t="s">
        <v>275</v>
      </c>
      <c r="M7" s="103" t="s">
        <v>276</v>
      </c>
      <c r="N7" s="103" t="s">
        <v>277</v>
      </c>
      <c r="O7" s="103" t="s">
        <v>278</v>
      </c>
      <c r="P7" s="103" t="s">
        <v>279</v>
      </c>
      <c r="Q7" s="103" t="s">
        <v>280</v>
      </c>
      <c r="R7" s="103" t="s">
        <v>281</v>
      </c>
      <c r="S7" s="103" t="s">
        <v>282</v>
      </c>
      <c r="T7" s="103" t="s">
        <v>283</v>
      </c>
      <c r="U7" s="103" t="s">
        <v>284</v>
      </c>
      <c r="V7" s="103" t="s">
        <v>285</v>
      </c>
      <c r="W7" s="103" t="s">
        <v>286</v>
      </c>
      <c r="X7" s="103" t="s">
        <v>287</v>
      </c>
      <c r="Y7" s="103" t="s">
        <v>288</v>
      </c>
      <c r="Z7" s="103" t="s">
        <v>289</v>
      </c>
      <c r="AA7" s="103" t="s">
        <v>290</v>
      </c>
      <c r="AB7" s="103" t="s">
        <v>291</v>
      </c>
      <c r="AC7" s="103" t="s">
        <v>197</v>
      </c>
      <c r="AD7" s="104" t="s">
        <v>7</v>
      </c>
      <c r="AE7" s="104" t="s">
        <v>8</v>
      </c>
      <c r="AF7" s="104" t="s">
        <v>9</v>
      </c>
      <c r="AG7" s="104" t="s">
        <v>10</v>
      </c>
      <c r="AH7" s="102" t="s">
        <v>146</v>
      </c>
      <c r="AI7" s="102" t="s">
        <v>292</v>
      </c>
      <c r="AJ7" s="103" t="s">
        <v>394</v>
      </c>
      <c r="AK7" s="103" t="s">
        <v>395</v>
      </c>
      <c r="AL7" s="103" t="s">
        <v>396</v>
      </c>
      <c r="AM7" s="103" t="s">
        <v>397</v>
      </c>
      <c r="AN7" s="103" t="s">
        <v>398</v>
      </c>
      <c r="AO7" s="103" t="s">
        <v>399</v>
      </c>
      <c r="AP7" s="103" t="s">
        <v>400</v>
      </c>
      <c r="AQ7" s="102" t="s">
        <v>224</v>
      </c>
      <c r="AR7" s="102" t="s">
        <v>218</v>
      </c>
      <c r="AS7" s="102" t="s">
        <v>219</v>
      </c>
      <c r="AT7" s="102" t="s">
        <v>223</v>
      </c>
      <c r="AU7" s="102" t="s">
        <v>225</v>
      </c>
      <c r="AV7" s="102" t="s">
        <v>227</v>
      </c>
      <c r="AW7" s="102" t="s">
        <v>367</v>
      </c>
      <c r="AX7" s="102" t="s">
        <v>226</v>
      </c>
      <c r="AY7" s="102" t="s">
        <v>7</v>
      </c>
      <c r="AZ7" s="102" t="s">
        <v>8</v>
      </c>
      <c r="BA7" s="102" t="s">
        <v>9</v>
      </c>
      <c r="BB7" s="102" t="s">
        <v>11</v>
      </c>
      <c r="BC7" s="102" t="s">
        <v>302</v>
      </c>
      <c r="BD7" s="102" t="s">
        <v>115</v>
      </c>
      <c r="BE7" s="102" t="s">
        <v>12</v>
      </c>
      <c r="BF7" s="102" t="s">
        <v>113</v>
      </c>
      <c r="BG7" s="102" t="s">
        <v>13</v>
      </c>
      <c r="BH7" s="102" t="s">
        <v>14</v>
      </c>
      <c r="BI7" s="102" t="s">
        <v>140</v>
      </c>
      <c r="BJ7" s="105" t="s">
        <v>133</v>
      </c>
    </row>
    <row r="8" spans="1:63" s="26" customFormat="1" ht="47.25" customHeight="1" x14ac:dyDescent="0.2">
      <c r="A8" s="202">
        <v>1</v>
      </c>
      <c r="B8" s="204" t="s">
        <v>121</v>
      </c>
      <c r="C8" s="206" t="s">
        <v>368</v>
      </c>
      <c r="D8" s="206" t="s">
        <v>377</v>
      </c>
      <c r="E8" s="206" t="s">
        <v>305</v>
      </c>
      <c r="F8" s="162" t="s">
        <v>17</v>
      </c>
      <c r="G8" s="69" t="s">
        <v>369</v>
      </c>
      <c r="H8" s="69" t="s">
        <v>370</v>
      </c>
      <c r="I8" s="208" t="s">
        <v>192</v>
      </c>
      <c r="J8" s="162" t="s">
        <v>112</v>
      </c>
      <c r="K8" s="162" t="s">
        <v>112</v>
      </c>
      <c r="L8" s="162" t="s">
        <v>112</v>
      </c>
      <c r="M8" s="162" t="s">
        <v>112</v>
      </c>
      <c r="N8" s="162" t="s">
        <v>112</v>
      </c>
      <c r="O8" s="162" t="s">
        <v>199</v>
      </c>
      <c r="P8" s="162" t="s">
        <v>112</v>
      </c>
      <c r="Q8" s="162" t="s">
        <v>199</v>
      </c>
      <c r="R8" s="162" t="s">
        <v>112</v>
      </c>
      <c r="S8" s="162" t="s">
        <v>112</v>
      </c>
      <c r="T8" s="162" t="s">
        <v>112</v>
      </c>
      <c r="U8" s="162" t="s">
        <v>112</v>
      </c>
      <c r="V8" s="162" t="s">
        <v>112</v>
      </c>
      <c r="W8" s="162" t="s">
        <v>199</v>
      </c>
      <c r="X8" s="162" t="s">
        <v>112</v>
      </c>
      <c r="Y8" s="162" t="s">
        <v>199</v>
      </c>
      <c r="Z8" s="162" t="s">
        <v>112</v>
      </c>
      <c r="AA8" s="162" t="s">
        <v>112</v>
      </c>
      <c r="AB8" s="204" t="s">
        <v>199</v>
      </c>
      <c r="AC8" s="177">
        <f>COUNTIF(J8:AB8, "SI")</f>
        <v>14</v>
      </c>
      <c r="AD8" s="204" t="s">
        <v>31</v>
      </c>
      <c r="AE8" s="177" t="s">
        <v>35</v>
      </c>
      <c r="AF8" s="141" t="str">
        <f>IF(AND(AD8&lt;&gt;"",AE8&lt;&gt;""),VLOOKUP(AD8&amp;AE8,[2]Hoja5!$L$3:$M$27,2,FALSE),"")</f>
        <v>Extremo</v>
      </c>
      <c r="AG8" s="162" t="s">
        <v>112</v>
      </c>
      <c r="AH8" s="79" t="s">
        <v>154</v>
      </c>
      <c r="AI8" s="87" t="s">
        <v>234</v>
      </c>
      <c r="AJ8" s="67">
        <v>15</v>
      </c>
      <c r="AK8" s="67">
        <v>15</v>
      </c>
      <c r="AL8" s="67">
        <v>15</v>
      </c>
      <c r="AM8" s="67">
        <v>10</v>
      </c>
      <c r="AN8" s="67">
        <v>15</v>
      </c>
      <c r="AO8" s="67">
        <v>15</v>
      </c>
      <c r="AP8" s="67">
        <v>10</v>
      </c>
      <c r="AQ8" s="68">
        <f t="shared" ref="AQ8:AQ31" si="0">SUM(AJ8:AP8)</f>
        <v>95</v>
      </c>
      <c r="AR8" s="68" t="str">
        <f>IF(AQ8&lt;=85, "Débil", IF(AQ8&lt;=95,"Moderado","Fuerte"))</f>
        <v>Moderado</v>
      </c>
      <c r="AS8" s="43" t="s">
        <v>221</v>
      </c>
      <c r="AT8" s="43" t="s">
        <v>27</v>
      </c>
      <c r="AU8" s="68">
        <f>IF(AT8="Fuerte", 100, IF(AT8="Moderado",50, IF(AT8="Débil",0, "")))</f>
        <v>50</v>
      </c>
      <c r="AV8" s="68">
        <f>AVERAGE(AQ8,AU8)</f>
        <v>72.5</v>
      </c>
      <c r="AW8" s="213">
        <f>AVERAGE(AV8:AV13)</f>
        <v>80</v>
      </c>
      <c r="AX8" s="215" t="str">
        <f>IF(AW8&lt;=50, "Débil", IF(AW8&lt;=99,"Moderado","Fuerte"))</f>
        <v>Moderado</v>
      </c>
      <c r="AY8" s="162" t="s">
        <v>135</v>
      </c>
      <c r="AZ8" s="162" t="s">
        <v>20</v>
      </c>
      <c r="BA8" s="141" t="str">
        <f>IF(AND(AY8&lt;&gt;"",AZ8&lt;&gt;""),VLOOKUP(AY8&amp;AZ8,[2]Hoja5!L9:M33,2,FALSE),"")</f>
        <v>Extremo</v>
      </c>
      <c r="BB8" s="162" t="s">
        <v>23</v>
      </c>
      <c r="BC8" s="206" t="s">
        <v>378</v>
      </c>
      <c r="BD8" s="206" t="s">
        <v>138</v>
      </c>
      <c r="BE8" s="162" t="s">
        <v>153</v>
      </c>
      <c r="BF8" s="162" t="s">
        <v>114</v>
      </c>
      <c r="BG8" s="162" t="s">
        <v>134</v>
      </c>
      <c r="BH8" s="162" t="s">
        <v>139</v>
      </c>
      <c r="BI8" s="206" t="s">
        <v>379</v>
      </c>
      <c r="BJ8" s="219" t="s">
        <v>380</v>
      </c>
    </row>
    <row r="9" spans="1:63" s="26" customFormat="1" ht="47.25" customHeight="1" x14ac:dyDescent="0.2">
      <c r="A9" s="202"/>
      <c r="B9" s="204"/>
      <c r="C9" s="206"/>
      <c r="D9" s="206"/>
      <c r="E9" s="206"/>
      <c r="F9" s="162"/>
      <c r="G9" s="70" t="s">
        <v>372</v>
      </c>
      <c r="H9" s="70" t="s">
        <v>371</v>
      </c>
      <c r="I9" s="208"/>
      <c r="J9" s="162"/>
      <c r="K9" s="162"/>
      <c r="L9" s="162"/>
      <c r="M9" s="162"/>
      <c r="N9" s="162"/>
      <c r="O9" s="162"/>
      <c r="P9" s="162"/>
      <c r="Q9" s="162"/>
      <c r="R9" s="162"/>
      <c r="S9" s="162"/>
      <c r="T9" s="162"/>
      <c r="U9" s="162"/>
      <c r="V9" s="162"/>
      <c r="W9" s="162"/>
      <c r="X9" s="162"/>
      <c r="Y9" s="162"/>
      <c r="Z9" s="162"/>
      <c r="AA9" s="162"/>
      <c r="AB9" s="204"/>
      <c r="AC9" s="177"/>
      <c r="AD9" s="204"/>
      <c r="AE9" s="177"/>
      <c r="AF9" s="141"/>
      <c r="AG9" s="162"/>
      <c r="AH9" s="80" t="s">
        <v>155</v>
      </c>
      <c r="AI9" s="85" t="s">
        <v>36</v>
      </c>
      <c r="AJ9" s="63">
        <v>15</v>
      </c>
      <c r="AK9" s="63">
        <v>15</v>
      </c>
      <c r="AL9" s="63">
        <v>15</v>
      </c>
      <c r="AM9" s="63">
        <v>15</v>
      </c>
      <c r="AN9" s="63">
        <v>15</v>
      </c>
      <c r="AO9" s="63">
        <v>15</v>
      </c>
      <c r="AP9" s="63">
        <v>10</v>
      </c>
      <c r="AQ9" s="65">
        <f t="shared" si="0"/>
        <v>100</v>
      </c>
      <c r="AR9" s="65" t="str">
        <f t="shared" ref="AR9:AR13" si="1">IF(AQ9&lt;=85, "Débil", IF(AQ9&lt;=95,"Moderado","Fuerte"))</f>
        <v>Fuerte</v>
      </c>
      <c r="AS9" s="38" t="s">
        <v>221</v>
      </c>
      <c r="AT9" s="38" t="s">
        <v>221</v>
      </c>
      <c r="AU9" s="65">
        <f t="shared" ref="AU9:AU13" si="2">IF(AT9="Fuerte", 100, IF(AT9="Moderado",50, IF(AT9="Débil",0, "")))</f>
        <v>100</v>
      </c>
      <c r="AV9" s="65">
        <f t="shared" ref="AV9:AV13" si="3">AVERAGE(AQ9,AU9)</f>
        <v>100</v>
      </c>
      <c r="AW9" s="213"/>
      <c r="AX9" s="215"/>
      <c r="AY9" s="162"/>
      <c r="AZ9" s="162"/>
      <c r="BA9" s="141"/>
      <c r="BB9" s="162"/>
      <c r="BC9" s="206"/>
      <c r="BD9" s="206"/>
      <c r="BE9" s="162"/>
      <c r="BF9" s="162"/>
      <c r="BG9" s="162"/>
      <c r="BH9" s="162"/>
      <c r="BI9" s="206"/>
      <c r="BJ9" s="219"/>
    </row>
    <row r="10" spans="1:63" s="26" customFormat="1" ht="47.25" customHeight="1" x14ac:dyDescent="0.2">
      <c r="A10" s="202"/>
      <c r="B10" s="204"/>
      <c r="C10" s="206"/>
      <c r="D10" s="206"/>
      <c r="E10" s="206"/>
      <c r="F10" s="162"/>
      <c r="G10" s="70" t="s">
        <v>375</v>
      </c>
      <c r="H10" s="70" t="s">
        <v>315</v>
      </c>
      <c r="I10" s="208"/>
      <c r="J10" s="162"/>
      <c r="K10" s="162"/>
      <c r="L10" s="162"/>
      <c r="M10" s="162"/>
      <c r="N10" s="162"/>
      <c r="O10" s="162"/>
      <c r="P10" s="162"/>
      <c r="Q10" s="162"/>
      <c r="R10" s="162"/>
      <c r="S10" s="162"/>
      <c r="T10" s="162"/>
      <c r="U10" s="162"/>
      <c r="V10" s="162"/>
      <c r="W10" s="162"/>
      <c r="X10" s="162"/>
      <c r="Y10" s="162"/>
      <c r="Z10" s="162"/>
      <c r="AA10" s="162"/>
      <c r="AB10" s="204"/>
      <c r="AC10" s="177"/>
      <c r="AD10" s="204"/>
      <c r="AE10" s="177"/>
      <c r="AF10" s="141"/>
      <c r="AG10" s="162"/>
      <c r="AH10" s="80" t="s">
        <v>190</v>
      </c>
      <c r="AI10" s="85" t="s">
        <v>234</v>
      </c>
      <c r="AJ10" s="63">
        <v>15</v>
      </c>
      <c r="AK10" s="63">
        <v>15</v>
      </c>
      <c r="AL10" s="63">
        <v>15</v>
      </c>
      <c r="AM10" s="63">
        <v>10</v>
      </c>
      <c r="AN10" s="63">
        <v>15</v>
      </c>
      <c r="AO10" s="63">
        <v>15</v>
      </c>
      <c r="AP10" s="63">
        <v>10</v>
      </c>
      <c r="AQ10" s="65">
        <f t="shared" si="0"/>
        <v>95</v>
      </c>
      <c r="AR10" s="65" t="str">
        <f t="shared" si="1"/>
        <v>Moderado</v>
      </c>
      <c r="AS10" s="38" t="s">
        <v>221</v>
      </c>
      <c r="AT10" s="38" t="s">
        <v>27</v>
      </c>
      <c r="AU10" s="65">
        <f t="shared" si="2"/>
        <v>50</v>
      </c>
      <c r="AV10" s="65">
        <f t="shared" si="3"/>
        <v>72.5</v>
      </c>
      <c r="AW10" s="213"/>
      <c r="AX10" s="215"/>
      <c r="AY10" s="162"/>
      <c r="AZ10" s="162"/>
      <c r="BA10" s="141"/>
      <c r="BB10" s="162"/>
      <c r="BC10" s="206"/>
      <c r="BD10" s="206"/>
      <c r="BE10" s="162"/>
      <c r="BF10" s="162"/>
      <c r="BG10" s="162"/>
      <c r="BH10" s="162"/>
      <c r="BI10" s="206"/>
      <c r="BJ10" s="219"/>
    </row>
    <row r="11" spans="1:63" s="26" customFormat="1" ht="59.25" customHeight="1" x14ac:dyDescent="0.2">
      <c r="A11" s="202"/>
      <c r="B11" s="204"/>
      <c r="C11" s="206"/>
      <c r="D11" s="206"/>
      <c r="E11" s="206"/>
      <c r="F11" s="162"/>
      <c r="G11" s="70" t="s">
        <v>372</v>
      </c>
      <c r="H11" s="70" t="s">
        <v>373</v>
      </c>
      <c r="I11" s="208"/>
      <c r="J11" s="162"/>
      <c r="K11" s="162"/>
      <c r="L11" s="162"/>
      <c r="M11" s="162"/>
      <c r="N11" s="162"/>
      <c r="O11" s="162"/>
      <c r="P11" s="162"/>
      <c r="Q11" s="162"/>
      <c r="R11" s="162"/>
      <c r="S11" s="162"/>
      <c r="T11" s="162"/>
      <c r="U11" s="162"/>
      <c r="V11" s="162"/>
      <c r="W11" s="162"/>
      <c r="X11" s="162"/>
      <c r="Y11" s="162"/>
      <c r="Z11" s="162"/>
      <c r="AA11" s="162"/>
      <c r="AB11" s="204"/>
      <c r="AC11" s="177"/>
      <c r="AD11" s="204"/>
      <c r="AE11" s="177"/>
      <c r="AF11" s="141"/>
      <c r="AG11" s="162"/>
      <c r="AH11" s="80" t="s">
        <v>156</v>
      </c>
      <c r="AI11" s="85" t="s">
        <v>234</v>
      </c>
      <c r="AJ11" s="63">
        <v>15</v>
      </c>
      <c r="AK11" s="63">
        <v>15</v>
      </c>
      <c r="AL11" s="63">
        <v>15</v>
      </c>
      <c r="AM11" s="63">
        <v>10</v>
      </c>
      <c r="AN11" s="63">
        <v>15</v>
      </c>
      <c r="AO11" s="63">
        <v>0</v>
      </c>
      <c r="AP11" s="63">
        <v>5</v>
      </c>
      <c r="AQ11" s="65">
        <f>SUM(AJ11:AP11)</f>
        <v>75</v>
      </c>
      <c r="AR11" s="65" t="str">
        <f t="shared" si="1"/>
        <v>Débil</v>
      </c>
      <c r="AS11" s="38" t="s">
        <v>27</v>
      </c>
      <c r="AT11" s="38" t="s">
        <v>27</v>
      </c>
      <c r="AU11" s="65">
        <f t="shared" si="2"/>
        <v>50</v>
      </c>
      <c r="AV11" s="65">
        <f t="shared" si="3"/>
        <v>62.5</v>
      </c>
      <c r="AW11" s="213"/>
      <c r="AX11" s="215"/>
      <c r="AY11" s="162"/>
      <c r="AZ11" s="162"/>
      <c r="BA11" s="141"/>
      <c r="BB11" s="162"/>
      <c r="BC11" s="206"/>
      <c r="BD11" s="206"/>
      <c r="BE11" s="162"/>
      <c r="BF11" s="162"/>
      <c r="BG11" s="162"/>
      <c r="BH11" s="162"/>
      <c r="BI11" s="206"/>
      <c r="BJ11" s="219"/>
    </row>
    <row r="12" spans="1:63" s="26" customFormat="1" ht="68.25" customHeight="1" x14ac:dyDescent="0.2">
      <c r="A12" s="202"/>
      <c r="B12" s="204"/>
      <c r="C12" s="206"/>
      <c r="D12" s="206"/>
      <c r="E12" s="206"/>
      <c r="F12" s="162"/>
      <c r="G12" s="70" t="s">
        <v>372</v>
      </c>
      <c r="H12" s="70" t="s">
        <v>376</v>
      </c>
      <c r="I12" s="208"/>
      <c r="J12" s="162"/>
      <c r="K12" s="162"/>
      <c r="L12" s="162"/>
      <c r="M12" s="162"/>
      <c r="N12" s="162"/>
      <c r="O12" s="162"/>
      <c r="P12" s="162"/>
      <c r="Q12" s="162"/>
      <c r="R12" s="162"/>
      <c r="S12" s="162"/>
      <c r="T12" s="162"/>
      <c r="U12" s="162"/>
      <c r="V12" s="162"/>
      <c r="W12" s="162"/>
      <c r="X12" s="162"/>
      <c r="Y12" s="162"/>
      <c r="Z12" s="162"/>
      <c r="AA12" s="162"/>
      <c r="AB12" s="204"/>
      <c r="AC12" s="177"/>
      <c r="AD12" s="204"/>
      <c r="AE12" s="177"/>
      <c r="AF12" s="141"/>
      <c r="AG12" s="162"/>
      <c r="AH12" s="80" t="s">
        <v>191</v>
      </c>
      <c r="AI12" s="85" t="s">
        <v>234</v>
      </c>
      <c r="AJ12" s="63">
        <v>15</v>
      </c>
      <c r="AK12" s="63">
        <v>15</v>
      </c>
      <c r="AL12" s="63">
        <v>15</v>
      </c>
      <c r="AM12" s="63">
        <v>10</v>
      </c>
      <c r="AN12" s="63">
        <v>15</v>
      </c>
      <c r="AO12" s="63">
        <v>15</v>
      </c>
      <c r="AP12" s="63">
        <v>10</v>
      </c>
      <c r="AQ12" s="65">
        <f t="shared" si="0"/>
        <v>95</v>
      </c>
      <c r="AR12" s="65" t="str">
        <f t="shared" si="1"/>
        <v>Moderado</v>
      </c>
      <c r="AS12" s="38" t="s">
        <v>221</v>
      </c>
      <c r="AT12" s="38" t="s">
        <v>27</v>
      </c>
      <c r="AU12" s="65">
        <f t="shared" si="2"/>
        <v>50</v>
      </c>
      <c r="AV12" s="65">
        <f t="shared" si="3"/>
        <v>72.5</v>
      </c>
      <c r="AW12" s="213"/>
      <c r="AX12" s="215"/>
      <c r="AY12" s="162"/>
      <c r="AZ12" s="162"/>
      <c r="BA12" s="141"/>
      <c r="BB12" s="162"/>
      <c r="BC12" s="206"/>
      <c r="BD12" s="206"/>
      <c r="BE12" s="162"/>
      <c r="BF12" s="162"/>
      <c r="BG12" s="162"/>
      <c r="BH12" s="162"/>
      <c r="BI12" s="206"/>
      <c r="BJ12" s="219"/>
    </row>
    <row r="13" spans="1:63" s="26" customFormat="1" ht="57" customHeight="1" x14ac:dyDescent="0.2">
      <c r="A13" s="203"/>
      <c r="B13" s="205"/>
      <c r="C13" s="207"/>
      <c r="D13" s="207"/>
      <c r="E13" s="207"/>
      <c r="F13" s="163"/>
      <c r="G13" s="70" t="s">
        <v>372</v>
      </c>
      <c r="H13" s="70" t="s">
        <v>374</v>
      </c>
      <c r="I13" s="209" t="s">
        <v>137</v>
      </c>
      <c r="J13" s="163"/>
      <c r="K13" s="163"/>
      <c r="L13" s="163"/>
      <c r="M13" s="163"/>
      <c r="N13" s="163"/>
      <c r="O13" s="163"/>
      <c r="P13" s="163"/>
      <c r="Q13" s="163"/>
      <c r="R13" s="163"/>
      <c r="S13" s="163"/>
      <c r="T13" s="163"/>
      <c r="U13" s="163"/>
      <c r="V13" s="163"/>
      <c r="W13" s="163"/>
      <c r="X13" s="163"/>
      <c r="Y13" s="163"/>
      <c r="Z13" s="163"/>
      <c r="AA13" s="163"/>
      <c r="AB13" s="210"/>
      <c r="AC13" s="211"/>
      <c r="AD13" s="210"/>
      <c r="AE13" s="211"/>
      <c r="AF13" s="212"/>
      <c r="AG13" s="163" t="s">
        <v>112</v>
      </c>
      <c r="AH13" s="80" t="s">
        <v>381</v>
      </c>
      <c r="AI13" s="85" t="s">
        <v>36</v>
      </c>
      <c r="AJ13" s="63">
        <v>15</v>
      </c>
      <c r="AK13" s="63">
        <v>15</v>
      </c>
      <c r="AL13" s="63">
        <v>15</v>
      </c>
      <c r="AM13" s="63">
        <v>15</v>
      </c>
      <c r="AN13" s="63">
        <v>15</v>
      </c>
      <c r="AO13" s="63">
        <v>15</v>
      </c>
      <c r="AP13" s="63">
        <v>10</v>
      </c>
      <c r="AQ13" s="65">
        <f t="shared" si="0"/>
        <v>100</v>
      </c>
      <c r="AR13" s="65" t="str">
        <f t="shared" si="1"/>
        <v>Fuerte</v>
      </c>
      <c r="AS13" s="38" t="s">
        <v>221</v>
      </c>
      <c r="AT13" s="38" t="s">
        <v>221</v>
      </c>
      <c r="AU13" s="65">
        <f t="shared" si="2"/>
        <v>100</v>
      </c>
      <c r="AV13" s="65">
        <f t="shared" si="3"/>
        <v>100</v>
      </c>
      <c r="AW13" s="214"/>
      <c r="AX13" s="216"/>
      <c r="AY13" s="163"/>
      <c r="AZ13" s="163"/>
      <c r="BA13" s="212"/>
      <c r="BB13" s="217"/>
      <c r="BC13" s="207"/>
      <c r="BD13" s="218" t="s">
        <v>138</v>
      </c>
      <c r="BE13" s="163" t="s">
        <v>153</v>
      </c>
      <c r="BF13" s="163" t="s">
        <v>114</v>
      </c>
      <c r="BG13" s="163" t="s">
        <v>134</v>
      </c>
      <c r="BH13" s="163" t="s">
        <v>139</v>
      </c>
      <c r="BI13" s="207" t="s">
        <v>148</v>
      </c>
      <c r="BJ13" s="220" t="s">
        <v>150</v>
      </c>
    </row>
    <row r="14" spans="1:63" s="26" customFormat="1" ht="102.75" customHeight="1" x14ac:dyDescent="0.2">
      <c r="A14" s="146">
        <v>2</v>
      </c>
      <c r="B14" s="147" t="s">
        <v>111</v>
      </c>
      <c r="C14" s="164" t="s">
        <v>303</v>
      </c>
      <c r="D14" s="190" t="s">
        <v>304</v>
      </c>
      <c r="E14" s="169" t="s">
        <v>305</v>
      </c>
      <c r="F14" s="153" t="s">
        <v>17</v>
      </c>
      <c r="G14" s="46" t="s">
        <v>306</v>
      </c>
      <c r="H14" s="46" t="s">
        <v>307</v>
      </c>
      <c r="I14" s="46" t="s">
        <v>308</v>
      </c>
      <c r="J14" s="150" t="s">
        <v>112</v>
      </c>
      <c r="K14" s="123" t="s">
        <v>112</v>
      </c>
      <c r="L14" s="123" t="s">
        <v>112</v>
      </c>
      <c r="M14" s="123" t="s">
        <v>112</v>
      </c>
      <c r="N14" s="123" t="s">
        <v>112</v>
      </c>
      <c r="O14" s="123" t="s">
        <v>112</v>
      </c>
      <c r="P14" s="123" t="s">
        <v>112</v>
      </c>
      <c r="Q14" s="123" t="s">
        <v>112</v>
      </c>
      <c r="R14" s="123" t="s">
        <v>112</v>
      </c>
      <c r="S14" s="123" t="s">
        <v>112</v>
      </c>
      <c r="T14" s="123" t="s">
        <v>112</v>
      </c>
      <c r="U14" s="123" t="s">
        <v>112</v>
      </c>
      <c r="V14" s="123" t="s">
        <v>112</v>
      </c>
      <c r="W14" s="123" t="s">
        <v>112</v>
      </c>
      <c r="X14" s="123" t="s">
        <v>112</v>
      </c>
      <c r="Y14" s="123" t="s">
        <v>199</v>
      </c>
      <c r="Z14" s="123" t="s">
        <v>112</v>
      </c>
      <c r="AA14" s="123" t="s">
        <v>112</v>
      </c>
      <c r="AB14" s="123" t="s">
        <v>199</v>
      </c>
      <c r="AC14" s="133">
        <f>COUNTIF(J14:AB14,"SI")</f>
        <v>17</v>
      </c>
      <c r="AD14" s="123" t="s">
        <v>31</v>
      </c>
      <c r="AE14" s="133" t="str">
        <f>IF(AC14&lt;=5, "Moderado", IF(AC14&lt;=11,"Mayor","Catastrófico"))</f>
        <v>Catastrófico</v>
      </c>
      <c r="AF14" s="123" t="str">
        <f>IF(AND(AD14&lt;&gt;"",AE14&lt;&gt;""),VLOOKUP(AD14&amp;AE14,Hoja5!$L3:$M27,2,FALSE),"")</f>
        <v>Extremo</v>
      </c>
      <c r="AG14" s="123" t="s">
        <v>112</v>
      </c>
      <c r="AH14" s="81" t="s">
        <v>309</v>
      </c>
      <c r="AI14" s="88" t="s">
        <v>234</v>
      </c>
      <c r="AJ14" s="48">
        <v>15</v>
      </c>
      <c r="AK14" s="48">
        <v>15</v>
      </c>
      <c r="AL14" s="48">
        <v>15</v>
      </c>
      <c r="AM14" s="48">
        <v>10</v>
      </c>
      <c r="AN14" s="48">
        <v>15</v>
      </c>
      <c r="AO14" s="48">
        <v>15</v>
      </c>
      <c r="AP14" s="48">
        <v>10</v>
      </c>
      <c r="AQ14" s="49">
        <f t="shared" si="0"/>
        <v>95</v>
      </c>
      <c r="AR14" s="49" t="str">
        <f t="shared" ref="AR14:AR16" si="4">IF(AQ14&lt;=85, "Débil", IF(AQ14&lt;=95,"Moderado","Fuerte"))</f>
        <v>Moderado</v>
      </c>
      <c r="AS14" s="50" t="s">
        <v>27</v>
      </c>
      <c r="AT14" s="50" t="s">
        <v>27</v>
      </c>
      <c r="AU14" s="49">
        <f t="shared" ref="AU14:AU16" si="5">IF(AT14="Fuerte", 100, IF(AT14="Moderado",50, IF(AT14="Débil",0, "")))</f>
        <v>50</v>
      </c>
      <c r="AV14" s="49">
        <f t="shared" ref="AV14:AV16" si="6">AVERAGE(AQ14,AU14)</f>
        <v>72.5</v>
      </c>
      <c r="AW14" s="184">
        <f>AVERAGE(AV14:AV16)</f>
        <v>73.333333333333329</v>
      </c>
      <c r="AX14" s="187" t="str">
        <f>IF(AW14&lt;=50, "Débil", IF(AW14&lt;=99,"Moderado","Fuerte"))</f>
        <v>Moderado</v>
      </c>
      <c r="AY14" s="123" t="s">
        <v>135</v>
      </c>
      <c r="AZ14" s="123" t="s">
        <v>35</v>
      </c>
      <c r="BA14" s="159" t="str">
        <f>IF(AND(AY14&lt;&gt;"",AZ14&lt;&gt;""),VLOOKUP(AY14&amp;AZ14,Hoja5!L3:M27,2,FALSE),"")</f>
        <v>Extremo</v>
      </c>
      <c r="BB14" s="55" t="s">
        <v>23</v>
      </c>
      <c r="BC14" s="169" t="s">
        <v>310</v>
      </c>
      <c r="BD14" s="52" t="s">
        <v>311</v>
      </c>
      <c r="BE14" s="150" t="s">
        <v>147</v>
      </c>
      <c r="BF14" s="123" t="s">
        <v>114</v>
      </c>
      <c r="BG14" s="123" t="s">
        <v>200</v>
      </c>
      <c r="BH14" s="123" t="s">
        <v>201</v>
      </c>
      <c r="BI14" s="169" t="s">
        <v>312</v>
      </c>
      <c r="BJ14" s="197" t="s">
        <v>313</v>
      </c>
      <c r="BK14" s="182"/>
    </row>
    <row r="15" spans="1:63" s="26" customFormat="1" ht="113.25" customHeight="1" x14ac:dyDescent="0.2">
      <c r="A15" s="146"/>
      <c r="B15" s="147"/>
      <c r="C15" s="165"/>
      <c r="D15" s="200"/>
      <c r="E15" s="170"/>
      <c r="F15" s="154"/>
      <c r="G15" s="46" t="s">
        <v>314</v>
      </c>
      <c r="H15" s="46" t="s">
        <v>315</v>
      </c>
      <c r="I15" s="46" t="s">
        <v>316</v>
      </c>
      <c r="J15" s="172"/>
      <c r="K15" s="124"/>
      <c r="L15" s="124"/>
      <c r="M15" s="124"/>
      <c r="N15" s="124"/>
      <c r="O15" s="124"/>
      <c r="P15" s="124"/>
      <c r="Q15" s="124"/>
      <c r="R15" s="124"/>
      <c r="S15" s="124"/>
      <c r="T15" s="124"/>
      <c r="U15" s="124"/>
      <c r="V15" s="124"/>
      <c r="W15" s="124"/>
      <c r="X15" s="124"/>
      <c r="Y15" s="124"/>
      <c r="Z15" s="124"/>
      <c r="AA15" s="124"/>
      <c r="AB15" s="124"/>
      <c r="AC15" s="167"/>
      <c r="AD15" s="124"/>
      <c r="AE15" s="167"/>
      <c r="AF15" s="124"/>
      <c r="AG15" s="124"/>
      <c r="AH15" s="82" t="s">
        <v>317</v>
      </c>
      <c r="AI15" s="88" t="s">
        <v>36</v>
      </c>
      <c r="AJ15" s="48">
        <v>15</v>
      </c>
      <c r="AK15" s="48">
        <v>15</v>
      </c>
      <c r="AL15" s="48">
        <v>15</v>
      </c>
      <c r="AM15" s="48">
        <v>15</v>
      </c>
      <c r="AN15" s="48">
        <v>15</v>
      </c>
      <c r="AO15" s="48">
        <v>15</v>
      </c>
      <c r="AP15" s="48">
        <v>10</v>
      </c>
      <c r="AQ15" s="49">
        <f t="shared" si="0"/>
        <v>100</v>
      </c>
      <c r="AR15" s="49" t="str">
        <f t="shared" si="4"/>
        <v>Fuerte</v>
      </c>
      <c r="AS15" s="50" t="s">
        <v>27</v>
      </c>
      <c r="AT15" s="50" t="s">
        <v>27</v>
      </c>
      <c r="AU15" s="49">
        <f t="shared" si="5"/>
        <v>50</v>
      </c>
      <c r="AV15" s="49">
        <f t="shared" si="6"/>
        <v>75</v>
      </c>
      <c r="AW15" s="185"/>
      <c r="AX15" s="188"/>
      <c r="AY15" s="124"/>
      <c r="AZ15" s="124"/>
      <c r="BA15" s="179"/>
      <c r="BB15" s="51" t="s">
        <v>23</v>
      </c>
      <c r="BC15" s="170"/>
      <c r="BD15" s="53" t="s">
        <v>318</v>
      </c>
      <c r="BE15" s="172"/>
      <c r="BF15" s="124"/>
      <c r="BG15" s="124"/>
      <c r="BH15" s="124"/>
      <c r="BI15" s="170"/>
      <c r="BJ15" s="198"/>
      <c r="BK15" s="183"/>
    </row>
    <row r="16" spans="1:63" s="26" customFormat="1" ht="78" customHeight="1" x14ac:dyDescent="0.2">
      <c r="A16" s="146"/>
      <c r="B16" s="147"/>
      <c r="C16" s="166"/>
      <c r="D16" s="201"/>
      <c r="E16" s="171"/>
      <c r="F16" s="155"/>
      <c r="G16" s="46" t="s">
        <v>319</v>
      </c>
      <c r="H16" s="46" t="s">
        <v>320</v>
      </c>
      <c r="I16" s="46" t="s">
        <v>321</v>
      </c>
      <c r="J16" s="173"/>
      <c r="K16" s="125"/>
      <c r="L16" s="125"/>
      <c r="M16" s="125"/>
      <c r="N16" s="125"/>
      <c r="O16" s="125"/>
      <c r="P16" s="125"/>
      <c r="Q16" s="125"/>
      <c r="R16" s="125"/>
      <c r="S16" s="125"/>
      <c r="T16" s="125"/>
      <c r="U16" s="125"/>
      <c r="V16" s="125"/>
      <c r="W16" s="125"/>
      <c r="X16" s="125"/>
      <c r="Y16" s="125"/>
      <c r="Z16" s="125"/>
      <c r="AA16" s="125"/>
      <c r="AB16" s="125"/>
      <c r="AC16" s="168"/>
      <c r="AD16" s="125"/>
      <c r="AE16" s="168"/>
      <c r="AF16" s="125"/>
      <c r="AG16" s="125"/>
      <c r="AH16" s="81" t="s">
        <v>215</v>
      </c>
      <c r="AI16" s="88" t="s">
        <v>234</v>
      </c>
      <c r="AJ16" s="48">
        <v>15</v>
      </c>
      <c r="AK16" s="48">
        <v>15</v>
      </c>
      <c r="AL16" s="48">
        <v>15</v>
      </c>
      <c r="AM16" s="48">
        <v>10</v>
      </c>
      <c r="AN16" s="48">
        <v>15</v>
      </c>
      <c r="AO16" s="48">
        <v>15</v>
      </c>
      <c r="AP16" s="48">
        <v>10</v>
      </c>
      <c r="AQ16" s="49">
        <f t="shared" si="0"/>
        <v>95</v>
      </c>
      <c r="AR16" s="49" t="str">
        <f t="shared" si="4"/>
        <v>Moderado</v>
      </c>
      <c r="AS16" s="50" t="s">
        <v>27</v>
      </c>
      <c r="AT16" s="50" t="s">
        <v>27</v>
      </c>
      <c r="AU16" s="49">
        <f t="shared" si="5"/>
        <v>50</v>
      </c>
      <c r="AV16" s="49">
        <f t="shared" si="6"/>
        <v>72.5</v>
      </c>
      <c r="AW16" s="186"/>
      <c r="AX16" s="189"/>
      <c r="AY16" s="125"/>
      <c r="AZ16" s="125"/>
      <c r="BA16" s="180"/>
      <c r="BB16" s="51" t="s">
        <v>23</v>
      </c>
      <c r="BC16" s="171"/>
      <c r="BD16" s="53" t="s">
        <v>322</v>
      </c>
      <c r="BE16" s="173"/>
      <c r="BF16" s="125"/>
      <c r="BG16" s="125"/>
      <c r="BH16" s="125"/>
      <c r="BI16" s="171"/>
      <c r="BJ16" s="199"/>
      <c r="BK16" s="183"/>
    </row>
    <row r="17" spans="1:63" s="26" customFormat="1" ht="106.5" customHeight="1" x14ac:dyDescent="0.2">
      <c r="A17" s="146">
        <v>3</v>
      </c>
      <c r="B17" s="147" t="s">
        <v>516</v>
      </c>
      <c r="C17" s="148" t="s">
        <v>270</v>
      </c>
      <c r="D17" s="115" t="s">
        <v>518</v>
      </c>
      <c r="E17" s="115" t="s">
        <v>407</v>
      </c>
      <c r="F17" s="122" t="s">
        <v>17</v>
      </c>
      <c r="G17" s="97" t="s">
        <v>497</v>
      </c>
      <c r="H17" s="97" t="s">
        <v>509</v>
      </c>
      <c r="I17" s="96" t="s">
        <v>498</v>
      </c>
      <c r="J17" s="129" t="s">
        <v>112</v>
      </c>
      <c r="K17" s="129" t="s">
        <v>112</v>
      </c>
      <c r="L17" s="129" t="s">
        <v>199</v>
      </c>
      <c r="M17" s="129" t="s">
        <v>199</v>
      </c>
      <c r="N17" s="129" t="s">
        <v>112</v>
      </c>
      <c r="O17" s="129" t="s">
        <v>112</v>
      </c>
      <c r="P17" s="129" t="s">
        <v>112</v>
      </c>
      <c r="Q17" s="129" t="s">
        <v>112</v>
      </c>
      <c r="R17" s="129" t="s">
        <v>112</v>
      </c>
      <c r="S17" s="129" t="s">
        <v>112</v>
      </c>
      <c r="T17" s="129" t="s">
        <v>112</v>
      </c>
      <c r="U17" s="129" t="s">
        <v>112</v>
      </c>
      <c r="V17" s="129" t="s">
        <v>112</v>
      </c>
      <c r="W17" s="129" t="s">
        <v>112</v>
      </c>
      <c r="X17" s="129" t="s">
        <v>112</v>
      </c>
      <c r="Y17" s="129" t="s">
        <v>199</v>
      </c>
      <c r="Z17" s="129" t="s">
        <v>112</v>
      </c>
      <c r="AA17" s="129" t="s">
        <v>112</v>
      </c>
      <c r="AB17" s="129" t="s">
        <v>199</v>
      </c>
      <c r="AC17" s="176">
        <f>COUNTIF(J17:AB17, "SI")</f>
        <v>15</v>
      </c>
      <c r="AD17" s="143" t="s">
        <v>19</v>
      </c>
      <c r="AE17" s="121" t="str">
        <f>IF(AC17&lt;=5, "Moderado", IF(AC17&lt;=11,"Mayor","Catastrófico"))</f>
        <v>Catastrófico</v>
      </c>
      <c r="AF17" s="114" t="str">
        <f>IF(AND(AD17&lt;&gt;"",AE17&lt;&gt;""),VLOOKUP(AD17&amp;AE17,[3]Hoja5!$L4:$M28,2,FALSE),"")</f>
        <v>Extremo</v>
      </c>
      <c r="AG17" s="122" t="s">
        <v>112</v>
      </c>
      <c r="AH17" s="97" t="s">
        <v>157</v>
      </c>
      <c r="AI17" s="91" t="s">
        <v>36</v>
      </c>
      <c r="AJ17" s="95">
        <v>15</v>
      </c>
      <c r="AK17" s="95">
        <v>15</v>
      </c>
      <c r="AL17" s="95">
        <v>15</v>
      </c>
      <c r="AM17" s="95">
        <v>15</v>
      </c>
      <c r="AN17" s="95">
        <v>15</v>
      </c>
      <c r="AO17" s="95">
        <v>0</v>
      </c>
      <c r="AP17" s="95">
        <v>10</v>
      </c>
      <c r="AQ17" s="94">
        <f t="shared" si="0"/>
        <v>85</v>
      </c>
      <c r="AR17" s="94" t="str">
        <f>IF(AQ17&lt;=85, "Débil", IF(AQ17&lt;=95,"Moderado","Fuerte"))</f>
        <v>Débil</v>
      </c>
      <c r="AS17" s="39" t="s">
        <v>27</v>
      </c>
      <c r="AT17" s="39" t="s">
        <v>222</v>
      </c>
      <c r="AU17" s="94">
        <f>IF(AT17="Fuerte", 100, IF(AT17="Moderado",50, IF(AT17="Débil",0, "")))</f>
        <v>0</v>
      </c>
      <c r="AV17" s="94">
        <f>AVERAGE(AQ17,AU17)</f>
        <v>42.5</v>
      </c>
      <c r="AW17" s="128">
        <f>AVERAGE(AV17:AV23)</f>
        <v>64.285714285714292</v>
      </c>
      <c r="AX17" s="132" t="str">
        <f>IF(AW17&lt;=50, "Débil", IF(AW17&lt;=99,"Moderado","Fuerte"))</f>
        <v>Moderado</v>
      </c>
      <c r="AY17" s="149" t="s">
        <v>239</v>
      </c>
      <c r="AZ17" s="149" t="s">
        <v>20</v>
      </c>
      <c r="BA17" s="140" t="str">
        <f>IF(AND(AY17&lt;&gt;"",AZ17&lt;&gt;""),VLOOKUP(AY17&amp;AZ17,[3]Hoja5!L3:M27,2,FALSE),"")</f>
        <v>Alto</v>
      </c>
      <c r="BB17" s="122" t="s">
        <v>23</v>
      </c>
      <c r="BC17" s="115" t="s">
        <v>519</v>
      </c>
      <c r="BD17" s="96" t="s">
        <v>401</v>
      </c>
      <c r="BE17" s="143" t="s">
        <v>242</v>
      </c>
      <c r="BF17" s="143" t="s">
        <v>114</v>
      </c>
      <c r="BG17" s="143" t="s">
        <v>200</v>
      </c>
      <c r="BH17" s="143" t="s">
        <v>201</v>
      </c>
      <c r="BI17" s="145" t="s">
        <v>243</v>
      </c>
      <c r="BJ17" s="144" t="s">
        <v>517</v>
      </c>
    </row>
    <row r="18" spans="1:63" s="26" customFormat="1" ht="72.75" customHeight="1" x14ac:dyDescent="0.2">
      <c r="A18" s="146"/>
      <c r="B18" s="147"/>
      <c r="C18" s="148"/>
      <c r="D18" s="115"/>
      <c r="E18" s="115"/>
      <c r="F18" s="122"/>
      <c r="G18" s="97" t="s">
        <v>497</v>
      </c>
      <c r="H18" s="97" t="s">
        <v>510</v>
      </c>
      <c r="I18" s="96" t="s">
        <v>500</v>
      </c>
      <c r="J18" s="130"/>
      <c r="K18" s="130"/>
      <c r="L18" s="130"/>
      <c r="M18" s="130"/>
      <c r="N18" s="130"/>
      <c r="O18" s="130"/>
      <c r="P18" s="130"/>
      <c r="Q18" s="130"/>
      <c r="R18" s="130"/>
      <c r="S18" s="130"/>
      <c r="T18" s="130"/>
      <c r="U18" s="130"/>
      <c r="V18" s="130"/>
      <c r="W18" s="130"/>
      <c r="X18" s="130"/>
      <c r="Y18" s="130"/>
      <c r="Z18" s="130"/>
      <c r="AA18" s="130"/>
      <c r="AB18" s="130"/>
      <c r="AC18" s="177"/>
      <c r="AD18" s="143"/>
      <c r="AE18" s="121"/>
      <c r="AF18" s="114"/>
      <c r="AG18" s="122"/>
      <c r="AH18" s="80" t="s">
        <v>188</v>
      </c>
      <c r="AI18" s="91" t="s">
        <v>36</v>
      </c>
      <c r="AJ18" s="92">
        <v>15</v>
      </c>
      <c r="AK18" s="92">
        <v>15</v>
      </c>
      <c r="AL18" s="92">
        <v>15</v>
      </c>
      <c r="AM18" s="92">
        <v>15</v>
      </c>
      <c r="AN18" s="92">
        <v>15</v>
      </c>
      <c r="AO18" s="92">
        <v>15</v>
      </c>
      <c r="AP18" s="92">
        <v>10</v>
      </c>
      <c r="AQ18" s="94">
        <f>SUM(AJ18:AP18)</f>
        <v>100</v>
      </c>
      <c r="AR18" s="94" t="str">
        <f>IF(AQ18&lt;=85, "Débil", IF(AQ18&lt;=95,"Moderado","Fuerte"))</f>
        <v>Fuerte</v>
      </c>
      <c r="AS18" s="39" t="s">
        <v>27</v>
      </c>
      <c r="AT18" s="39" t="s">
        <v>27</v>
      </c>
      <c r="AU18" s="94">
        <f t="shared" ref="AU18:AU23" si="7">IF(AT18="Fuerte", 100, IF(AT18="Moderado",50, IF(AT18="Débil",0, "")))</f>
        <v>50</v>
      </c>
      <c r="AV18" s="93">
        <f t="shared" ref="AV18:AV23" si="8">AVERAGE(AQ18,AU18)</f>
        <v>75</v>
      </c>
      <c r="AW18" s="132"/>
      <c r="AX18" s="132"/>
      <c r="AY18" s="149"/>
      <c r="AZ18" s="149"/>
      <c r="BA18" s="141"/>
      <c r="BB18" s="122"/>
      <c r="BC18" s="115"/>
      <c r="BD18" s="96" t="s">
        <v>403</v>
      </c>
      <c r="BE18" s="143"/>
      <c r="BF18" s="143"/>
      <c r="BG18" s="143"/>
      <c r="BH18" s="143"/>
      <c r="BI18" s="145"/>
      <c r="BJ18" s="144"/>
    </row>
    <row r="19" spans="1:63" s="26" customFormat="1" ht="72.75" customHeight="1" x14ac:dyDescent="0.2">
      <c r="A19" s="146"/>
      <c r="B19" s="147"/>
      <c r="C19" s="148"/>
      <c r="D19" s="115"/>
      <c r="E19" s="115"/>
      <c r="F19" s="122"/>
      <c r="G19" s="97" t="s">
        <v>497</v>
      </c>
      <c r="H19" s="97" t="s">
        <v>512</v>
      </c>
      <c r="I19" s="96" t="s">
        <v>501</v>
      </c>
      <c r="J19" s="130"/>
      <c r="K19" s="130"/>
      <c r="L19" s="130"/>
      <c r="M19" s="130"/>
      <c r="N19" s="130"/>
      <c r="O19" s="130"/>
      <c r="P19" s="130"/>
      <c r="Q19" s="130"/>
      <c r="R19" s="130"/>
      <c r="S19" s="130"/>
      <c r="T19" s="130"/>
      <c r="U19" s="130"/>
      <c r="V19" s="130"/>
      <c r="W19" s="130"/>
      <c r="X19" s="130"/>
      <c r="Y19" s="130"/>
      <c r="Z19" s="130"/>
      <c r="AA19" s="130"/>
      <c r="AB19" s="130"/>
      <c r="AC19" s="177"/>
      <c r="AD19" s="143"/>
      <c r="AE19" s="121"/>
      <c r="AF19" s="114"/>
      <c r="AG19" s="122"/>
      <c r="AH19" s="97" t="s">
        <v>502</v>
      </c>
      <c r="AI19" s="91" t="s">
        <v>36</v>
      </c>
      <c r="AJ19" s="95">
        <v>15</v>
      </c>
      <c r="AK19" s="95">
        <v>15</v>
      </c>
      <c r="AL19" s="95">
        <v>15</v>
      </c>
      <c r="AM19" s="95">
        <v>15</v>
      </c>
      <c r="AN19" s="95">
        <v>15</v>
      </c>
      <c r="AO19" s="95">
        <v>15</v>
      </c>
      <c r="AP19" s="95">
        <v>5</v>
      </c>
      <c r="AQ19" s="94">
        <f t="shared" si="0"/>
        <v>95</v>
      </c>
      <c r="AR19" s="94" t="str">
        <f t="shared" ref="AR19:AR23" si="9">IF(AQ19&lt;=85, "Débil", IF(AQ19&lt;=95,"Moderado","Fuerte"))</f>
        <v>Moderado</v>
      </c>
      <c r="AS19" s="39" t="s">
        <v>27</v>
      </c>
      <c r="AT19" s="39" t="s">
        <v>27</v>
      </c>
      <c r="AU19" s="94">
        <f t="shared" si="7"/>
        <v>50</v>
      </c>
      <c r="AV19" s="93">
        <f t="shared" si="8"/>
        <v>72.5</v>
      </c>
      <c r="AW19" s="132"/>
      <c r="AX19" s="132"/>
      <c r="AY19" s="149"/>
      <c r="AZ19" s="149"/>
      <c r="BA19" s="141"/>
      <c r="BB19" s="122"/>
      <c r="BC19" s="115"/>
      <c r="BD19" s="96" t="s">
        <v>402</v>
      </c>
      <c r="BE19" s="143"/>
      <c r="BF19" s="143"/>
      <c r="BG19" s="143"/>
      <c r="BH19" s="143"/>
      <c r="BI19" s="145"/>
      <c r="BJ19" s="144"/>
    </row>
    <row r="20" spans="1:63" s="26" customFormat="1" ht="72.75" customHeight="1" x14ac:dyDescent="0.2">
      <c r="A20" s="146"/>
      <c r="B20" s="147"/>
      <c r="C20" s="148"/>
      <c r="D20" s="115"/>
      <c r="E20" s="115"/>
      <c r="F20" s="122"/>
      <c r="G20" s="96" t="s">
        <v>506</v>
      </c>
      <c r="H20" s="97" t="s">
        <v>511</v>
      </c>
      <c r="I20" s="96" t="s">
        <v>501</v>
      </c>
      <c r="J20" s="130"/>
      <c r="K20" s="130"/>
      <c r="L20" s="130"/>
      <c r="M20" s="130"/>
      <c r="N20" s="130"/>
      <c r="O20" s="130"/>
      <c r="P20" s="130"/>
      <c r="Q20" s="130"/>
      <c r="R20" s="130"/>
      <c r="S20" s="130"/>
      <c r="T20" s="130"/>
      <c r="U20" s="130"/>
      <c r="V20" s="130"/>
      <c r="W20" s="130"/>
      <c r="X20" s="130"/>
      <c r="Y20" s="130"/>
      <c r="Z20" s="130"/>
      <c r="AA20" s="130"/>
      <c r="AB20" s="130"/>
      <c r="AC20" s="177"/>
      <c r="AD20" s="143"/>
      <c r="AE20" s="121"/>
      <c r="AF20" s="114"/>
      <c r="AG20" s="122"/>
      <c r="AH20" s="97" t="s">
        <v>158</v>
      </c>
      <c r="AI20" s="91" t="s">
        <v>36</v>
      </c>
      <c r="AJ20" s="95">
        <v>15</v>
      </c>
      <c r="AK20" s="95">
        <v>15</v>
      </c>
      <c r="AL20" s="95">
        <v>15</v>
      </c>
      <c r="AM20" s="95">
        <v>15</v>
      </c>
      <c r="AN20" s="95">
        <v>15</v>
      </c>
      <c r="AO20" s="95">
        <v>15</v>
      </c>
      <c r="AP20" s="95">
        <v>5</v>
      </c>
      <c r="AQ20" s="94">
        <f t="shared" si="0"/>
        <v>95</v>
      </c>
      <c r="AR20" s="94" t="str">
        <f t="shared" si="9"/>
        <v>Moderado</v>
      </c>
      <c r="AS20" s="39" t="s">
        <v>221</v>
      </c>
      <c r="AT20" s="39" t="s">
        <v>27</v>
      </c>
      <c r="AU20" s="94">
        <f t="shared" si="7"/>
        <v>50</v>
      </c>
      <c r="AV20" s="93">
        <f t="shared" si="8"/>
        <v>72.5</v>
      </c>
      <c r="AW20" s="132"/>
      <c r="AX20" s="132"/>
      <c r="AY20" s="149"/>
      <c r="AZ20" s="149"/>
      <c r="BA20" s="141"/>
      <c r="BB20" s="122"/>
      <c r="BC20" s="115"/>
      <c r="BD20" s="96" t="s">
        <v>515</v>
      </c>
      <c r="BE20" s="143"/>
      <c r="BF20" s="143"/>
      <c r="BG20" s="143"/>
      <c r="BH20" s="143"/>
      <c r="BI20" s="145"/>
      <c r="BJ20" s="144"/>
    </row>
    <row r="21" spans="1:63" s="26" customFormat="1" ht="72.75" customHeight="1" x14ac:dyDescent="0.2">
      <c r="A21" s="146"/>
      <c r="B21" s="147"/>
      <c r="C21" s="148"/>
      <c r="D21" s="115"/>
      <c r="E21" s="115"/>
      <c r="F21" s="122"/>
      <c r="G21" s="96" t="s">
        <v>503</v>
      </c>
      <c r="H21" s="97" t="s">
        <v>504</v>
      </c>
      <c r="I21" s="96" t="s">
        <v>505</v>
      </c>
      <c r="J21" s="130"/>
      <c r="K21" s="130"/>
      <c r="L21" s="130"/>
      <c r="M21" s="130"/>
      <c r="N21" s="130"/>
      <c r="O21" s="130"/>
      <c r="P21" s="130"/>
      <c r="Q21" s="130"/>
      <c r="R21" s="130"/>
      <c r="S21" s="130"/>
      <c r="T21" s="130"/>
      <c r="U21" s="130"/>
      <c r="V21" s="130"/>
      <c r="W21" s="130"/>
      <c r="X21" s="130"/>
      <c r="Y21" s="130"/>
      <c r="Z21" s="130"/>
      <c r="AA21" s="130"/>
      <c r="AB21" s="130"/>
      <c r="AC21" s="177"/>
      <c r="AD21" s="143"/>
      <c r="AE21" s="121"/>
      <c r="AF21" s="114"/>
      <c r="AG21" s="122"/>
      <c r="AH21" s="97" t="s">
        <v>240</v>
      </c>
      <c r="AI21" s="91" t="s">
        <v>234</v>
      </c>
      <c r="AJ21" s="95">
        <v>15</v>
      </c>
      <c r="AK21" s="95">
        <v>15</v>
      </c>
      <c r="AL21" s="95">
        <v>15</v>
      </c>
      <c r="AM21" s="95">
        <v>10</v>
      </c>
      <c r="AN21" s="95">
        <v>15</v>
      </c>
      <c r="AO21" s="95">
        <v>15</v>
      </c>
      <c r="AP21" s="95">
        <v>10</v>
      </c>
      <c r="AQ21" s="94">
        <f t="shared" si="0"/>
        <v>95</v>
      </c>
      <c r="AR21" s="94" t="str">
        <f t="shared" si="9"/>
        <v>Moderado</v>
      </c>
      <c r="AS21" s="39" t="s">
        <v>27</v>
      </c>
      <c r="AT21" s="39" t="s">
        <v>27</v>
      </c>
      <c r="AU21" s="94">
        <f t="shared" si="7"/>
        <v>50</v>
      </c>
      <c r="AV21" s="93">
        <f t="shared" si="8"/>
        <v>72.5</v>
      </c>
      <c r="AW21" s="132"/>
      <c r="AX21" s="132"/>
      <c r="AY21" s="149"/>
      <c r="AZ21" s="149"/>
      <c r="BA21" s="141"/>
      <c r="BB21" s="122" t="s">
        <v>23</v>
      </c>
      <c r="BC21" s="115"/>
      <c r="BD21" s="96" t="s">
        <v>404</v>
      </c>
      <c r="BE21" s="143"/>
      <c r="BF21" s="143"/>
      <c r="BG21" s="143"/>
      <c r="BH21" s="143"/>
      <c r="BI21" s="145"/>
      <c r="BJ21" s="144"/>
    </row>
    <row r="22" spans="1:63" s="26" customFormat="1" ht="72.75" customHeight="1" x14ac:dyDescent="0.2">
      <c r="A22" s="146"/>
      <c r="B22" s="147"/>
      <c r="C22" s="148"/>
      <c r="D22" s="115"/>
      <c r="E22" s="115"/>
      <c r="F22" s="122"/>
      <c r="G22" s="96" t="s">
        <v>499</v>
      </c>
      <c r="H22" s="97" t="s">
        <v>509</v>
      </c>
      <c r="I22" s="96" t="s">
        <v>505</v>
      </c>
      <c r="J22" s="130"/>
      <c r="K22" s="130"/>
      <c r="L22" s="130"/>
      <c r="M22" s="130"/>
      <c r="N22" s="130"/>
      <c r="O22" s="130"/>
      <c r="P22" s="130"/>
      <c r="Q22" s="130"/>
      <c r="R22" s="130"/>
      <c r="S22" s="130"/>
      <c r="T22" s="130"/>
      <c r="U22" s="130"/>
      <c r="V22" s="130"/>
      <c r="W22" s="130"/>
      <c r="X22" s="130"/>
      <c r="Y22" s="130"/>
      <c r="Z22" s="130"/>
      <c r="AA22" s="130"/>
      <c r="AB22" s="130"/>
      <c r="AC22" s="177"/>
      <c r="AD22" s="143"/>
      <c r="AE22" s="121"/>
      <c r="AF22" s="114"/>
      <c r="AG22" s="122"/>
      <c r="AH22" s="97" t="s">
        <v>520</v>
      </c>
      <c r="AI22" s="91" t="s">
        <v>36</v>
      </c>
      <c r="AJ22" s="95">
        <v>15</v>
      </c>
      <c r="AK22" s="95">
        <v>15</v>
      </c>
      <c r="AL22" s="95">
        <v>15</v>
      </c>
      <c r="AM22" s="95">
        <v>15</v>
      </c>
      <c r="AN22" s="95">
        <v>15</v>
      </c>
      <c r="AO22" s="95">
        <v>15</v>
      </c>
      <c r="AP22" s="95">
        <v>5</v>
      </c>
      <c r="AQ22" s="94">
        <f t="shared" ref="AQ22" si="10">SUM(AJ22:AP22)</f>
        <v>95</v>
      </c>
      <c r="AR22" s="94" t="str">
        <f t="shared" si="9"/>
        <v>Moderado</v>
      </c>
      <c r="AS22" s="39" t="s">
        <v>27</v>
      </c>
      <c r="AT22" s="39" t="s">
        <v>27</v>
      </c>
      <c r="AU22" s="94">
        <f t="shared" si="7"/>
        <v>50</v>
      </c>
      <c r="AV22" s="93">
        <f t="shared" si="8"/>
        <v>72.5</v>
      </c>
      <c r="AW22" s="132"/>
      <c r="AX22" s="132"/>
      <c r="AY22" s="149"/>
      <c r="AZ22" s="149"/>
      <c r="BA22" s="141"/>
      <c r="BB22" s="122"/>
      <c r="BC22" s="115"/>
      <c r="BD22" s="96" t="s">
        <v>521</v>
      </c>
      <c r="BE22" s="143"/>
      <c r="BF22" s="143"/>
      <c r="BG22" s="143"/>
      <c r="BH22" s="143"/>
      <c r="BI22" s="145"/>
      <c r="BJ22" s="144"/>
    </row>
    <row r="23" spans="1:63" s="26" customFormat="1" ht="72.75" customHeight="1" x14ac:dyDescent="0.2">
      <c r="A23" s="146"/>
      <c r="B23" s="147"/>
      <c r="C23" s="148"/>
      <c r="D23" s="115"/>
      <c r="E23" s="115"/>
      <c r="F23" s="122"/>
      <c r="G23" s="96" t="s">
        <v>514</v>
      </c>
      <c r="H23" s="97" t="s">
        <v>513</v>
      </c>
      <c r="I23" s="96" t="s">
        <v>507</v>
      </c>
      <c r="J23" s="131"/>
      <c r="K23" s="131"/>
      <c r="L23" s="131"/>
      <c r="M23" s="131"/>
      <c r="N23" s="131"/>
      <c r="O23" s="131"/>
      <c r="P23" s="131"/>
      <c r="Q23" s="131"/>
      <c r="R23" s="131"/>
      <c r="S23" s="131"/>
      <c r="T23" s="131"/>
      <c r="U23" s="131"/>
      <c r="V23" s="131"/>
      <c r="W23" s="131"/>
      <c r="X23" s="131"/>
      <c r="Y23" s="131"/>
      <c r="Z23" s="131"/>
      <c r="AA23" s="131"/>
      <c r="AB23" s="131"/>
      <c r="AC23" s="178"/>
      <c r="AD23" s="143"/>
      <c r="AE23" s="121" t="s">
        <v>35</v>
      </c>
      <c r="AF23" s="114"/>
      <c r="AG23" s="122" t="s">
        <v>112</v>
      </c>
      <c r="AH23" s="97" t="s">
        <v>241</v>
      </c>
      <c r="AI23" s="91" t="s">
        <v>36</v>
      </c>
      <c r="AJ23" s="95">
        <v>15</v>
      </c>
      <c r="AK23" s="95">
        <v>15</v>
      </c>
      <c r="AL23" s="95">
        <v>15</v>
      </c>
      <c r="AM23" s="95">
        <v>15</v>
      </c>
      <c r="AN23" s="95">
        <v>15</v>
      </c>
      <c r="AO23" s="95">
        <v>0</v>
      </c>
      <c r="AP23" s="95">
        <v>10</v>
      </c>
      <c r="AQ23" s="94">
        <f t="shared" si="0"/>
        <v>85</v>
      </c>
      <c r="AR23" s="94" t="str">
        <f t="shared" si="9"/>
        <v>Débil</v>
      </c>
      <c r="AS23" s="39" t="s">
        <v>27</v>
      </c>
      <c r="AT23" s="39" t="s">
        <v>222</v>
      </c>
      <c r="AU23" s="94">
        <f t="shared" si="7"/>
        <v>0</v>
      </c>
      <c r="AV23" s="93">
        <f t="shared" si="8"/>
        <v>42.5</v>
      </c>
      <c r="AW23" s="132"/>
      <c r="AX23" s="132"/>
      <c r="AY23" s="149"/>
      <c r="AZ23" s="149"/>
      <c r="BA23" s="142"/>
      <c r="BB23" s="122" t="s">
        <v>23</v>
      </c>
      <c r="BC23" s="115"/>
      <c r="BD23" s="96" t="s">
        <v>405</v>
      </c>
      <c r="BE23" s="143"/>
      <c r="BF23" s="143"/>
      <c r="BG23" s="143"/>
      <c r="BH23" s="143"/>
      <c r="BI23" s="145"/>
      <c r="BJ23" s="144" t="s">
        <v>150</v>
      </c>
    </row>
    <row r="24" spans="1:63" s="26" customFormat="1" ht="77.25" customHeight="1" x14ac:dyDescent="0.2">
      <c r="A24" s="146">
        <v>4</v>
      </c>
      <c r="B24" s="147" t="s">
        <v>108</v>
      </c>
      <c r="C24" s="156" t="s">
        <v>323</v>
      </c>
      <c r="D24" s="118" t="s">
        <v>324</v>
      </c>
      <c r="E24" s="118" t="s">
        <v>325</v>
      </c>
      <c r="F24" s="159" t="s">
        <v>17</v>
      </c>
      <c r="G24" s="54" t="s">
        <v>326</v>
      </c>
      <c r="H24" s="46" t="s">
        <v>327</v>
      </c>
      <c r="I24" s="52" t="s">
        <v>328</v>
      </c>
      <c r="J24" s="150" t="s">
        <v>112</v>
      </c>
      <c r="K24" s="123" t="s">
        <v>112</v>
      </c>
      <c r="L24" s="123" t="s">
        <v>112</v>
      </c>
      <c r="M24" s="123" t="s">
        <v>112</v>
      </c>
      <c r="N24" s="123" t="s">
        <v>112</v>
      </c>
      <c r="O24" s="123" t="s">
        <v>199</v>
      </c>
      <c r="P24" s="123" t="s">
        <v>112</v>
      </c>
      <c r="Q24" s="123" t="s">
        <v>112</v>
      </c>
      <c r="R24" s="123" t="s">
        <v>112</v>
      </c>
      <c r="S24" s="123" t="s">
        <v>112</v>
      </c>
      <c r="T24" s="123" t="s">
        <v>112</v>
      </c>
      <c r="U24" s="123" t="s">
        <v>112</v>
      </c>
      <c r="V24" s="123" t="s">
        <v>199</v>
      </c>
      <c r="W24" s="123" t="s">
        <v>199</v>
      </c>
      <c r="X24" s="123" t="s">
        <v>112</v>
      </c>
      <c r="Y24" s="123" t="s">
        <v>199</v>
      </c>
      <c r="Z24" s="123" t="s">
        <v>112</v>
      </c>
      <c r="AA24" s="123" t="s">
        <v>112</v>
      </c>
      <c r="AB24" s="123" t="s">
        <v>112</v>
      </c>
      <c r="AC24" s="133">
        <f>COUNTIF(J24:AB24,"SI")</f>
        <v>15</v>
      </c>
      <c r="AD24" s="123" t="s">
        <v>19</v>
      </c>
      <c r="AE24" s="133" t="str">
        <f>IF(AC24&lt;=5, "Moderado", IF(AC24&lt;=11,"Mayor","Catastrófico"))</f>
        <v>Catastrófico</v>
      </c>
      <c r="AF24" s="123" t="str">
        <f>IF(AND(AD24&lt;&gt;"",AE24&lt;&gt;""),VLOOKUP(AD24&amp;AE24,Hoja5!$L3:$M27,2,FALSE),"")</f>
        <v>Extremo</v>
      </c>
      <c r="AG24" s="123" t="s">
        <v>112</v>
      </c>
      <c r="AH24" s="81" t="s">
        <v>329</v>
      </c>
      <c r="AI24" s="88" t="s">
        <v>36</v>
      </c>
      <c r="AJ24" s="48">
        <v>15</v>
      </c>
      <c r="AK24" s="48">
        <v>15</v>
      </c>
      <c r="AL24" s="48">
        <v>15</v>
      </c>
      <c r="AM24" s="48">
        <v>10</v>
      </c>
      <c r="AN24" s="48">
        <v>15</v>
      </c>
      <c r="AO24" s="48">
        <v>15</v>
      </c>
      <c r="AP24" s="48">
        <v>10</v>
      </c>
      <c r="AQ24" s="49">
        <f t="shared" si="0"/>
        <v>95</v>
      </c>
      <c r="AR24" s="49" t="str">
        <f t="shared" ref="AR24:AR31" si="11">IF(AQ24&lt;=85, "Débil", IF(AQ24&lt;=95,"Moderado","Fuerte"))</f>
        <v>Moderado</v>
      </c>
      <c r="AS24" s="50" t="s">
        <v>27</v>
      </c>
      <c r="AT24" s="50" t="s">
        <v>27</v>
      </c>
      <c r="AU24" s="49">
        <f t="shared" ref="AU24:AU31" si="12">IF(AT24="Fuerte", 100, IF(AT24="Moderado",50, IF(AT24="Débil",0, "")))</f>
        <v>50</v>
      </c>
      <c r="AV24" s="49">
        <f t="shared" ref="AV24:AV76" si="13">AVERAGE(AQ24,AU24)</f>
        <v>72.5</v>
      </c>
      <c r="AW24" s="184">
        <f>AVERAGE(AV24:AV27)</f>
        <v>73.125</v>
      </c>
      <c r="AX24" s="187" t="str">
        <f>IF(AW24&lt;=50, "Débil", IF(AW24&lt;=99,"Moderado","Fuerte"))</f>
        <v>Moderado</v>
      </c>
      <c r="AY24" s="123" t="s">
        <v>204</v>
      </c>
      <c r="AZ24" s="123" t="s">
        <v>20</v>
      </c>
      <c r="BA24" s="123" t="str">
        <f>IF(AND(AY24&lt;&gt;"",AZ24&lt;&gt;""),VLOOKUP(AY24&amp;AZ24,Hoja5!$L3:$M27,2,FALSE),"")</f>
        <v>Alto</v>
      </c>
      <c r="BB24" s="191" t="s">
        <v>23</v>
      </c>
      <c r="BC24" s="190" t="s">
        <v>330</v>
      </c>
      <c r="BD24" s="52" t="s">
        <v>331</v>
      </c>
      <c r="BE24" s="150" t="s">
        <v>117</v>
      </c>
      <c r="BF24" s="123" t="s">
        <v>366</v>
      </c>
      <c r="BG24" s="123" t="s">
        <v>200</v>
      </c>
      <c r="BH24" s="123" t="s">
        <v>202</v>
      </c>
      <c r="BI24" s="190" t="s">
        <v>342</v>
      </c>
      <c r="BJ24" s="194" t="s">
        <v>149</v>
      </c>
      <c r="BK24" s="192"/>
    </row>
    <row r="25" spans="1:63" s="26" customFormat="1" ht="77.25" customHeight="1" x14ac:dyDescent="0.2">
      <c r="A25" s="146"/>
      <c r="B25" s="147"/>
      <c r="C25" s="157"/>
      <c r="D25" s="119"/>
      <c r="E25" s="119"/>
      <c r="F25" s="160"/>
      <c r="G25" s="46" t="s">
        <v>332</v>
      </c>
      <c r="H25" s="46" t="s">
        <v>333</v>
      </c>
      <c r="I25" s="46" t="s">
        <v>334</v>
      </c>
      <c r="J25" s="151"/>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81" t="s">
        <v>193</v>
      </c>
      <c r="AI25" s="88" t="s">
        <v>234</v>
      </c>
      <c r="AJ25" s="48">
        <v>15</v>
      </c>
      <c r="AK25" s="48">
        <v>15</v>
      </c>
      <c r="AL25" s="48">
        <v>15</v>
      </c>
      <c r="AM25" s="48">
        <v>10</v>
      </c>
      <c r="AN25" s="48">
        <v>15</v>
      </c>
      <c r="AO25" s="48">
        <v>15</v>
      </c>
      <c r="AP25" s="48">
        <v>10</v>
      </c>
      <c r="AQ25" s="49">
        <f t="shared" si="0"/>
        <v>95</v>
      </c>
      <c r="AR25" s="49" t="str">
        <f t="shared" si="11"/>
        <v>Moderado</v>
      </c>
      <c r="AS25" s="50" t="s">
        <v>27</v>
      </c>
      <c r="AT25" s="50" t="s">
        <v>27</v>
      </c>
      <c r="AU25" s="49">
        <f t="shared" si="12"/>
        <v>50</v>
      </c>
      <c r="AV25" s="49">
        <f t="shared" si="13"/>
        <v>72.5</v>
      </c>
      <c r="AW25" s="126"/>
      <c r="AX25" s="126"/>
      <c r="AY25" s="126"/>
      <c r="AZ25" s="126"/>
      <c r="BA25" s="126"/>
      <c r="BB25" s="124"/>
      <c r="BC25" s="126"/>
      <c r="BD25" s="52" t="s">
        <v>335</v>
      </c>
      <c r="BE25" s="151"/>
      <c r="BF25" s="126"/>
      <c r="BG25" s="126"/>
      <c r="BH25" s="126"/>
      <c r="BI25" s="126"/>
      <c r="BJ25" s="195"/>
      <c r="BK25" s="193"/>
    </row>
    <row r="26" spans="1:63" s="26" customFormat="1" ht="77.25" customHeight="1" x14ac:dyDescent="0.2">
      <c r="A26" s="146"/>
      <c r="B26" s="147"/>
      <c r="C26" s="157"/>
      <c r="D26" s="119"/>
      <c r="E26" s="119"/>
      <c r="F26" s="160"/>
      <c r="G26" s="46" t="s">
        <v>336</v>
      </c>
      <c r="H26" s="46" t="s">
        <v>337</v>
      </c>
      <c r="I26" s="46" t="s">
        <v>338</v>
      </c>
      <c r="J26" s="151"/>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81" t="s">
        <v>160</v>
      </c>
      <c r="AI26" s="88" t="s">
        <v>36</v>
      </c>
      <c r="AJ26" s="48">
        <v>15</v>
      </c>
      <c r="AK26" s="48">
        <v>15</v>
      </c>
      <c r="AL26" s="48">
        <v>15</v>
      </c>
      <c r="AM26" s="48">
        <v>15</v>
      </c>
      <c r="AN26" s="48">
        <v>15</v>
      </c>
      <c r="AO26" s="48">
        <v>15</v>
      </c>
      <c r="AP26" s="48">
        <v>5</v>
      </c>
      <c r="AQ26" s="49">
        <f t="shared" si="0"/>
        <v>95</v>
      </c>
      <c r="AR26" s="49" t="str">
        <f t="shared" si="11"/>
        <v>Moderado</v>
      </c>
      <c r="AS26" s="50" t="s">
        <v>27</v>
      </c>
      <c r="AT26" s="50" t="s">
        <v>27</v>
      </c>
      <c r="AU26" s="49">
        <f t="shared" si="12"/>
        <v>50</v>
      </c>
      <c r="AV26" s="49">
        <f t="shared" si="13"/>
        <v>72.5</v>
      </c>
      <c r="AW26" s="126"/>
      <c r="AX26" s="126"/>
      <c r="AY26" s="126"/>
      <c r="AZ26" s="126"/>
      <c r="BA26" s="126"/>
      <c r="BB26" s="124"/>
      <c r="BC26" s="126"/>
      <c r="BD26" s="52" t="s">
        <v>339</v>
      </c>
      <c r="BE26" s="151"/>
      <c r="BF26" s="126"/>
      <c r="BG26" s="126"/>
      <c r="BH26" s="126"/>
      <c r="BI26" s="126"/>
      <c r="BJ26" s="195"/>
      <c r="BK26" s="193"/>
    </row>
    <row r="27" spans="1:63" s="26" customFormat="1" ht="77.25" customHeight="1" x14ac:dyDescent="0.2">
      <c r="A27" s="146"/>
      <c r="B27" s="147"/>
      <c r="C27" s="158"/>
      <c r="D27" s="120"/>
      <c r="E27" s="120"/>
      <c r="F27" s="161"/>
      <c r="G27" s="46" t="s">
        <v>336</v>
      </c>
      <c r="H27" s="46" t="s">
        <v>340</v>
      </c>
      <c r="I27" s="46" t="s">
        <v>341</v>
      </c>
      <c r="J27" s="152"/>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81" t="s">
        <v>159</v>
      </c>
      <c r="AI27" s="88" t="s">
        <v>36</v>
      </c>
      <c r="AJ27" s="48">
        <v>15</v>
      </c>
      <c r="AK27" s="48">
        <v>15</v>
      </c>
      <c r="AL27" s="48">
        <v>15</v>
      </c>
      <c r="AM27" s="48">
        <v>15</v>
      </c>
      <c r="AN27" s="48">
        <v>15</v>
      </c>
      <c r="AO27" s="48">
        <v>15</v>
      </c>
      <c r="AP27" s="48">
        <v>10</v>
      </c>
      <c r="AQ27" s="49">
        <f t="shared" si="0"/>
        <v>100</v>
      </c>
      <c r="AR27" s="49" t="str">
        <f t="shared" si="11"/>
        <v>Fuerte</v>
      </c>
      <c r="AS27" s="50" t="s">
        <v>27</v>
      </c>
      <c r="AT27" s="50" t="s">
        <v>27</v>
      </c>
      <c r="AU27" s="49">
        <f t="shared" si="12"/>
        <v>50</v>
      </c>
      <c r="AV27" s="49">
        <f t="shared" si="13"/>
        <v>75</v>
      </c>
      <c r="AW27" s="127"/>
      <c r="AX27" s="127"/>
      <c r="AY27" s="127"/>
      <c r="AZ27" s="127"/>
      <c r="BA27" s="127"/>
      <c r="BB27" s="125"/>
      <c r="BC27" s="127"/>
      <c r="BD27" s="52" t="s">
        <v>339</v>
      </c>
      <c r="BE27" s="152"/>
      <c r="BF27" s="127"/>
      <c r="BG27" s="127"/>
      <c r="BH27" s="127"/>
      <c r="BI27" s="127"/>
      <c r="BJ27" s="196"/>
      <c r="BK27" s="193"/>
    </row>
    <row r="28" spans="1:63" s="26" customFormat="1" ht="54" customHeight="1" x14ac:dyDescent="0.2">
      <c r="A28" s="146">
        <v>5</v>
      </c>
      <c r="B28" s="147" t="s">
        <v>166</v>
      </c>
      <c r="C28" s="156" t="s">
        <v>343</v>
      </c>
      <c r="D28" s="190" t="s">
        <v>344</v>
      </c>
      <c r="E28" s="118" t="s">
        <v>345</v>
      </c>
      <c r="F28" s="159" t="s">
        <v>17</v>
      </c>
      <c r="G28" s="46" t="s">
        <v>346</v>
      </c>
      <c r="H28" s="46" t="s">
        <v>347</v>
      </c>
      <c r="I28" s="52" t="s">
        <v>348</v>
      </c>
      <c r="J28" s="150" t="s">
        <v>112</v>
      </c>
      <c r="K28" s="123" t="s">
        <v>199</v>
      </c>
      <c r="L28" s="123" t="s">
        <v>112</v>
      </c>
      <c r="M28" s="123" t="s">
        <v>112</v>
      </c>
      <c r="N28" s="123" t="s">
        <v>112</v>
      </c>
      <c r="O28" s="123" t="s">
        <v>112</v>
      </c>
      <c r="P28" s="123" t="s">
        <v>112</v>
      </c>
      <c r="Q28" s="123" t="s">
        <v>199</v>
      </c>
      <c r="R28" s="123" t="s">
        <v>199</v>
      </c>
      <c r="S28" s="123" t="s">
        <v>112</v>
      </c>
      <c r="T28" s="123" t="s">
        <v>199</v>
      </c>
      <c r="U28" s="123" t="s">
        <v>112</v>
      </c>
      <c r="V28" s="123" t="s">
        <v>199</v>
      </c>
      <c r="W28" s="123" t="s">
        <v>199</v>
      </c>
      <c r="X28" s="123" t="s">
        <v>112</v>
      </c>
      <c r="Y28" s="123" t="s">
        <v>199</v>
      </c>
      <c r="Z28" s="123" t="s">
        <v>112</v>
      </c>
      <c r="AA28" s="123" t="s">
        <v>112</v>
      </c>
      <c r="AB28" s="123" t="s">
        <v>199</v>
      </c>
      <c r="AC28" s="133">
        <f>COUNTIF(J28:AB28,"SI")</f>
        <v>11</v>
      </c>
      <c r="AD28" s="123" t="s">
        <v>135</v>
      </c>
      <c r="AE28" s="133" t="str">
        <f>IF(AC28&lt;=5, "Moderado", IF(AC28&lt;=11,"Mayor","Catastrófico"))</f>
        <v>Mayor</v>
      </c>
      <c r="AF28" s="123" t="str">
        <f>IF(AND(AD28&lt;&gt;"",AE28&lt;&gt;""),VLOOKUP(AD28&amp;AE28,Hoja5!$L3:$M27,2,FALSE),"")</f>
        <v>Extremo</v>
      </c>
      <c r="AG28" s="123" t="s">
        <v>112</v>
      </c>
      <c r="AH28" s="81" t="s">
        <v>214</v>
      </c>
      <c r="AI28" s="88" t="s">
        <v>36</v>
      </c>
      <c r="AJ28" s="48">
        <v>15</v>
      </c>
      <c r="AK28" s="48">
        <v>15</v>
      </c>
      <c r="AL28" s="48">
        <v>15</v>
      </c>
      <c r="AM28" s="48">
        <v>15</v>
      </c>
      <c r="AN28" s="48">
        <v>15</v>
      </c>
      <c r="AO28" s="48">
        <v>15</v>
      </c>
      <c r="AP28" s="48">
        <v>10</v>
      </c>
      <c r="AQ28" s="49">
        <f t="shared" si="0"/>
        <v>100</v>
      </c>
      <c r="AR28" s="49" t="str">
        <f t="shared" si="11"/>
        <v>Fuerte</v>
      </c>
      <c r="AS28" s="50" t="s">
        <v>221</v>
      </c>
      <c r="AT28" s="50" t="s">
        <v>221</v>
      </c>
      <c r="AU28" s="49">
        <f t="shared" si="12"/>
        <v>100</v>
      </c>
      <c r="AV28" s="49">
        <f t="shared" si="13"/>
        <v>100</v>
      </c>
      <c r="AW28" s="187">
        <f>AVERAGE(AV28:AV31)</f>
        <v>86.875</v>
      </c>
      <c r="AX28" s="187" t="str">
        <f>IF(AW28&lt;=50, "Débil", IF(AW28&lt;=99,"Moderado","Fuerte"))</f>
        <v>Moderado</v>
      </c>
      <c r="AY28" s="123" t="s">
        <v>19</v>
      </c>
      <c r="AZ28" s="123" t="s">
        <v>27</v>
      </c>
      <c r="BA28" s="123" t="str">
        <f>IF(AND(AY28&lt;&gt;"",AZ28&lt;&gt;""),VLOOKUP(AY28&amp;AZ28,Hoja5!$L3:$M27,2,FALSE),"")</f>
        <v>Moderado</v>
      </c>
      <c r="BB28" s="123" t="s">
        <v>23</v>
      </c>
      <c r="BC28" s="153" t="s">
        <v>349</v>
      </c>
      <c r="BD28" s="52" t="s">
        <v>339</v>
      </c>
      <c r="BE28" s="150" t="s">
        <v>267</v>
      </c>
      <c r="BF28" s="123" t="s">
        <v>136</v>
      </c>
      <c r="BG28" s="123" t="s">
        <v>200</v>
      </c>
      <c r="BH28" s="123" t="s">
        <v>202</v>
      </c>
      <c r="BI28" s="190" t="s">
        <v>350</v>
      </c>
      <c r="BJ28" s="194" t="s">
        <v>268</v>
      </c>
      <c r="BK28" s="182"/>
    </row>
    <row r="29" spans="1:63" s="26" customFormat="1" ht="54" customHeight="1" x14ac:dyDescent="0.2">
      <c r="A29" s="146"/>
      <c r="B29" s="147"/>
      <c r="C29" s="157"/>
      <c r="D29" s="126"/>
      <c r="E29" s="119"/>
      <c r="F29" s="160"/>
      <c r="G29" s="46" t="s">
        <v>351</v>
      </c>
      <c r="H29" s="46" t="s">
        <v>352</v>
      </c>
      <c r="I29" s="52" t="s">
        <v>353</v>
      </c>
      <c r="J29" s="151"/>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81" t="s">
        <v>213</v>
      </c>
      <c r="AI29" s="88" t="s">
        <v>36</v>
      </c>
      <c r="AJ29" s="48">
        <v>15</v>
      </c>
      <c r="AK29" s="48">
        <v>15</v>
      </c>
      <c r="AL29" s="48">
        <v>15</v>
      </c>
      <c r="AM29" s="48">
        <v>15</v>
      </c>
      <c r="AN29" s="48">
        <v>15</v>
      </c>
      <c r="AO29" s="48">
        <v>15</v>
      </c>
      <c r="AP29" s="48">
        <v>10</v>
      </c>
      <c r="AQ29" s="49">
        <f t="shared" si="0"/>
        <v>100</v>
      </c>
      <c r="AR29" s="49" t="str">
        <f t="shared" si="11"/>
        <v>Fuerte</v>
      </c>
      <c r="AS29" s="50" t="s">
        <v>221</v>
      </c>
      <c r="AT29" s="50" t="s">
        <v>221</v>
      </c>
      <c r="AU29" s="49">
        <f t="shared" si="12"/>
        <v>100</v>
      </c>
      <c r="AV29" s="49">
        <f t="shared" si="13"/>
        <v>100</v>
      </c>
      <c r="AW29" s="126"/>
      <c r="AX29" s="126"/>
      <c r="AY29" s="126"/>
      <c r="AZ29" s="126"/>
      <c r="BA29" s="126"/>
      <c r="BB29" s="126"/>
      <c r="BC29" s="154"/>
      <c r="BD29" s="52" t="s">
        <v>339</v>
      </c>
      <c r="BE29" s="151"/>
      <c r="BF29" s="126"/>
      <c r="BG29" s="126"/>
      <c r="BH29" s="126"/>
      <c r="BI29" s="126"/>
      <c r="BJ29" s="195"/>
      <c r="BK29" s="182"/>
    </row>
    <row r="30" spans="1:63" s="26" customFormat="1" ht="89.25" customHeight="1" x14ac:dyDescent="0.2">
      <c r="A30" s="146"/>
      <c r="B30" s="147"/>
      <c r="C30" s="157"/>
      <c r="D30" s="126"/>
      <c r="E30" s="119"/>
      <c r="F30" s="160"/>
      <c r="G30" s="46" t="s">
        <v>354</v>
      </c>
      <c r="H30" s="46" t="s">
        <v>355</v>
      </c>
      <c r="I30" s="52" t="s">
        <v>356</v>
      </c>
      <c r="J30" s="151"/>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81" t="s">
        <v>194</v>
      </c>
      <c r="AI30" s="88" t="s">
        <v>234</v>
      </c>
      <c r="AJ30" s="48">
        <v>15</v>
      </c>
      <c r="AK30" s="48">
        <v>15</v>
      </c>
      <c r="AL30" s="48">
        <v>15</v>
      </c>
      <c r="AM30" s="48">
        <v>10</v>
      </c>
      <c r="AN30" s="48">
        <v>15</v>
      </c>
      <c r="AO30" s="48">
        <v>15</v>
      </c>
      <c r="AP30" s="48">
        <v>10</v>
      </c>
      <c r="AQ30" s="49">
        <f t="shared" si="0"/>
        <v>95</v>
      </c>
      <c r="AR30" s="49" t="str">
        <f t="shared" si="11"/>
        <v>Moderado</v>
      </c>
      <c r="AS30" s="50" t="s">
        <v>27</v>
      </c>
      <c r="AT30" s="50" t="s">
        <v>27</v>
      </c>
      <c r="AU30" s="49">
        <f t="shared" si="12"/>
        <v>50</v>
      </c>
      <c r="AV30" s="49">
        <f t="shared" si="13"/>
        <v>72.5</v>
      </c>
      <c r="AW30" s="126"/>
      <c r="AX30" s="126"/>
      <c r="AY30" s="126"/>
      <c r="AZ30" s="126"/>
      <c r="BA30" s="126"/>
      <c r="BB30" s="126"/>
      <c r="BC30" s="154"/>
      <c r="BD30" s="52" t="s">
        <v>339</v>
      </c>
      <c r="BE30" s="151"/>
      <c r="BF30" s="126"/>
      <c r="BG30" s="126"/>
      <c r="BH30" s="126"/>
      <c r="BI30" s="126"/>
      <c r="BJ30" s="195"/>
      <c r="BK30" s="182"/>
    </row>
    <row r="31" spans="1:63" s="26" customFormat="1" ht="90" customHeight="1" x14ac:dyDescent="0.2">
      <c r="A31" s="146"/>
      <c r="B31" s="147"/>
      <c r="C31" s="158"/>
      <c r="D31" s="127"/>
      <c r="E31" s="120"/>
      <c r="F31" s="161"/>
      <c r="G31" s="46" t="s">
        <v>346</v>
      </c>
      <c r="H31" s="46" t="s">
        <v>357</v>
      </c>
      <c r="I31" s="52" t="s">
        <v>348</v>
      </c>
      <c r="J31" s="152"/>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81" t="s">
        <v>358</v>
      </c>
      <c r="AI31" s="88" t="s">
        <v>36</v>
      </c>
      <c r="AJ31" s="48">
        <v>15</v>
      </c>
      <c r="AK31" s="48">
        <v>15</v>
      </c>
      <c r="AL31" s="48">
        <v>15</v>
      </c>
      <c r="AM31" s="48">
        <v>15</v>
      </c>
      <c r="AN31" s="48">
        <v>15</v>
      </c>
      <c r="AO31" s="48">
        <v>15</v>
      </c>
      <c r="AP31" s="48">
        <v>10</v>
      </c>
      <c r="AQ31" s="49">
        <f t="shared" si="0"/>
        <v>100</v>
      </c>
      <c r="AR31" s="49" t="str">
        <f t="shared" si="11"/>
        <v>Fuerte</v>
      </c>
      <c r="AS31" s="50" t="s">
        <v>27</v>
      </c>
      <c r="AT31" s="50" t="s">
        <v>27</v>
      </c>
      <c r="AU31" s="49">
        <f t="shared" si="12"/>
        <v>50</v>
      </c>
      <c r="AV31" s="49">
        <f t="shared" si="13"/>
        <v>75</v>
      </c>
      <c r="AW31" s="127"/>
      <c r="AX31" s="127"/>
      <c r="AY31" s="127"/>
      <c r="AZ31" s="127"/>
      <c r="BA31" s="127"/>
      <c r="BB31" s="127"/>
      <c r="BC31" s="155"/>
      <c r="BD31" s="52" t="s">
        <v>339</v>
      </c>
      <c r="BE31" s="152"/>
      <c r="BF31" s="127"/>
      <c r="BG31" s="127"/>
      <c r="BH31" s="127"/>
      <c r="BI31" s="127"/>
      <c r="BJ31" s="196"/>
      <c r="BK31" s="182"/>
    </row>
    <row r="32" spans="1:63" s="26" customFormat="1" ht="69.75" customHeight="1" x14ac:dyDescent="0.2">
      <c r="A32" s="146">
        <v>6</v>
      </c>
      <c r="B32" s="147" t="s">
        <v>37</v>
      </c>
      <c r="C32" s="148" t="s">
        <v>297</v>
      </c>
      <c r="D32" s="115" t="s">
        <v>406</v>
      </c>
      <c r="E32" s="115" t="s">
        <v>407</v>
      </c>
      <c r="F32" s="149" t="s">
        <v>17</v>
      </c>
      <c r="G32" s="77" t="s">
        <v>244</v>
      </c>
      <c r="H32" s="77" t="s">
        <v>408</v>
      </c>
      <c r="I32" s="77" t="s">
        <v>409</v>
      </c>
      <c r="J32" s="117" t="s">
        <v>112</v>
      </c>
      <c r="K32" s="117" t="s">
        <v>199</v>
      </c>
      <c r="L32" s="117" t="s">
        <v>199</v>
      </c>
      <c r="M32" s="117" t="s">
        <v>199</v>
      </c>
      <c r="N32" s="117" t="s">
        <v>112</v>
      </c>
      <c r="O32" s="117" t="s">
        <v>112</v>
      </c>
      <c r="P32" s="117" t="s">
        <v>112</v>
      </c>
      <c r="Q32" s="117" t="s">
        <v>199</v>
      </c>
      <c r="R32" s="117" t="s">
        <v>199</v>
      </c>
      <c r="S32" s="117" t="s">
        <v>112</v>
      </c>
      <c r="T32" s="117" t="s">
        <v>112</v>
      </c>
      <c r="U32" s="117" t="s">
        <v>112</v>
      </c>
      <c r="V32" s="117" t="s">
        <v>112</v>
      </c>
      <c r="W32" s="117" t="s">
        <v>112</v>
      </c>
      <c r="X32" s="117" t="s">
        <v>112</v>
      </c>
      <c r="Y32" s="117" t="s">
        <v>199</v>
      </c>
      <c r="Z32" s="117" t="s">
        <v>199</v>
      </c>
      <c r="AA32" s="117" t="s">
        <v>199</v>
      </c>
      <c r="AB32" s="117" t="s">
        <v>199</v>
      </c>
      <c r="AC32" s="121">
        <f>COUNTIF(J32:AB32, "SI")</f>
        <v>10</v>
      </c>
      <c r="AD32" s="143" t="s">
        <v>239</v>
      </c>
      <c r="AE32" s="121" t="str">
        <f>IF(AC32&lt;=5, "Moderado", IF(AC32&lt;=11,"Mayor","Catastrófico"))</f>
        <v>Mayor</v>
      </c>
      <c r="AF32" s="114" t="str">
        <f>IF(AND(AD32&lt;&gt;"",AE32&lt;&gt;""),VLOOKUP(AD32&amp;AE32,[3]Hoja5!$L2:$M26,2,FALSE),"")</f>
        <v>Alto</v>
      </c>
      <c r="AG32" s="122" t="s">
        <v>112</v>
      </c>
      <c r="AH32" s="78" t="s">
        <v>161</v>
      </c>
      <c r="AI32" s="90" t="s">
        <v>36</v>
      </c>
      <c r="AJ32" s="72">
        <v>15</v>
      </c>
      <c r="AK32" s="72">
        <v>15</v>
      </c>
      <c r="AL32" s="72">
        <v>15</v>
      </c>
      <c r="AM32" s="72">
        <v>15</v>
      </c>
      <c r="AN32" s="72">
        <v>15</v>
      </c>
      <c r="AO32" s="72">
        <v>15</v>
      </c>
      <c r="AP32" s="72">
        <v>10</v>
      </c>
      <c r="AQ32" s="74">
        <f>SUM(AJ32:AP32)</f>
        <v>100</v>
      </c>
      <c r="AR32" s="74" t="str">
        <f>IF(AQ32&lt;=85, "Débil", IF(AQ32&lt;=95,"Moderado","Fuerte"))</f>
        <v>Fuerte</v>
      </c>
      <c r="AS32" s="39" t="s">
        <v>27</v>
      </c>
      <c r="AT32" s="39" t="s">
        <v>27</v>
      </c>
      <c r="AU32" s="74">
        <f>IF(AT32="Fuerte", 100, IF(AT32="Moderado",50, IF(AT32="Débil",0, "")))</f>
        <v>50</v>
      </c>
      <c r="AV32" s="73">
        <f t="shared" si="13"/>
        <v>75</v>
      </c>
      <c r="AW32" s="128">
        <f>AVERAGE(AV32:AV37)</f>
        <v>86.666666666666671</v>
      </c>
      <c r="AX32" s="128" t="str">
        <f>IF(AW32&lt;=50, "Débil", IF(AW32&lt;=99,"Moderado","Fuerte"))</f>
        <v>Moderado</v>
      </c>
      <c r="AY32" s="149" t="s">
        <v>239</v>
      </c>
      <c r="AZ32" s="149" t="s">
        <v>27</v>
      </c>
      <c r="BA32" s="114" t="str">
        <f>IF(AND(AY32&lt;&gt;"",AZ32&lt;&gt;""),VLOOKUP(AY32&amp;AZ32,[3]Hoja5!L3:M27,2,FALSE),"")</f>
        <v>Moderado</v>
      </c>
      <c r="BB32" s="122" t="s">
        <v>23</v>
      </c>
      <c r="BC32" s="134" t="s">
        <v>410</v>
      </c>
      <c r="BD32" s="77" t="s">
        <v>411</v>
      </c>
      <c r="BE32" s="143" t="s">
        <v>118</v>
      </c>
      <c r="BF32" s="143" t="s">
        <v>114</v>
      </c>
      <c r="BG32" s="143" t="s">
        <v>200</v>
      </c>
      <c r="BH32" s="143" t="s">
        <v>202</v>
      </c>
      <c r="BI32" s="145" t="s">
        <v>412</v>
      </c>
      <c r="BJ32" s="144" t="s">
        <v>413</v>
      </c>
    </row>
    <row r="33" spans="1:62" s="26" customFormat="1" ht="69.75" customHeight="1" x14ac:dyDescent="0.2">
      <c r="A33" s="146"/>
      <c r="B33" s="147"/>
      <c r="C33" s="148"/>
      <c r="D33" s="115"/>
      <c r="E33" s="115"/>
      <c r="F33" s="149"/>
      <c r="G33" s="77" t="s">
        <v>414</v>
      </c>
      <c r="H33" s="77" t="s">
        <v>415</v>
      </c>
      <c r="I33" s="77" t="s">
        <v>416</v>
      </c>
      <c r="J33" s="117"/>
      <c r="K33" s="117"/>
      <c r="L33" s="117"/>
      <c r="M33" s="117"/>
      <c r="N33" s="117"/>
      <c r="O33" s="117"/>
      <c r="P33" s="117"/>
      <c r="Q33" s="117"/>
      <c r="R33" s="117"/>
      <c r="S33" s="117"/>
      <c r="T33" s="117"/>
      <c r="U33" s="117"/>
      <c r="V33" s="117"/>
      <c r="W33" s="117"/>
      <c r="X33" s="117"/>
      <c r="Y33" s="117"/>
      <c r="Z33" s="117"/>
      <c r="AA33" s="117"/>
      <c r="AB33" s="117"/>
      <c r="AC33" s="121"/>
      <c r="AD33" s="143"/>
      <c r="AE33" s="121"/>
      <c r="AF33" s="114"/>
      <c r="AG33" s="122"/>
      <c r="AH33" s="78" t="s">
        <v>162</v>
      </c>
      <c r="AI33" s="90" t="s">
        <v>234</v>
      </c>
      <c r="AJ33" s="72">
        <v>15</v>
      </c>
      <c r="AK33" s="72">
        <v>15</v>
      </c>
      <c r="AL33" s="72">
        <v>15</v>
      </c>
      <c r="AM33" s="72">
        <v>15</v>
      </c>
      <c r="AN33" s="72">
        <v>15</v>
      </c>
      <c r="AO33" s="72">
        <v>15</v>
      </c>
      <c r="AP33" s="72">
        <v>10</v>
      </c>
      <c r="AQ33" s="74">
        <f t="shared" ref="AQ33:AQ37" si="14">SUM(AJ33:AP33)</f>
        <v>100</v>
      </c>
      <c r="AR33" s="74" t="str">
        <f t="shared" ref="AR33:AR76" si="15">IF(AQ33&lt;=85, "Débil", IF(AQ33&lt;=95,"Moderado","Fuerte"))</f>
        <v>Fuerte</v>
      </c>
      <c r="AS33" s="39" t="s">
        <v>221</v>
      </c>
      <c r="AT33" s="39" t="s">
        <v>221</v>
      </c>
      <c r="AU33" s="74">
        <f t="shared" ref="AU33:AU76" si="16">IF(AT33="Fuerte", 100, IF(AT33="Moderado",50, IF(AT33="Débil",0, "")))</f>
        <v>100</v>
      </c>
      <c r="AV33" s="73">
        <f t="shared" si="13"/>
        <v>100</v>
      </c>
      <c r="AW33" s="128"/>
      <c r="AX33" s="128"/>
      <c r="AY33" s="149"/>
      <c r="AZ33" s="149"/>
      <c r="BA33" s="114"/>
      <c r="BB33" s="122"/>
      <c r="BC33" s="135"/>
      <c r="BD33" s="77" t="s">
        <v>403</v>
      </c>
      <c r="BE33" s="143"/>
      <c r="BF33" s="143"/>
      <c r="BG33" s="143"/>
      <c r="BH33" s="143"/>
      <c r="BI33" s="145"/>
      <c r="BJ33" s="144"/>
    </row>
    <row r="34" spans="1:62" s="26" customFormat="1" ht="69.75" customHeight="1" x14ac:dyDescent="0.2">
      <c r="A34" s="146"/>
      <c r="B34" s="147"/>
      <c r="C34" s="148"/>
      <c r="D34" s="115"/>
      <c r="E34" s="115"/>
      <c r="F34" s="149"/>
      <c r="G34" s="77" t="s">
        <v>414</v>
      </c>
      <c r="H34" s="77" t="s">
        <v>415</v>
      </c>
      <c r="I34" s="77" t="s">
        <v>416</v>
      </c>
      <c r="J34" s="117"/>
      <c r="K34" s="117"/>
      <c r="L34" s="117"/>
      <c r="M34" s="117"/>
      <c r="N34" s="117"/>
      <c r="O34" s="117"/>
      <c r="P34" s="117"/>
      <c r="Q34" s="117"/>
      <c r="R34" s="117"/>
      <c r="S34" s="117"/>
      <c r="T34" s="117"/>
      <c r="U34" s="117"/>
      <c r="V34" s="117"/>
      <c r="W34" s="117"/>
      <c r="X34" s="117"/>
      <c r="Y34" s="117"/>
      <c r="Z34" s="117"/>
      <c r="AA34" s="117"/>
      <c r="AB34" s="117"/>
      <c r="AC34" s="121"/>
      <c r="AD34" s="143"/>
      <c r="AE34" s="121"/>
      <c r="AF34" s="114"/>
      <c r="AG34" s="122"/>
      <c r="AH34" s="78" t="s">
        <v>163</v>
      </c>
      <c r="AI34" s="89" t="s">
        <v>234</v>
      </c>
      <c r="AJ34" s="71">
        <v>15</v>
      </c>
      <c r="AK34" s="71">
        <v>15</v>
      </c>
      <c r="AL34" s="71">
        <v>15</v>
      </c>
      <c r="AM34" s="71">
        <v>15</v>
      </c>
      <c r="AN34" s="71">
        <v>15</v>
      </c>
      <c r="AO34" s="71">
        <v>15</v>
      </c>
      <c r="AP34" s="71">
        <v>10</v>
      </c>
      <c r="AQ34" s="74">
        <f t="shared" si="14"/>
        <v>100</v>
      </c>
      <c r="AR34" s="74" t="str">
        <f t="shared" si="15"/>
        <v>Fuerte</v>
      </c>
      <c r="AS34" s="39" t="s">
        <v>221</v>
      </c>
      <c r="AT34" s="39" t="s">
        <v>221</v>
      </c>
      <c r="AU34" s="74">
        <f t="shared" si="16"/>
        <v>100</v>
      </c>
      <c r="AV34" s="73">
        <f t="shared" si="13"/>
        <v>100</v>
      </c>
      <c r="AW34" s="128"/>
      <c r="AX34" s="128"/>
      <c r="AY34" s="149"/>
      <c r="AZ34" s="149"/>
      <c r="BA34" s="114"/>
      <c r="BB34" s="122"/>
      <c r="BC34" s="135"/>
      <c r="BD34" s="77" t="s">
        <v>403</v>
      </c>
      <c r="BE34" s="143"/>
      <c r="BF34" s="143"/>
      <c r="BG34" s="143"/>
      <c r="BH34" s="143"/>
      <c r="BI34" s="145"/>
      <c r="BJ34" s="144"/>
    </row>
    <row r="35" spans="1:62" s="26" customFormat="1" ht="69.75" customHeight="1" x14ac:dyDescent="0.2">
      <c r="A35" s="146"/>
      <c r="B35" s="147"/>
      <c r="C35" s="148"/>
      <c r="D35" s="115"/>
      <c r="E35" s="115"/>
      <c r="F35" s="149"/>
      <c r="G35" s="77" t="s">
        <v>414</v>
      </c>
      <c r="H35" s="77" t="s">
        <v>415</v>
      </c>
      <c r="I35" s="77" t="s">
        <v>416</v>
      </c>
      <c r="J35" s="117"/>
      <c r="K35" s="117"/>
      <c r="L35" s="117"/>
      <c r="M35" s="117"/>
      <c r="N35" s="117"/>
      <c r="O35" s="117"/>
      <c r="P35" s="117"/>
      <c r="Q35" s="117"/>
      <c r="R35" s="117"/>
      <c r="S35" s="117"/>
      <c r="T35" s="117"/>
      <c r="U35" s="117"/>
      <c r="V35" s="117"/>
      <c r="W35" s="117"/>
      <c r="X35" s="117"/>
      <c r="Y35" s="117"/>
      <c r="Z35" s="117"/>
      <c r="AA35" s="117"/>
      <c r="AB35" s="117"/>
      <c r="AC35" s="121"/>
      <c r="AD35" s="143"/>
      <c r="AE35" s="121"/>
      <c r="AF35" s="114"/>
      <c r="AG35" s="122"/>
      <c r="AH35" s="78" t="s">
        <v>164</v>
      </c>
      <c r="AI35" s="89" t="s">
        <v>234</v>
      </c>
      <c r="AJ35" s="71">
        <v>15</v>
      </c>
      <c r="AK35" s="71">
        <v>15</v>
      </c>
      <c r="AL35" s="71">
        <v>15</v>
      </c>
      <c r="AM35" s="71">
        <v>15</v>
      </c>
      <c r="AN35" s="71">
        <v>15</v>
      </c>
      <c r="AO35" s="71">
        <v>15</v>
      </c>
      <c r="AP35" s="71">
        <v>10</v>
      </c>
      <c r="AQ35" s="74">
        <f t="shared" si="14"/>
        <v>100</v>
      </c>
      <c r="AR35" s="74" t="str">
        <f t="shared" si="15"/>
        <v>Fuerte</v>
      </c>
      <c r="AS35" s="39" t="s">
        <v>221</v>
      </c>
      <c r="AT35" s="39" t="s">
        <v>221</v>
      </c>
      <c r="AU35" s="74">
        <f t="shared" si="16"/>
        <v>100</v>
      </c>
      <c r="AV35" s="73">
        <f t="shared" si="13"/>
        <v>100</v>
      </c>
      <c r="AW35" s="128"/>
      <c r="AX35" s="128"/>
      <c r="AY35" s="149"/>
      <c r="AZ35" s="149"/>
      <c r="BA35" s="114"/>
      <c r="BB35" s="122" t="s">
        <v>23</v>
      </c>
      <c r="BC35" s="135"/>
      <c r="BD35" s="77" t="s">
        <v>403</v>
      </c>
      <c r="BE35" s="143"/>
      <c r="BF35" s="143"/>
      <c r="BG35" s="143"/>
      <c r="BH35" s="143"/>
      <c r="BI35" s="145"/>
      <c r="BJ35" s="144"/>
    </row>
    <row r="36" spans="1:62" s="26" customFormat="1" ht="69.75" customHeight="1" x14ac:dyDescent="0.2">
      <c r="A36" s="146"/>
      <c r="B36" s="147"/>
      <c r="C36" s="148"/>
      <c r="D36" s="115"/>
      <c r="E36" s="115"/>
      <c r="F36" s="149"/>
      <c r="G36" s="77" t="s">
        <v>417</v>
      </c>
      <c r="H36" s="77" t="s">
        <v>418</v>
      </c>
      <c r="I36" s="77" t="s">
        <v>409</v>
      </c>
      <c r="J36" s="117"/>
      <c r="K36" s="117"/>
      <c r="L36" s="117"/>
      <c r="M36" s="117"/>
      <c r="N36" s="117"/>
      <c r="O36" s="117"/>
      <c r="P36" s="117"/>
      <c r="Q36" s="117"/>
      <c r="R36" s="117"/>
      <c r="S36" s="117"/>
      <c r="T36" s="117"/>
      <c r="U36" s="117"/>
      <c r="V36" s="117"/>
      <c r="W36" s="117"/>
      <c r="X36" s="117"/>
      <c r="Y36" s="117"/>
      <c r="Z36" s="117"/>
      <c r="AA36" s="117"/>
      <c r="AB36" s="117"/>
      <c r="AC36" s="121"/>
      <c r="AD36" s="143"/>
      <c r="AE36" s="121"/>
      <c r="AF36" s="114"/>
      <c r="AG36" s="122"/>
      <c r="AH36" s="78" t="s">
        <v>165</v>
      </c>
      <c r="AI36" s="89" t="s">
        <v>25</v>
      </c>
      <c r="AJ36" s="71">
        <v>15</v>
      </c>
      <c r="AK36" s="71">
        <v>15</v>
      </c>
      <c r="AL36" s="71">
        <v>15</v>
      </c>
      <c r="AM36" s="71">
        <v>10</v>
      </c>
      <c r="AN36" s="71">
        <v>15</v>
      </c>
      <c r="AO36" s="71">
        <v>15</v>
      </c>
      <c r="AP36" s="71">
        <v>10</v>
      </c>
      <c r="AQ36" s="74">
        <f t="shared" si="14"/>
        <v>95</v>
      </c>
      <c r="AR36" s="74" t="str">
        <f t="shared" si="15"/>
        <v>Moderado</v>
      </c>
      <c r="AS36" s="39" t="s">
        <v>27</v>
      </c>
      <c r="AT36" s="39" t="s">
        <v>27</v>
      </c>
      <c r="AU36" s="74">
        <f t="shared" si="16"/>
        <v>50</v>
      </c>
      <c r="AV36" s="73">
        <f t="shared" si="13"/>
        <v>72.5</v>
      </c>
      <c r="AW36" s="128"/>
      <c r="AX36" s="128"/>
      <c r="AY36" s="149"/>
      <c r="AZ36" s="149"/>
      <c r="BA36" s="114"/>
      <c r="BB36" s="122" t="s">
        <v>23</v>
      </c>
      <c r="BC36" s="135"/>
      <c r="BD36" s="77" t="s">
        <v>411</v>
      </c>
      <c r="BE36" s="143"/>
      <c r="BF36" s="143"/>
      <c r="BG36" s="143"/>
      <c r="BH36" s="143"/>
      <c r="BI36" s="145"/>
      <c r="BJ36" s="144"/>
    </row>
    <row r="37" spans="1:62" s="26" customFormat="1" ht="69.75" customHeight="1" x14ac:dyDescent="0.2">
      <c r="A37" s="146"/>
      <c r="B37" s="147"/>
      <c r="C37" s="148"/>
      <c r="D37" s="115"/>
      <c r="E37" s="115"/>
      <c r="F37" s="149"/>
      <c r="G37" s="77" t="s">
        <v>417</v>
      </c>
      <c r="H37" s="77" t="s">
        <v>419</v>
      </c>
      <c r="I37" s="77" t="s">
        <v>409</v>
      </c>
      <c r="J37" s="117"/>
      <c r="K37" s="117"/>
      <c r="L37" s="117"/>
      <c r="M37" s="117"/>
      <c r="N37" s="117"/>
      <c r="O37" s="117"/>
      <c r="P37" s="117"/>
      <c r="Q37" s="117"/>
      <c r="R37" s="117"/>
      <c r="S37" s="117"/>
      <c r="T37" s="117"/>
      <c r="U37" s="117"/>
      <c r="V37" s="117"/>
      <c r="W37" s="117"/>
      <c r="X37" s="117"/>
      <c r="Y37" s="117"/>
      <c r="Z37" s="117"/>
      <c r="AA37" s="117"/>
      <c r="AB37" s="117"/>
      <c r="AC37" s="121"/>
      <c r="AD37" s="143"/>
      <c r="AE37" s="121" t="s">
        <v>35</v>
      </c>
      <c r="AF37" s="114"/>
      <c r="AG37" s="122" t="s">
        <v>112</v>
      </c>
      <c r="AH37" s="78" t="s">
        <v>195</v>
      </c>
      <c r="AI37" s="89" t="s">
        <v>234</v>
      </c>
      <c r="AJ37" s="71">
        <v>15</v>
      </c>
      <c r="AK37" s="71">
        <v>15</v>
      </c>
      <c r="AL37" s="71">
        <v>15</v>
      </c>
      <c r="AM37" s="71">
        <v>10</v>
      </c>
      <c r="AN37" s="71">
        <v>15</v>
      </c>
      <c r="AO37" s="71">
        <v>15</v>
      </c>
      <c r="AP37" s="71">
        <v>10</v>
      </c>
      <c r="AQ37" s="74">
        <f t="shared" si="14"/>
        <v>95</v>
      </c>
      <c r="AR37" s="74" t="str">
        <f t="shared" si="15"/>
        <v>Moderado</v>
      </c>
      <c r="AS37" s="39" t="s">
        <v>27</v>
      </c>
      <c r="AT37" s="39" t="s">
        <v>27</v>
      </c>
      <c r="AU37" s="74">
        <f t="shared" si="16"/>
        <v>50</v>
      </c>
      <c r="AV37" s="73">
        <f t="shared" si="13"/>
        <v>72.5</v>
      </c>
      <c r="AW37" s="128"/>
      <c r="AX37" s="128"/>
      <c r="AY37" s="149"/>
      <c r="AZ37" s="149"/>
      <c r="BA37" s="114"/>
      <c r="BB37" s="122" t="s">
        <v>23</v>
      </c>
      <c r="BC37" s="136"/>
      <c r="BD37" s="77" t="s">
        <v>420</v>
      </c>
      <c r="BE37" s="143"/>
      <c r="BF37" s="143"/>
      <c r="BG37" s="143"/>
      <c r="BH37" s="143"/>
      <c r="BI37" s="145"/>
      <c r="BJ37" s="144" t="s">
        <v>150</v>
      </c>
    </row>
    <row r="38" spans="1:62" s="26" customFormat="1" ht="68.25" customHeight="1" x14ac:dyDescent="0.2">
      <c r="A38" s="174">
        <v>7</v>
      </c>
      <c r="B38" s="175" t="s">
        <v>110</v>
      </c>
      <c r="C38" s="148" t="s">
        <v>295</v>
      </c>
      <c r="D38" s="115" t="s">
        <v>421</v>
      </c>
      <c r="E38" s="115" t="s">
        <v>407</v>
      </c>
      <c r="F38" s="143" t="s">
        <v>17</v>
      </c>
      <c r="G38" s="77" t="s">
        <v>422</v>
      </c>
      <c r="H38" s="77" t="s">
        <v>423</v>
      </c>
      <c r="I38" s="77" t="s">
        <v>424</v>
      </c>
      <c r="J38" s="117" t="s">
        <v>112</v>
      </c>
      <c r="K38" s="117" t="s">
        <v>112</v>
      </c>
      <c r="L38" s="117" t="s">
        <v>199</v>
      </c>
      <c r="M38" s="117" t="s">
        <v>199</v>
      </c>
      <c r="N38" s="117" t="s">
        <v>112</v>
      </c>
      <c r="O38" s="117" t="s">
        <v>199</v>
      </c>
      <c r="P38" s="117" t="s">
        <v>199</v>
      </c>
      <c r="Q38" s="117" t="s">
        <v>199</v>
      </c>
      <c r="R38" s="117" t="s">
        <v>199</v>
      </c>
      <c r="S38" s="117" t="s">
        <v>112</v>
      </c>
      <c r="T38" s="117" t="s">
        <v>112</v>
      </c>
      <c r="U38" s="117" t="s">
        <v>112</v>
      </c>
      <c r="V38" s="117" t="s">
        <v>112</v>
      </c>
      <c r="W38" s="117" t="s">
        <v>112</v>
      </c>
      <c r="X38" s="117" t="s">
        <v>199</v>
      </c>
      <c r="Y38" s="117" t="s">
        <v>199</v>
      </c>
      <c r="Z38" s="117" t="s">
        <v>199</v>
      </c>
      <c r="AA38" s="117" t="s">
        <v>199</v>
      </c>
      <c r="AB38" s="117" t="s">
        <v>199</v>
      </c>
      <c r="AC38" s="121">
        <f>COUNTIF(J38:AB40,"SI")</f>
        <v>8</v>
      </c>
      <c r="AD38" s="122" t="s">
        <v>19</v>
      </c>
      <c r="AE38" s="121" t="str">
        <f>IF(AC38&lt;=5, "Moderado", IF(AC38&lt;=11,"Mayor","Catastrófico"))</f>
        <v>Mayor</v>
      </c>
      <c r="AF38" s="114" t="str">
        <f>IF(AND(AD38&lt;&gt;"",AE38&lt;&gt;""),VLOOKUP(AD38&amp;AE38,[3]Hoja5!$L2:$M26,2,FALSE),"")</f>
        <v>Alto</v>
      </c>
      <c r="AG38" s="122" t="s">
        <v>112</v>
      </c>
      <c r="AH38" s="78" t="s">
        <v>425</v>
      </c>
      <c r="AI38" s="89" t="s">
        <v>234</v>
      </c>
      <c r="AJ38" s="71">
        <v>15</v>
      </c>
      <c r="AK38" s="71">
        <v>15</v>
      </c>
      <c r="AL38" s="71">
        <v>15</v>
      </c>
      <c r="AM38" s="71">
        <v>15</v>
      </c>
      <c r="AN38" s="71">
        <v>15</v>
      </c>
      <c r="AO38" s="71">
        <v>15</v>
      </c>
      <c r="AP38" s="71">
        <v>10</v>
      </c>
      <c r="AQ38" s="74">
        <f t="shared" ref="AQ38:AQ45" si="17">SUM(AJ38:AP38)</f>
        <v>100</v>
      </c>
      <c r="AR38" s="74" t="str">
        <f t="shared" si="15"/>
        <v>Fuerte</v>
      </c>
      <c r="AS38" s="39" t="s">
        <v>221</v>
      </c>
      <c r="AT38" s="39" t="s">
        <v>221</v>
      </c>
      <c r="AU38" s="74">
        <f t="shared" si="16"/>
        <v>100</v>
      </c>
      <c r="AV38" s="73">
        <f t="shared" si="13"/>
        <v>100</v>
      </c>
      <c r="AW38" s="128">
        <f>AVERAGE(AV38:AV40)</f>
        <v>90.833333333333329</v>
      </c>
      <c r="AX38" s="132" t="str">
        <f>IF(AW38&lt;=50, "Débil", IF(AW38&lt;=99,"Moderado","Fuerte"))</f>
        <v>Moderado</v>
      </c>
      <c r="AY38" s="149" t="s">
        <v>239</v>
      </c>
      <c r="AZ38" s="122" t="s">
        <v>27</v>
      </c>
      <c r="BA38" s="114" t="str">
        <f>IF(AND(AY38&lt;&gt;"",AZ38&lt;&gt;""),VLOOKUP(AY38&amp;AZ38,[3]Hoja5!L3:M27,2,FALSE),"")</f>
        <v>Moderado</v>
      </c>
      <c r="BB38" s="122" t="s">
        <v>23</v>
      </c>
      <c r="BC38" s="134" t="s">
        <v>426</v>
      </c>
      <c r="BD38" s="75" t="s">
        <v>403</v>
      </c>
      <c r="BE38" s="143" t="s">
        <v>119</v>
      </c>
      <c r="BF38" s="143" t="s">
        <v>114</v>
      </c>
      <c r="BG38" s="143" t="s">
        <v>200</v>
      </c>
      <c r="BH38" s="143" t="s">
        <v>202</v>
      </c>
      <c r="BI38" s="145" t="s">
        <v>246</v>
      </c>
      <c r="BJ38" s="144" t="s">
        <v>245</v>
      </c>
    </row>
    <row r="39" spans="1:62" s="26" customFormat="1" ht="78.75" customHeight="1" x14ac:dyDescent="0.2">
      <c r="A39" s="174"/>
      <c r="B39" s="175"/>
      <c r="C39" s="148"/>
      <c r="D39" s="115"/>
      <c r="E39" s="115"/>
      <c r="F39" s="143"/>
      <c r="G39" s="77" t="s">
        <v>427</v>
      </c>
      <c r="H39" s="77" t="s">
        <v>428</v>
      </c>
      <c r="I39" s="77" t="s">
        <v>409</v>
      </c>
      <c r="J39" s="117"/>
      <c r="K39" s="117"/>
      <c r="L39" s="117"/>
      <c r="M39" s="117"/>
      <c r="N39" s="117"/>
      <c r="O39" s="117"/>
      <c r="P39" s="117"/>
      <c r="Q39" s="117"/>
      <c r="R39" s="117"/>
      <c r="S39" s="117"/>
      <c r="T39" s="117"/>
      <c r="U39" s="117"/>
      <c r="V39" s="117"/>
      <c r="W39" s="117"/>
      <c r="X39" s="117"/>
      <c r="Y39" s="117"/>
      <c r="Z39" s="117"/>
      <c r="AA39" s="117"/>
      <c r="AB39" s="117"/>
      <c r="AC39" s="121"/>
      <c r="AD39" s="122"/>
      <c r="AE39" s="121"/>
      <c r="AF39" s="114"/>
      <c r="AG39" s="122"/>
      <c r="AH39" s="78" t="s">
        <v>167</v>
      </c>
      <c r="AI39" s="89" t="s">
        <v>36</v>
      </c>
      <c r="AJ39" s="71">
        <v>15</v>
      </c>
      <c r="AK39" s="71">
        <v>15</v>
      </c>
      <c r="AL39" s="71">
        <v>15</v>
      </c>
      <c r="AM39" s="71">
        <v>15</v>
      </c>
      <c r="AN39" s="71">
        <v>15</v>
      </c>
      <c r="AO39" s="71">
        <v>15</v>
      </c>
      <c r="AP39" s="71">
        <v>10</v>
      </c>
      <c r="AQ39" s="74">
        <f t="shared" si="17"/>
        <v>100</v>
      </c>
      <c r="AR39" s="74" t="str">
        <f t="shared" si="15"/>
        <v>Fuerte</v>
      </c>
      <c r="AS39" s="39" t="s">
        <v>221</v>
      </c>
      <c r="AT39" s="39" t="s">
        <v>221</v>
      </c>
      <c r="AU39" s="74">
        <f t="shared" si="16"/>
        <v>100</v>
      </c>
      <c r="AV39" s="73">
        <f t="shared" si="13"/>
        <v>100</v>
      </c>
      <c r="AW39" s="128"/>
      <c r="AX39" s="132"/>
      <c r="AY39" s="149"/>
      <c r="AZ39" s="122"/>
      <c r="BA39" s="114"/>
      <c r="BB39" s="122"/>
      <c r="BC39" s="135"/>
      <c r="BD39" s="75" t="s">
        <v>403</v>
      </c>
      <c r="BE39" s="143"/>
      <c r="BF39" s="143"/>
      <c r="BG39" s="143"/>
      <c r="BH39" s="143"/>
      <c r="BI39" s="145"/>
      <c r="BJ39" s="144"/>
    </row>
    <row r="40" spans="1:62" s="26" customFormat="1" ht="68.25" customHeight="1" x14ac:dyDescent="0.2">
      <c r="A40" s="174"/>
      <c r="B40" s="175"/>
      <c r="C40" s="148"/>
      <c r="D40" s="115"/>
      <c r="E40" s="115"/>
      <c r="F40" s="143"/>
      <c r="G40" s="77" t="s">
        <v>429</v>
      </c>
      <c r="H40" s="77" t="s">
        <v>430</v>
      </c>
      <c r="I40" s="77" t="s">
        <v>431</v>
      </c>
      <c r="J40" s="117"/>
      <c r="K40" s="117"/>
      <c r="L40" s="117"/>
      <c r="M40" s="117"/>
      <c r="N40" s="117"/>
      <c r="O40" s="117"/>
      <c r="P40" s="117"/>
      <c r="Q40" s="117"/>
      <c r="R40" s="117"/>
      <c r="S40" s="117"/>
      <c r="T40" s="117"/>
      <c r="U40" s="117"/>
      <c r="V40" s="117"/>
      <c r="W40" s="117"/>
      <c r="X40" s="117"/>
      <c r="Y40" s="117"/>
      <c r="Z40" s="117"/>
      <c r="AA40" s="117"/>
      <c r="AB40" s="117"/>
      <c r="AC40" s="121"/>
      <c r="AD40" s="122"/>
      <c r="AE40" s="121"/>
      <c r="AF40" s="114"/>
      <c r="AG40" s="122"/>
      <c r="AH40" s="78" t="s">
        <v>168</v>
      </c>
      <c r="AI40" s="89" t="s">
        <v>36</v>
      </c>
      <c r="AJ40" s="71">
        <v>15</v>
      </c>
      <c r="AK40" s="71">
        <v>15</v>
      </c>
      <c r="AL40" s="71">
        <v>15</v>
      </c>
      <c r="AM40" s="71">
        <v>10</v>
      </c>
      <c r="AN40" s="71">
        <v>15</v>
      </c>
      <c r="AO40" s="71">
        <v>15</v>
      </c>
      <c r="AP40" s="71">
        <v>10</v>
      </c>
      <c r="AQ40" s="74">
        <f t="shared" si="17"/>
        <v>95</v>
      </c>
      <c r="AR40" s="74" t="str">
        <f t="shared" si="15"/>
        <v>Moderado</v>
      </c>
      <c r="AS40" s="39" t="s">
        <v>27</v>
      </c>
      <c r="AT40" s="39" t="s">
        <v>27</v>
      </c>
      <c r="AU40" s="74">
        <f t="shared" si="16"/>
        <v>50</v>
      </c>
      <c r="AV40" s="73">
        <f t="shared" si="13"/>
        <v>72.5</v>
      </c>
      <c r="AW40" s="128"/>
      <c r="AX40" s="132"/>
      <c r="AY40" s="149"/>
      <c r="AZ40" s="122"/>
      <c r="BA40" s="114"/>
      <c r="BB40" s="122"/>
      <c r="BC40" s="136"/>
      <c r="BD40" s="76" t="s">
        <v>432</v>
      </c>
      <c r="BE40" s="143"/>
      <c r="BF40" s="143"/>
      <c r="BG40" s="143"/>
      <c r="BH40" s="143"/>
      <c r="BI40" s="145"/>
      <c r="BJ40" s="144"/>
    </row>
    <row r="41" spans="1:62" s="26" customFormat="1" ht="87" customHeight="1" x14ac:dyDescent="0.2">
      <c r="A41" s="146">
        <v>8</v>
      </c>
      <c r="B41" s="147" t="s">
        <v>110</v>
      </c>
      <c r="C41" s="148" t="s">
        <v>296</v>
      </c>
      <c r="D41" s="116" t="s">
        <v>433</v>
      </c>
      <c r="E41" s="116" t="s">
        <v>407</v>
      </c>
      <c r="F41" s="122" t="s">
        <v>17</v>
      </c>
      <c r="G41" s="77" t="s">
        <v>434</v>
      </c>
      <c r="H41" s="77" t="s">
        <v>428</v>
      </c>
      <c r="I41" s="77" t="s">
        <v>435</v>
      </c>
      <c r="J41" s="117" t="s">
        <v>112</v>
      </c>
      <c r="K41" s="117" t="s">
        <v>112</v>
      </c>
      <c r="L41" s="117" t="s">
        <v>199</v>
      </c>
      <c r="M41" s="117" t="s">
        <v>199</v>
      </c>
      <c r="N41" s="117" t="s">
        <v>199</v>
      </c>
      <c r="O41" s="117" t="s">
        <v>199</v>
      </c>
      <c r="P41" s="117" t="s">
        <v>112</v>
      </c>
      <c r="Q41" s="117" t="s">
        <v>199</v>
      </c>
      <c r="R41" s="117" t="s">
        <v>199</v>
      </c>
      <c r="S41" s="117" t="s">
        <v>112</v>
      </c>
      <c r="T41" s="117" t="s">
        <v>112</v>
      </c>
      <c r="U41" s="117" t="s">
        <v>112</v>
      </c>
      <c r="V41" s="117" t="s">
        <v>112</v>
      </c>
      <c r="W41" s="117" t="s">
        <v>199</v>
      </c>
      <c r="X41" s="117" t="s">
        <v>199</v>
      </c>
      <c r="Y41" s="117" t="s">
        <v>199</v>
      </c>
      <c r="Z41" s="117" t="s">
        <v>199</v>
      </c>
      <c r="AA41" s="117" t="s">
        <v>199</v>
      </c>
      <c r="AB41" s="117" t="s">
        <v>199</v>
      </c>
      <c r="AC41" s="121">
        <f>COUNTIF(J41:AB41,"SI")</f>
        <v>7</v>
      </c>
      <c r="AD41" s="122" t="s">
        <v>19</v>
      </c>
      <c r="AE41" s="121" t="str">
        <f>IF(AC41&lt;=5, "Moderado", IF(AC41&lt;=11,"Mayor","Catastrófico"))</f>
        <v>Mayor</v>
      </c>
      <c r="AF41" s="114" t="str">
        <f>IF(AND(AD41&lt;&gt;"",AE41&lt;&gt;""),VLOOKUP(AD41&amp;AE41,[3]Hoja5!$L2:$M26,2,FALSE),"")</f>
        <v>Alto</v>
      </c>
      <c r="AG41" s="122" t="s">
        <v>112</v>
      </c>
      <c r="AH41" s="78" t="s">
        <v>247</v>
      </c>
      <c r="AI41" s="89" t="s">
        <v>36</v>
      </c>
      <c r="AJ41" s="71">
        <v>15</v>
      </c>
      <c r="AK41" s="71">
        <v>15</v>
      </c>
      <c r="AL41" s="71">
        <v>15</v>
      </c>
      <c r="AM41" s="71">
        <v>15</v>
      </c>
      <c r="AN41" s="71">
        <v>15</v>
      </c>
      <c r="AO41" s="71">
        <v>15</v>
      </c>
      <c r="AP41" s="71">
        <v>10</v>
      </c>
      <c r="AQ41" s="74">
        <f t="shared" si="17"/>
        <v>100</v>
      </c>
      <c r="AR41" s="74" t="str">
        <f t="shared" si="15"/>
        <v>Fuerte</v>
      </c>
      <c r="AS41" s="39" t="s">
        <v>221</v>
      </c>
      <c r="AT41" s="39" t="s">
        <v>221</v>
      </c>
      <c r="AU41" s="74">
        <f t="shared" si="16"/>
        <v>100</v>
      </c>
      <c r="AV41" s="73">
        <f t="shared" si="13"/>
        <v>100</v>
      </c>
      <c r="AW41" s="128">
        <f>AVERAGE(AV41:AV44)</f>
        <v>93.125</v>
      </c>
      <c r="AX41" s="132" t="str">
        <f>IF(AW41&lt;=50, "Débil", IF(AW41&lt;=99,"Moderado","Fuerte"))</f>
        <v>Moderado</v>
      </c>
      <c r="AY41" s="122" t="s">
        <v>239</v>
      </c>
      <c r="AZ41" s="122" t="s">
        <v>27</v>
      </c>
      <c r="BA41" s="114" t="str">
        <f>IF(AND(AY41&lt;&gt;"",AZ41&lt;&gt;""),VLOOKUP(AY41&amp;AZ41,[3]Hoja5!L3:M27,2,FALSE),"")</f>
        <v>Moderado</v>
      </c>
      <c r="BB41" s="122" t="s">
        <v>23</v>
      </c>
      <c r="BC41" s="134" t="s">
        <v>436</v>
      </c>
      <c r="BD41" s="75" t="s">
        <v>403</v>
      </c>
      <c r="BE41" s="122" t="s">
        <v>248</v>
      </c>
      <c r="BF41" s="122" t="s">
        <v>114</v>
      </c>
      <c r="BG41" s="122" t="s">
        <v>200</v>
      </c>
      <c r="BH41" s="122" t="s">
        <v>202</v>
      </c>
      <c r="BI41" s="145" t="s">
        <v>253</v>
      </c>
      <c r="BJ41" s="144" t="s">
        <v>249</v>
      </c>
    </row>
    <row r="42" spans="1:62" s="26" customFormat="1" ht="87" customHeight="1" x14ac:dyDescent="0.2">
      <c r="A42" s="146"/>
      <c r="B42" s="147"/>
      <c r="C42" s="148"/>
      <c r="D42" s="116"/>
      <c r="E42" s="116"/>
      <c r="F42" s="122"/>
      <c r="G42" s="77" t="s">
        <v>437</v>
      </c>
      <c r="H42" s="77" t="s">
        <v>438</v>
      </c>
      <c r="I42" s="77" t="s">
        <v>409</v>
      </c>
      <c r="J42" s="117"/>
      <c r="K42" s="117"/>
      <c r="L42" s="117"/>
      <c r="M42" s="117"/>
      <c r="N42" s="117"/>
      <c r="O42" s="117"/>
      <c r="P42" s="117"/>
      <c r="Q42" s="117"/>
      <c r="R42" s="117"/>
      <c r="S42" s="117"/>
      <c r="T42" s="117"/>
      <c r="U42" s="117"/>
      <c r="V42" s="117"/>
      <c r="W42" s="117"/>
      <c r="X42" s="117"/>
      <c r="Y42" s="117"/>
      <c r="Z42" s="117"/>
      <c r="AA42" s="117"/>
      <c r="AB42" s="117"/>
      <c r="AC42" s="121"/>
      <c r="AD42" s="122"/>
      <c r="AE42" s="121"/>
      <c r="AF42" s="114"/>
      <c r="AG42" s="122"/>
      <c r="AH42" s="78" t="s">
        <v>250</v>
      </c>
      <c r="AI42" s="89" t="s">
        <v>36</v>
      </c>
      <c r="AJ42" s="71">
        <v>15</v>
      </c>
      <c r="AK42" s="71">
        <v>15</v>
      </c>
      <c r="AL42" s="71">
        <v>15</v>
      </c>
      <c r="AM42" s="71">
        <v>15</v>
      </c>
      <c r="AN42" s="71">
        <v>15</v>
      </c>
      <c r="AO42" s="71">
        <v>15</v>
      </c>
      <c r="AP42" s="71">
        <v>10</v>
      </c>
      <c r="AQ42" s="74">
        <f t="shared" si="17"/>
        <v>100</v>
      </c>
      <c r="AR42" s="74" t="str">
        <f t="shared" si="15"/>
        <v>Fuerte</v>
      </c>
      <c r="AS42" s="39" t="s">
        <v>221</v>
      </c>
      <c r="AT42" s="39" t="s">
        <v>221</v>
      </c>
      <c r="AU42" s="74">
        <f t="shared" si="16"/>
        <v>100</v>
      </c>
      <c r="AV42" s="73">
        <f t="shared" si="13"/>
        <v>100</v>
      </c>
      <c r="AW42" s="128"/>
      <c r="AX42" s="132"/>
      <c r="AY42" s="122"/>
      <c r="AZ42" s="122"/>
      <c r="BA42" s="114"/>
      <c r="BB42" s="122"/>
      <c r="BC42" s="135"/>
      <c r="BD42" s="75" t="s">
        <v>403</v>
      </c>
      <c r="BE42" s="122"/>
      <c r="BF42" s="122"/>
      <c r="BG42" s="122"/>
      <c r="BH42" s="122"/>
      <c r="BI42" s="145"/>
      <c r="BJ42" s="144"/>
    </row>
    <row r="43" spans="1:62" s="26" customFormat="1" ht="87" customHeight="1" x14ac:dyDescent="0.2">
      <c r="A43" s="146"/>
      <c r="B43" s="147"/>
      <c r="C43" s="148"/>
      <c r="D43" s="116"/>
      <c r="E43" s="116"/>
      <c r="F43" s="122"/>
      <c r="G43" s="77" t="s">
        <v>434</v>
      </c>
      <c r="H43" s="77" t="s">
        <v>428</v>
      </c>
      <c r="I43" s="77" t="s">
        <v>409</v>
      </c>
      <c r="J43" s="117"/>
      <c r="K43" s="117"/>
      <c r="L43" s="117"/>
      <c r="M43" s="117"/>
      <c r="N43" s="117"/>
      <c r="O43" s="117"/>
      <c r="P43" s="117"/>
      <c r="Q43" s="117"/>
      <c r="R43" s="117"/>
      <c r="S43" s="117"/>
      <c r="T43" s="117"/>
      <c r="U43" s="117"/>
      <c r="V43" s="117"/>
      <c r="W43" s="117"/>
      <c r="X43" s="117"/>
      <c r="Y43" s="117"/>
      <c r="Z43" s="117"/>
      <c r="AA43" s="117"/>
      <c r="AB43" s="117"/>
      <c r="AC43" s="121"/>
      <c r="AD43" s="122"/>
      <c r="AE43" s="121"/>
      <c r="AF43" s="114"/>
      <c r="AG43" s="122"/>
      <c r="AH43" s="78" t="s">
        <v>251</v>
      </c>
      <c r="AI43" s="89" t="s">
        <v>36</v>
      </c>
      <c r="AJ43" s="71">
        <v>15</v>
      </c>
      <c r="AK43" s="71">
        <v>15</v>
      </c>
      <c r="AL43" s="71">
        <v>15</v>
      </c>
      <c r="AM43" s="71">
        <v>15</v>
      </c>
      <c r="AN43" s="71">
        <v>15</v>
      </c>
      <c r="AO43" s="71">
        <v>15</v>
      </c>
      <c r="AP43" s="71">
        <v>10</v>
      </c>
      <c r="AQ43" s="74">
        <f t="shared" si="17"/>
        <v>100</v>
      </c>
      <c r="AR43" s="74" t="str">
        <f t="shared" si="15"/>
        <v>Fuerte</v>
      </c>
      <c r="AS43" s="39" t="s">
        <v>221</v>
      </c>
      <c r="AT43" s="39" t="s">
        <v>221</v>
      </c>
      <c r="AU43" s="74">
        <f t="shared" si="16"/>
        <v>100</v>
      </c>
      <c r="AV43" s="73">
        <f t="shared" si="13"/>
        <v>100</v>
      </c>
      <c r="AW43" s="128"/>
      <c r="AX43" s="132"/>
      <c r="AY43" s="122"/>
      <c r="AZ43" s="122"/>
      <c r="BA43" s="114"/>
      <c r="BB43" s="122"/>
      <c r="BC43" s="135"/>
      <c r="BD43" s="75" t="s">
        <v>403</v>
      </c>
      <c r="BE43" s="122"/>
      <c r="BF43" s="122"/>
      <c r="BG43" s="122"/>
      <c r="BH43" s="122"/>
      <c r="BI43" s="145"/>
      <c r="BJ43" s="144"/>
    </row>
    <row r="44" spans="1:62" s="26" customFormat="1" ht="87" customHeight="1" x14ac:dyDescent="0.2">
      <c r="A44" s="146"/>
      <c r="B44" s="147"/>
      <c r="C44" s="148"/>
      <c r="D44" s="116"/>
      <c r="E44" s="116"/>
      <c r="F44" s="122"/>
      <c r="G44" s="77" t="s">
        <v>437</v>
      </c>
      <c r="H44" s="77" t="s">
        <v>438</v>
      </c>
      <c r="I44" s="77" t="s">
        <v>431</v>
      </c>
      <c r="J44" s="117"/>
      <c r="K44" s="117"/>
      <c r="L44" s="117"/>
      <c r="M44" s="117"/>
      <c r="N44" s="117"/>
      <c r="O44" s="117"/>
      <c r="P44" s="117"/>
      <c r="Q44" s="117"/>
      <c r="R44" s="117"/>
      <c r="S44" s="117"/>
      <c r="T44" s="117"/>
      <c r="U44" s="117"/>
      <c r="V44" s="117"/>
      <c r="W44" s="117"/>
      <c r="X44" s="117"/>
      <c r="Y44" s="117"/>
      <c r="Z44" s="117"/>
      <c r="AA44" s="117"/>
      <c r="AB44" s="117"/>
      <c r="AC44" s="121"/>
      <c r="AD44" s="122"/>
      <c r="AE44" s="121"/>
      <c r="AF44" s="114"/>
      <c r="AG44" s="122" t="s">
        <v>112</v>
      </c>
      <c r="AH44" s="78" t="s">
        <v>252</v>
      </c>
      <c r="AI44" s="89" t="s">
        <v>234</v>
      </c>
      <c r="AJ44" s="71">
        <v>15</v>
      </c>
      <c r="AK44" s="71">
        <v>15</v>
      </c>
      <c r="AL44" s="71">
        <v>15</v>
      </c>
      <c r="AM44" s="71">
        <v>10</v>
      </c>
      <c r="AN44" s="71">
        <v>15</v>
      </c>
      <c r="AO44" s="71">
        <v>15</v>
      </c>
      <c r="AP44" s="71">
        <v>10</v>
      </c>
      <c r="AQ44" s="74">
        <f t="shared" si="17"/>
        <v>95</v>
      </c>
      <c r="AR44" s="74" t="str">
        <f t="shared" si="15"/>
        <v>Moderado</v>
      </c>
      <c r="AS44" s="39" t="s">
        <v>27</v>
      </c>
      <c r="AT44" s="39" t="s">
        <v>27</v>
      </c>
      <c r="AU44" s="74">
        <f t="shared" si="16"/>
        <v>50</v>
      </c>
      <c r="AV44" s="73">
        <f t="shared" si="13"/>
        <v>72.5</v>
      </c>
      <c r="AW44" s="128"/>
      <c r="AX44" s="132"/>
      <c r="AY44" s="122"/>
      <c r="AZ44" s="122"/>
      <c r="BA44" s="114"/>
      <c r="BB44" s="122" t="s">
        <v>23</v>
      </c>
      <c r="BC44" s="136"/>
      <c r="BD44" s="75" t="s">
        <v>439</v>
      </c>
      <c r="BE44" s="122"/>
      <c r="BF44" s="122"/>
      <c r="BG44" s="122"/>
      <c r="BH44" s="122"/>
      <c r="BI44" s="145"/>
      <c r="BJ44" s="144" t="s">
        <v>150</v>
      </c>
    </row>
    <row r="45" spans="1:62" s="26" customFormat="1" ht="54" customHeight="1" x14ac:dyDescent="0.2">
      <c r="A45" s="146">
        <v>9</v>
      </c>
      <c r="B45" s="147" t="s">
        <v>110</v>
      </c>
      <c r="C45" s="148" t="s">
        <v>298</v>
      </c>
      <c r="D45" s="115" t="s">
        <v>440</v>
      </c>
      <c r="E45" s="115" t="s">
        <v>407</v>
      </c>
      <c r="F45" s="122" t="s">
        <v>17</v>
      </c>
      <c r="G45" s="77" t="s">
        <v>434</v>
      </c>
      <c r="H45" s="77" t="s">
        <v>428</v>
      </c>
      <c r="I45" s="77" t="s">
        <v>435</v>
      </c>
      <c r="J45" s="117" t="s">
        <v>112</v>
      </c>
      <c r="K45" s="117" t="s">
        <v>112</v>
      </c>
      <c r="L45" s="117" t="s">
        <v>199</v>
      </c>
      <c r="M45" s="117" t="s">
        <v>199</v>
      </c>
      <c r="N45" s="117" t="s">
        <v>199</v>
      </c>
      <c r="O45" s="117" t="s">
        <v>199</v>
      </c>
      <c r="P45" s="117" t="s">
        <v>112</v>
      </c>
      <c r="Q45" s="117" t="s">
        <v>199</v>
      </c>
      <c r="R45" s="117" t="s">
        <v>199</v>
      </c>
      <c r="S45" s="117" t="s">
        <v>112</v>
      </c>
      <c r="T45" s="117" t="s">
        <v>112</v>
      </c>
      <c r="U45" s="117" t="s">
        <v>112</v>
      </c>
      <c r="V45" s="117" t="s">
        <v>112</v>
      </c>
      <c r="W45" s="117" t="s">
        <v>112</v>
      </c>
      <c r="X45" s="117" t="s">
        <v>199</v>
      </c>
      <c r="Y45" s="117" t="s">
        <v>199</v>
      </c>
      <c r="Z45" s="117" t="s">
        <v>199</v>
      </c>
      <c r="AA45" s="117" t="s">
        <v>199</v>
      </c>
      <c r="AB45" s="117" t="s">
        <v>199</v>
      </c>
      <c r="AC45" s="121">
        <f>COUNTIF(J45:AB45,"SI")</f>
        <v>8</v>
      </c>
      <c r="AD45" s="122" t="s">
        <v>19</v>
      </c>
      <c r="AE45" s="121" t="str">
        <f>IF(AC45&lt;=5, "Moderado", IF(AC45&lt;=11,"Mayor","Catastrófico"))</f>
        <v>Mayor</v>
      </c>
      <c r="AF45" s="114" t="str">
        <f>IF(AND(AD45&lt;&gt;"",AE45&lt;&gt;""),VLOOKUP(AD45&amp;AE45,[3]Hoja5!$L2:$M26,2,FALSE),"")</f>
        <v>Alto</v>
      </c>
      <c r="AG45" s="122" t="s">
        <v>112</v>
      </c>
      <c r="AH45" s="78" t="s">
        <v>170</v>
      </c>
      <c r="AI45" s="89" t="s">
        <v>36</v>
      </c>
      <c r="AJ45" s="71">
        <v>15</v>
      </c>
      <c r="AK45" s="71">
        <v>15</v>
      </c>
      <c r="AL45" s="71">
        <v>15</v>
      </c>
      <c r="AM45" s="71">
        <v>15</v>
      </c>
      <c r="AN45" s="71">
        <v>15</v>
      </c>
      <c r="AO45" s="71">
        <v>15</v>
      </c>
      <c r="AP45" s="71">
        <v>10</v>
      </c>
      <c r="AQ45" s="74">
        <f t="shared" si="17"/>
        <v>100</v>
      </c>
      <c r="AR45" s="74" t="str">
        <f t="shared" si="15"/>
        <v>Fuerte</v>
      </c>
      <c r="AS45" s="39" t="s">
        <v>221</v>
      </c>
      <c r="AT45" s="39" t="s">
        <v>221</v>
      </c>
      <c r="AU45" s="74">
        <f t="shared" si="16"/>
        <v>100</v>
      </c>
      <c r="AV45" s="73">
        <f t="shared" si="13"/>
        <v>100</v>
      </c>
      <c r="AW45" s="128">
        <f>AVERAGE(AV45:AV49)</f>
        <v>100</v>
      </c>
      <c r="AX45" s="132" t="str">
        <f>IF(AW45&lt;=50, "Débil", IF(AW45&lt;=99,"Moderado","Fuerte"))</f>
        <v>Fuerte</v>
      </c>
      <c r="AY45" s="122" t="s">
        <v>239</v>
      </c>
      <c r="AZ45" s="122" t="s">
        <v>27</v>
      </c>
      <c r="BA45" s="140" t="str">
        <f>IF(AND(AY45&lt;&gt;"",AZ45&lt;&gt;""),VLOOKUP(AY45&amp;AZ45,[3]Hoja5!L3:M27,2,FALSE),"")</f>
        <v>Moderado</v>
      </c>
      <c r="BB45" s="122" t="s">
        <v>23</v>
      </c>
      <c r="BC45" s="134" t="s">
        <v>441</v>
      </c>
      <c r="BD45" s="75" t="s">
        <v>403</v>
      </c>
      <c r="BE45" s="143" t="s">
        <v>254</v>
      </c>
      <c r="BF45" s="143" t="s">
        <v>114</v>
      </c>
      <c r="BG45" s="143" t="s">
        <v>134</v>
      </c>
      <c r="BH45" s="143" t="s">
        <v>132</v>
      </c>
      <c r="BI45" s="145" t="s">
        <v>255</v>
      </c>
      <c r="BJ45" s="144" t="s">
        <v>249</v>
      </c>
    </row>
    <row r="46" spans="1:62" s="26" customFormat="1" ht="54" customHeight="1" x14ac:dyDescent="0.2">
      <c r="A46" s="146"/>
      <c r="B46" s="147"/>
      <c r="C46" s="148"/>
      <c r="D46" s="115"/>
      <c r="E46" s="115"/>
      <c r="F46" s="122"/>
      <c r="G46" s="77" t="s">
        <v>434</v>
      </c>
      <c r="H46" s="77" t="s">
        <v>428</v>
      </c>
      <c r="I46" s="77" t="s">
        <v>442</v>
      </c>
      <c r="J46" s="117"/>
      <c r="K46" s="117"/>
      <c r="L46" s="117"/>
      <c r="M46" s="117"/>
      <c r="N46" s="117"/>
      <c r="O46" s="117"/>
      <c r="P46" s="117"/>
      <c r="Q46" s="117"/>
      <c r="R46" s="117"/>
      <c r="S46" s="117"/>
      <c r="T46" s="117"/>
      <c r="U46" s="117"/>
      <c r="V46" s="117"/>
      <c r="W46" s="117"/>
      <c r="X46" s="117"/>
      <c r="Y46" s="117"/>
      <c r="Z46" s="117"/>
      <c r="AA46" s="117"/>
      <c r="AB46" s="117"/>
      <c r="AC46" s="121"/>
      <c r="AD46" s="122"/>
      <c r="AE46" s="121"/>
      <c r="AF46" s="114"/>
      <c r="AG46" s="122"/>
      <c r="AH46" s="78" t="s">
        <v>196</v>
      </c>
      <c r="AI46" s="89" t="s">
        <v>36</v>
      </c>
      <c r="AJ46" s="71">
        <v>15</v>
      </c>
      <c r="AK46" s="71">
        <v>15</v>
      </c>
      <c r="AL46" s="71">
        <v>15</v>
      </c>
      <c r="AM46" s="71">
        <v>15</v>
      </c>
      <c r="AN46" s="71">
        <v>15</v>
      </c>
      <c r="AO46" s="71">
        <v>15</v>
      </c>
      <c r="AP46" s="71">
        <v>10</v>
      </c>
      <c r="AQ46" s="74">
        <f t="shared" ref="AQ46:AQ49" si="18">SUM(AJ46:AP46)</f>
        <v>100</v>
      </c>
      <c r="AR46" s="74" t="str">
        <f t="shared" si="15"/>
        <v>Fuerte</v>
      </c>
      <c r="AS46" s="39" t="s">
        <v>221</v>
      </c>
      <c r="AT46" s="39" t="s">
        <v>221</v>
      </c>
      <c r="AU46" s="74">
        <f t="shared" si="16"/>
        <v>100</v>
      </c>
      <c r="AV46" s="73">
        <f t="shared" si="13"/>
        <v>100</v>
      </c>
      <c r="AW46" s="132"/>
      <c r="AX46" s="132"/>
      <c r="AY46" s="122"/>
      <c r="AZ46" s="122"/>
      <c r="BA46" s="141"/>
      <c r="BB46" s="122"/>
      <c r="BC46" s="135"/>
      <c r="BD46" s="75" t="s">
        <v>403</v>
      </c>
      <c r="BE46" s="143"/>
      <c r="BF46" s="143"/>
      <c r="BG46" s="143"/>
      <c r="BH46" s="143"/>
      <c r="BI46" s="145"/>
      <c r="BJ46" s="144"/>
    </row>
    <row r="47" spans="1:62" s="26" customFormat="1" ht="54" customHeight="1" x14ac:dyDescent="0.2">
      <c r="A47" s="146"/>
      <c r="B47" s="147"/>
      <c r="C47" s="148"/>
      <c r="D47" s="115"/>
      <c r="E47" s="115"/>
      <c r="F47" s="122"/>
      <c r="G47" s="77" t="s">
        <v>434</v>
      </c>
      <c r="H47" s="77" t="s">
        <v>428</v>
      </c>
      <c r="I47" s="77" t="s">
        <v>409</v>
      </c>
      <c r="J47" s="117"/>
      <c r="K47" s="117"/>
      <c r="L47" s="117"/>
      <c r="M47" s="117"/>
      <c r="N47" s="117"/>
      <c r="O47" s="117"/>
      <c r="P47" s="117"/>
      <c r="Q47" s="117"/>
      <c r="R47" s="117"/>
      <c r="S47" s="117"/>
      <c r="T47" s="117"/>
      <c r="U47" s="117"/>
      <c r="V47" s="117"/>
      <c r="W47" s="117"/>
      <c r="X47" s="117"/>
      <c r="Y47" s="117"/>
      <c r="Z47" s="117"/>
      <c r="AA47" s="117"/>
      <c r="AB47" s="117"/>
      <c r="AC47" s="121"/>
      <c r="AD47" s="122"/>
      <c r="AE47" s="121"/>
      <c r="AF47" s="114"/>
      <c r="AG47" s="122"/>
      <c r="AH47" s="78" t="s">
        <v>171</v>
      </c>
      <c r="AI47" s="89" t="s">
        <v>234</v>
      </c>
      <c r="AJ47" s="71">
        <v>15</v>
      </c>
      <c r="AK47" s="71">
        <v>15</v>
      </c>
      <c r="AL47" s="71">
        <v>15</v>
      </c>
      <c r="AM47" s="71">
        <v>15</v>
      </c>
      <c r="AN47" s="71">
        <v>15</v>
      </c>
      <c r="AO47" s="71">
        <v>15</v>
      </c>
      <c r="AP47" s="71">
        <v>10</v>
      </c>
      <c r="AQ47" s="74">
        <f t="shared" si="18"/>
        <v>100</v>
      </c>
      <c r="AR47" s="74" t="str">
        <f t="shared" si="15"/>
        <v>Fuerte</v>
      </c>
      <c r="AS47" s="39" t="s">
        <v>221</v>
      </c>
      <c r="AT47" s="39" t="s">
        <v>221</v>
      </c>
      <c r="AU47" s="74">
        <f t="shared" si="16"/>
        <v>100</v>
      </c>
      <c r="AV47" s="73">
        <f t="shared" si="13"/>
        <v>100</v>
      </c>
      <c r="AW47" s="132"/>
      <c r="AX47" s="132"/>
      <c r="AY47" s="122"/>
      <c r="AZ47" s="122"/>
      <c r="BA47" s="141"/>
      <c r="BB47" s="122"/>
      <c r="BC47" s="135"/>
      <c r="BD47" s="75" t="s">
        <v>403</v>
      </c>
      <c r="BE47" s="143"/>
      <c r="BF47" s="143"/>
      <c r="BG47" s="143"/>
      <c r="BH47" s="143"/>
      <c r="BI47" s="145"/>
      <c r="BJ47" s="144"/>
    </row>
    <row r="48" spans="1:62" s="26" customFormat="1" ht="54" customHeight="1" x14ac:dyDescent="0.2">
      <c r="A48" s="146"/>
      <c r="B48" s="147"/>
      <c r="C48" s="148"/>
      <c r="D48" s="115"/>
      <c r="E48" s="115"/>
      <c r="F48" s="122"/>
      <c r="G48" s="77" t="s">
        <v>434</v>
      </c>
      <c r="H48" s="77" t="s">
        <v>443</v>
      </c>
      <c r="I48" s="77" t="s">
        <v>444</v>
      </c>
      <c r="J48" s="117"/>
      <c r="K48" s="117"/>
      <c r="L48" s="117"/>
      <c r="M48" s="117"/>
      <c r="N48" s="117"/>
      <c r="O48" s="117"/>
      <c r="P48" s="117"/>
      <c r="Q48" s="117"/>
      <c r="R48" s="117"/>
      <c r="S48" s="117"/>
      <c r="T48" s="117"/>
      <c r="U48" s="117"/>
      <c r="V48" s="117"/>
      <c r="W48" s="117"/>
      <c r="X48" s="117"/>
      <c r="Y48" s="117"/>
      <c r="Z48" s="117"/>
      <c r="AA48" s="117"/>
      <c r="AB48" s="117"/>
      <c r="AC48" s="121"/>
      <c r="AD48" s="122"/>
      <c r="AE48" s="121"/>
      <c r="AF48" s="114"/>
      <c r="AG48" s="122"/>
      <c r="AH48" s="78" t="s">
        <v>256</v>
      </c>
      <c r="AI48" s="89" t="s">
        <v>234</v>
      </c>
      <c r="AJ48" s="71">
        <v>15</v>
      </c>
      <c r="AK48" s="71">
        <v>15</v>
      </c>
      <c r="AL48" s="71">
        <v>15</v>
      </c>
      <c r="AM48" s="71">
        <v>15</v>
      </c>
      <c r="AN48" s="71">
        <v>15</v>
      </c>
      <c r="AO48" s="71">
        <v>15</v>
      </c>
      <c r="AP48" s="71">
        <v>10</v>
      </c>
      <c r="AQ48" s="74">
        <f t="shared" si="18"/>
        <v>100</v>
      </c>
      <c r="AR48" s="74" t="str">
        <f t="shared" si="15"/>
        <v>Fuerte</v>
      </c>
      <c r="AS48" s="39" t="s">
        <v>221</v>
      </c>
      <c r="AT48" s="39" t="s">
        <v>221</v>
      </c>
      <c r="AU48" s="74">
        <f t="shared" si="16"/>
        <v>100</v>
      </c>
      <c r="AV48" s="73">
        <f t="shared" si="13"/>
        <v>100</v>
      </c>
      <c r="AW48" s="132"/>
      <c r="AX48" s="132"/>
      <c r="AY48" s="122"/>
      <c r="AZ48" s="122"/>
      <c r="BA48" s="141"/>
      <c r="BB48" s="122"/>
      <c r="BC48" s="135"/>
      <c r="BD48" s="75" t="s">
        <v>403</v>
      </c>
      <c r="BE48" s="143"/>
      <c r="BF48" s="143"/>
      <c r="BG48" s="143"/>
      <c r="BH48" s="143"/>
      <c r="BI48" s="145"/>
      <c r="BJ48" s="144"/>
    </row>
    <row r="49" spans="1:62" s="26" customFormat="1" ht="62.25" customHeight="1" x14ac:dyDescent="0.2">
      <c r="A49" s="146"/>
      <c r="B49" s="147"/>
      <c r="C49" s="148"/>
      <c r="D49" s="115"/>
      <c r="E49" s="115"/>
      <c r="F49" s="122"/>
      <c r="G49" s="77" t="s">
        <v>319</v>
      </c>
      <c r="H49" s="77" t="s">
        <v>445</v>
      </c>
      <c r="I49" s="77" t="s">
        <v>444</v>
      </c>
      <c r="J49" s="117"/>
      <c r="K49" s="117"/>
      <c r="L49" s="117"/>
      <c r="M49" s="117"/>
      <c r="N49" s="117"/>
      <c r="O49" s="117"/>
      <c r="P49" s="117"/>
      <c r="Q49" s="117"/>
      <c r="R49" s="117"/>
      <c r="S49" s="117"/>
      <c r="T49" s="117"/>
      <c r="U49" s="117"/>
      <c r="V49" s="117"/>
      <c r="W49" s="117"/>
      <c r="X49" s="117"/>
      <c r="Y49" s="117"/>
      <c r="Z49" s="117"/>
      <c r="AA49" s="117"/>
      <c r="AB49" s="117"/>
      <c r="AC49" s="121"/>
      <c r="AD49" s="122"/>
      <c r="AE49" s="121"/>
      <c r="AF49" s="114"/>
      <c r="AG49" s="122" t="s">
        <v>112</v>
      </c>
      <c r="AH49" s="78" t="s">
        <v>172</v>
      </c>
      <c r="AI49" s="89" t="s">
        <v>36</v>
      </c>
      <c r="AJ49" s="71">
        <v>15</v>
      </c>
      <c r="AK49" s="71">
        <v>15</v>
      </c>
      <c r="AL49" s="71">
        <v>15</v>
      </c>
      <c r="AM49" s="71">
        <v>15</v>
      </c>
      <c r="AN49" s="71">
        <v>15</v>
      </c>
      <c r="AO49" s="71">
        <v>15</v>
      </c>
      <c r="AP49" s="71">
        <v>10</v>
      </c>
      <c r="AQ49" s="74">
        <f t="shared" si="18"/>
        <v>100</v>
      </c>
      <c r="AR49" s="74" t="str">
        <f t="shared" si="15"/>
        <v>Fuerte</v>
      </c>
      <c r="AS49" s="39" t="s">
        <v>221</v>
      </c>
      <c r="AT49" s="39" t="s">
        <v>221</v>
      </c>
      <c r="AU49" s="74">
        <f t="shared" si="16"/>
        <v>100</v>
      </c>
      <c r="AV49" s="73">
        <f t="shared" si="13"/>
        <v>100</v>
      </c>
      <c r="AW49" s="132"/>
      <c r="AX49" s="132"/>
      <c r="AY49" s="122"/>
      <c r="AZ49" s="122"/>
      <c r="BA49" s="142"/>
      <c r="BB49" s="122" t="s">
        <v>23</v>
      </c>
      <c r="BC49" s="136"/>
      <c r="BD49" s="75" t="s">
        <v>403</v>
      </c>
      <c r="BE49" s="143"/>
      <c r="BF49" s="143"/>
      <c r="BG49" s="143"/>
      <c r="BH49" s="143"/>
      <c r="BI49" s="145"/>
      <c r="BJ49" s="144" t="s">
        <v>150</v>
      </c>
    </row>
    <row r="50" spans="1:62" s="26" customFormat="1" ht="54" customHeight="1" x14ac:dyDescent="0.2">
      <c r="A50" s="146">
        <v>10</v>
      </c>
      <c r="B50" s="147" t="s">
        <v>38</v>
      </c>
      <c r="C50" s="148" t="s">
        <v>446</v>
      </c>
      <c r="D50" s="115" t="s">
        <v>447</v>
      </c>
      <c r="E50" s="115" t="s">
        <v>407</v>
      </c>
      <c r="F50" s="122" t="s">
        <v>17</v>
      </c>
      <c r="G50" s="77" t="s">
        <v>448</v>
      </c>
      <c r="H50" s="77" t="s">
        <v>522</v>
      </c>
      <c r="I50" s="77" t="s">
        <v>449</v>
      </c>
      <c r="J50" s="117" t="s">
        <v>112</v>
      </c>
      <c r="K50" s="117" t="s">
        <v>112</v>
      </c>
      <c r="L50" s="117" t="s">
        <v>199</v>
      </c>
      <c r="M50" s="117" t="s">
        <v>199</v>
      </c>
      <c r="N50" s="117" t="s">
        <v>112</v>
      </c>
      <c r="O50" s="117" t="s">
        <v>199</v>
      </c>
      <c r="P50" s="117" t="s">
        <v>112</v>
      </c>
      <c r="Q50" s="117" t="s">
        <v>112</v>
      </c>
      <c r="R50" s="117" t="s">
        <v>112</v>
      </c>
      <c r="S50" s="117" t="s">
        <v>112</v>
      </c>
      <c r="T50" s="117" t="s">
        <v>112</v>
      </c>
      <c r="U50" s="117" t="s">
        <v>112</v>
      </c>
      <c r="V50" s="117" t="s">
        <v>112</v>
      </c>
      <c r="W50" s="117" t="s">
        <v>112</v>
      </c>
      <c r="X50" s="117" t="s">
        <v>199</v>
      </c>
      <c r="Y50" s="117" t="s">
        <v>199</v>
      </c>
      <c r="Z50" s="117" t="s">
        <v>199</v>
      </c>
      <c r="AA50" s="117" t="s">
        <v>199</v>
      </c>
      <c r="AB50" s="117" t="s">
        <v>199</v>
      </c>
      <c r="AC50" s="121">
        <f>COUNTIF(J50:AB50,"SI")</f>
        <v>11</v>
      </c>
      <c r="AD50" s="122" t="s">
        <v>31</v>
      </c>
      <c r="AE50" s="176" t="str">
        <f>IF(AC50&lt;=5, "Moderado", IF(AC50&lt;=11,"Mayor","Catastrófico"))</f>
        <v>Mayor</v>
      </c>
      <c r="AF50" s="114" t="str">
        <f>IF(AND(AD50&lt;&gt;"",AE50&lt;&gt;""),VLOOKUP(AD50&amp;AE50,[3]Hoja5!$L2:$M26,2,FALSE),"")</f>
        <v>Extremo</v>
      </c>
      <c r="AG50" s="122" t="s">
        <v>112</v>
      </c>
      <c r="AH50" s="78" t="s">
        <v>173</v>
      </c>
      <c r="AI50" s="98" t="s">
        <v>36</v>
      </c>
      <c r="AJ50" s="99">
        <v>15</v>
      </c>
      <c r="AK50" s="99">
        <v>15</v>
      </c>
      <c r="AL50" s="99">
        <v>15</v>
      </c>
      <c r="AM50" s="99">
        <v>15</v>
      </c>
      <c r="AN50" s="99">
        <v>15</v>
      </c>
      <c r="AO50" s="99">
        <v>15</v>
      </c>
      <c r="AP50" s="99">
        <v>10</v>
      </c>
      <c r="AQ50" s="74">
        <f>SUM(AJ50:AP50)</f>
        <v>100</v>
      </c>
      <c r="AR50" s="74" t="str">
        <f t="shared" si="15"/>
        <v>Fuerte</v>
      </c>
      <c r="AS50" s="39" t="s">
        <v>221</v>
      </c>
      <c r="AT50" s="39" t="s">
        <v>221</v>
      </c>
      <c r="AU50" s="74">
        <f t="shared" si="16"/>
        <v>100</v>
      </c>
      <c r="AV50" s="73">
        <f t="shared" si="13"/>
        <v>100</v>
      </c>
      <c r="AW50" s="128">
        <f>AVERAGE(AV50:AV58)</f>
        <v>71.111111111111114</v>
      </c>
      <c r="AX50" s="132" t="str">
        <f>IF(AW50&lt;=50, "Débil", IF(AW50&lt;=99,"Moderado","Fuerte"))</f>
        <v>Moderado</v>
      </c>
      <c r="AY50" s="122" t="s">
        <v>135</v>
      </c>
      <c r="AZ50" s="122" t="s">
        <v>27</v>
      </c>
      <c r="BA50" s="114" t="str">
        <f>IF(AND(AY50&lt;&gt;"",AZ50&lt;&gt;""),VLOOKUP(AY50&amp;AZ50,[3]Hoja5!L3:M27,2,FALSE),"")</f>
        <v>Alto</v>
      </c>
      <c r="BB50" s="122" t="s">
        <v>23</v>
      </c>
      <c r="BC50" s="134" t="s">
        <v>450</v>
      </c>
      <c r="BD50" s="75" t="s">
        <v>403</v>
      </c>
      <c r="BE50" s="143" t="s">
        <v>177</v>
      </c>
      <c r="BF50" s="143" t="s">
        <v>114</v>
      </c>
      <c r="BG50" s="143" t="s">
        <v>200</v>
      </c>
      <c r="BH50" s="143" t="s">
        <v>202</v>
      </c>
      <c r="BI50" s="145" t="s">
        <v>451</v>
      </c>
      <c r="BJ50" s="181" t="s">
        <v>452</v>
      </c>
    </row>
    <row r="51" spans="1:62" s="26" customFormat="1" ht="54" customHeight="1" x14ac:dyDescent="0.2">
      <c r="A51" s="146"/>
      <c r="B51" s="147"/>
      <c r="C51" s="148"/>
      <c r="D51" s="115"/>
      <c r="E51" s="115"/>
      <c r="F51" s="122"/>
      <c r="G51" s="77" t="s">
        <v>448</v>
      </c>
      <c r="H51" s="77" t="s">
        <v>522</v>
      </c>
      <c r="I51" s="77" t="s">
        <v>444</v>
      </c>
      <c r="J51" s="117"/>
      <c r="K51" s="117"/>
      <c r="L51" s="117"/>
      <c r="M51" s="117"/>
      <c r="N51" s="117"/>
      <c r="O51" s="117"/>
      <c r="P51" s="117"/>
      <c r="Q51" s="117"/>
      <c r="R51" s="117"/>
      <c r="S51" s="117"/>
      <c r="T51" s="117"/>
      <c r="U51" s="117"/>
      <c r="V51" s="117"/>
      <c r="W51" s="117"/>
      <c r="X51" s="117"/>
      <c r="Y51" s="117"/>
      <c r="Z51" s="117"/>
      <c r="AA51" s="117"/>
      <c r="AB51" s="117"/>
      <c r="AC51" s="121"/>
      <c r="AD51" s="122"/>
      <c r="AE51" s="177"/>
      <c r="AF51" s="114"/>
      <c r="AG51" s="122"/>
      <c r="AH51" s="78" t="s">
        <v>525</v>
      </c>
      <c r="AI51" s="98" t="s">
        <v>234</v>
      </c>
      <c r="AJ51" s="99">
        <v>15</v>
      </c>
      <c r="AK51" s="99">
        <v>15</v>
      </c>
      <c r="AL51" s="98">
        <v>0</v>
      </c>
      <c r="AM51" s="98">
        <v>10</v>
      </c>
      <c r="AN51" s="99">
        <v>15</v>
      </c>
      <c r="AO51" s="99">
        <v>15</v>
      </c>
      <c r="AP51" s="99">
        <v>10</v>
      </c>
      <c r="AQ51" s="74">
        <f>SUM(AJ51:AP51)</f>
        <v>80</v>
      </c>
      <c r="AR51" s="74" t="str">
        <f t="shared" si="15"/>
        <v>Débil</v>
      </c>
      <c r="AS51" s="39" t="s">
        <v>222</v>
      </c>
      <c r="AT51" s="39" t="s">
        <v>222</v>
      </c>
      <c r="AU51" s="74">
        <f t="shared" si="16"/>
        <v>0</v>
      </c>
      <c r="AV51" s="73">
        <f t="shared" si="13"/>
        <v>40</v>
      </c>
      <c r="AW51" s="128"/>
      <c r="AX51" s="132"/>
      <c r="AY51" s="122"/>
      <c r="AZ51" s="122"/>
      <c r="BA51" s="114"/>
      <c r="BB51" s="122"/>
      <c r="BC51" s="135"/>
      <c r="BD51" s="75" t="s">
        <v>453</v>
      </c>
      <c r="BE51" s="143"/>
      <c r="BF51" s="143"/>
      <c r="BG51" s="143"/>
      <c r="BH51" s="143"/>
      <c r="BI51" s="145"/>
      <c r="BJ51" s="181"/>
    </row>
    <row r="52" spans="1:62" s="26" customFormat="1" ht="54" customHeight="1" x14ac:dyDescent="0.2">
      <c r="A52" s="146"/>
      <c r="B52" s="147"/>
      <c r="C52" s="148"/>
      <c r="D52" s="115"/>
      <c r="E52" s="115"/>
      <c r="F52" s="122"/>
      <c r="G52" s="77" t="s">
        <v>448</v>
      </c>
      <c r="H52" s="77" t="s">
        <v>522</v>
      </c>
      <c r="I52" s="77" t="s">
        <v>454</v>
      </c>
      <c r="J52" s="117"/>
      <c r="K52" s="117"/>
      <c r="L52" s="117"/>
      <c r="M52" s="117"/>
      <c r="N52" s="117"/>
      <c r="O52" s="117"/>
      <c r="P52" s="117"/>
      <c r="Q52" s="117"/>
      <c r="R52" s="117"/>
      <c r="S52" s="117"/>
      <c r="T52" s="117"/>
      <c r="U52" s="117"/>
      <c r="V52" s="117"/>
      <c r="W52" s="117"/>
      <c r="X52" s="117"/>
      <c r="Y52" s="117"/>
      <c r="Z52" s="117"/>
      <c r="AA52" s="117"/>
      <c r="AB52" s="117"/>
      <c r="AC52" s="121"/>
      <c r="AD52" s="122"/>
      <c r="AE52" s="177"/>
      <c r="AF52" s="114"/>
      <c r="AG52" s="122"/>
      <c r="AH52" s="78" t="s">
        <v>455</v>
      </c>
      <c r="AI52" s="98" t="s">
        <v>234</v>
      </c>
      <c r="AJ52" s="99">
        <v>15</v>
      </c>
      <c r="AK52" s="99">
        <v>15</v>
      </c>
      <c r="AL52" s="98">
        <v>15</v>
      </c>
      <c r="AM52" s="98">
        <v>10</v>
      </c>
      <c r="AN52" s="99">
        <v>15</v>
      </c>
      <c r="AO52" s="99">
        <v>15</v>
      </c>
      <c r="AP52" s="99">
        <v>10</v>
      </c>
      <c r="AQ52" s="74">
        <f t="shared" ref="AQ52:AQ58" si="19">SUM(AJ52:AP52)</f>
        <v>95</v>
      </c>
      <c r="AR52" s="74" t="str">
        <f t="shared" si="15"/>
        <v>Moderado</v>
      </c>
      <c r="AS52" s="39" t="s">
        <v>27</v>
      </c>
      <c r="AT52" s="39" t="s">
        <v>27</v>
      </c>
      <c r="AU52" s="74">
        <f t="shared" si="16"/>
        <v>50</v>
      </c>
      <c r="AV52" s="73">
        <f t="shared" si="13"/>
        <v>72.5</v>
      </c>
      <c r="AW52" s="128"/>
      <c r="AX52" s="132"/>
      <c r="AY52" s="122"/>
      <c r="AZ52" s="122"/>
      <c r="BA52" s="114"/>
      <c r="BB52" s="122"/>
      <c r="BC52" s="135"/>
      <c r="BD52" s="75" t="s">
        <v>456</v>
      </c>
      <c r="BE52" s="143"/>
      <c r="BF52" s="143"/>
      <c r="BG52" s="143"/>
      <c r="BH52" s="143"/>
      <c r="BI52" s="145"/>
      <c r="BJ52" s="181"/>
    </row>
    <row r="53" spans="1:62" s="26" customFormat="1" ht="54" customHeight="1" x14ac:dyDescent="0.2">
      <c r="A53" s="146"/>
      <c r="B53" s="147"/>
      <c r="C53" s="148"/>
      <c r="D53" s="115"/>
      <c r="E53" s="115"/>
      <c r="F53" s="122"/>
      <c r="G53" s="77" t="s">
        <v>457</v>
      </c>
      <c r="H53" s="77" t="s">
        <v>523</v>
      </c>
      <c r="I53" s="77" t="s">
        <v>458</v>
      </c>
      <c r="J53" s="117"/>
      <c r="K53" s="117"/>
      <c r="L53" s="117"/>
      <c r="M53" s="117"/>
      <c r="N53" s="117"/>
      <c r="O53" s="117"/>
      <c r="P53" s="117"/>
      <c r="Q53" s="117"/>
      <c r="R53" s="117"/>
      <c r="S53" s="117"/>
      <c r="T53" s="117"/>
      <c r="U53" s="117"/>
      <c r="V53" s="117"/>
      <c r="W53" s="117"/>
      <c r="X53" s="117"/>
      <c r="Y53" s="117"/>
      <c r="Z53" s="117"/>
      <c r="AA53" s="117"/>
      <c r="AB53" s="117"/>
      <c r="AC53" s="121"/>
      <c r="AD53" s="122"/>
      <c r="AE53" s="177"/>
      <c r="AF53" s="114"/>
      <c r="AG53" s="122"/>
      <c r="AH53" s="78" t="s">
        <v>174</v>
      </c>
      <c r="AI53" s="98" t="s">
        <v>234</v>
      </c>
      <c r="AJ53" s="99">
        <v>15</v>
      </c>
      <c r="AK53" s="99">
        <v>15</v>
      </c>
      <c r="AL53" s="98">
        <v>15</v>
      </c>
      <c r="AM53" s="98">
        <v>10</v>
      </c>
      <c r="AN53" s="99">
        <v>15</v>
      </c>
      <c r="AO53" s="99">
        <v>15</v>
      </c>
      <c r="AP53" s="99">
        <v>10</v>
      </c>
      <c r="AQ53" s="74">
        <f t="shared" si="19"/>
        <v>95</v>
      </c>
      <c r="AR53" s="74" t="str">
        <f t="shared" si="15"/>
        <v>Moderado</v>
      </c>
      <c r="AS53" s="39" t="s">
        <v>27</v>
      </c>
      <c r="AT53" s="39" t="s">
        <v>27</v>
      </c>
      <c r="AU53" s="74">
        <f t="shared" si="16"/>
        <v>50</v>
      </c>
      <c r="AV53" s="73">
        <f t="shared" si="13"/>
        <v>72.5</v>
      </c>
      <c r="AW53" s="128"/>
      <c r="AX53" s="132"/>
      <c r="AY53" s="122"/>
      <c r="AZ53" s="122"/>
      <c r="BA53" s="114"/>
      <c r="BB53" s="122" t="s">
        <v>23</v>
      </c>
      <c r="BC53" s="135"/>
      <c r="BD53" s="77" t="s">
        <v>527</v>
      </c>
      <c r="BE53" s="143"/>
      <c r="BF53" s="143"/>
      <c r="BG53" s="143"/>
      <c r="BH53" s="143"/>
      <c r="BI53" s="145"/>
      <c r="BJ53" s="181"/>
    </row>
    <row r="54" spans="1:62" s="26" customFormat="1" ht="54" customHeight="1" x14ac:dyDescent="0.2">
      <c r="A54" s="146"/>
      <c r="B54" s="147"/>
      <c r="C54" s="148"/>
      <c r="D54" s="115"/>
      <c r="E54" s="115"/>
      <c r="F54" s="122"/>
      <c r="G54" s="77" t="s">
        <v>448</v>
      </c>
      <c r="H54" s="77" t="s">
        <v>459</v>
      </c>
      <c r="I54" s="77" t="s">
        <v>458</v>
      </c>
      <c r="J54" s="117"/>
      <c r="K54" s="117"/>
      <c r="L54" s="117"/>
      <c r="M54" s="117"/>
      <c r="N54" s="117"/>
      <c r="O54" s="117"/>
      <c r="P54" s="117"/>
      <c r="Q54" s="117"/>
      <c r="R54" s="117"/>
      <c r="S54" s="117"/>
      <c r="T54" s="117"/>
      <c r="U54" s="117"/>
      <c r="V54" s="117"/>
      <c r="W54" s="117"/>
      <c r="X54" s="117"/>
      <c r="Y54" s="117"/>
      <c r="Z54" s="117"/>
      <c r="AA54" s="117"/>
      <c r="AB54" s="117"/>
      <c r="AC54" s="121"/>
      <c r="AD54" s="122"/>
      <c r="AE54" s="177"/>
      <c r="AF54" s="114"/>
      <c r="AG54" s="122"/>
      <c r="AH54" s="78" t="s">
        <v>175</v>
      </c>
      <c r="AI54" s="98" t="s">
        <v>36</v>
      </c>
      <c r="AJ54" s="99">
        <v>15</v>
      </c>
      <c r="AK54" s="99">
        <v>15</v>
      </c>
      <c r="AL54" s="99">
        <v>15</v>
      </c>
      <c r="AM54" s="99">
        <v>15</v>
      </c>
      <c r="AN54" s="99">
        <v>15</v>
      </c>
      <c r="AO54" s="99">
        <v>0</v>
      </c>
      <c r="AP54" s="99">
        <v>10</v>
      </c>
      <c r="AQ54" s="74">
        <f t="shared" si="19"/>
        <v>85</v>
      </c>
      <c r="AR54" s="74" t="str">
        <f t="shared" si="15"/>
        <v>Débil</v>
      </c>
      <c r="AS54" s="39" t="s">
        <v>222</v>
      </c>
      <c r="AT54" s="39" t="s">
        <v>222</v>
      </c>
      <c r="AU54" s="74">
        <f t="shared" si="16"/>
        <v>0</v>
      </c>
      <c r="AV54" s="73">
        <f t="shared" si="13"/>
        <v>42.5</v>
      </c>
      <c r="AW54" s="128"/>
      <c r="AX54" s="132"/>
      <c r="AY54" s="122"/>
      <c r="AZ54" s="122"/>
      <c r="BA54" s="114"/>
      <c r="BB54" s="122" t="s">
        <v>23</v>
      </c>
      <c r="BC54" s="135"/>
      <c r="BD54" s="75" t="s">
        <v>460</v>
      </c>
      <c r="BE54" s="143"/>
      <c r="BF54" s="143"/>
      <c r="BG54" s="143"/>
      <c r="BH54" s="143"/>
      <c r="BI54" s="145"/>
      <c r="BJ54" s="181"/>
    </row>
    <row r="55" spans="1:62" s="26" customFormat="1" ht="54" customHeight="1" x14ac:dyDescent="0.2">
      <c r="A55" s="146"/>
      <c r="B55" s="147"/>
      <c r="C55" s="148"/>
      <c r="D55" s="115"/>
      <c r="E55" s="115"/>
      <c r="F55" s="122"/>
      <c r="G55" s="77" t="s">
        <v>448</v>
      </c>
      <c r="H55" s="77" t="s">
        <v>461</v>
      </c>
      <c r="I55" s="77" t="s">
        <v>458</v>
      </c>
      <c r="J55" s="117"/>
      <c r="K55" s="117"/>
      <c r="L55" s="117"/>
      <c r="M55" s="117"/>
      <c r="N55" s="117"/>
      <c r="O55" s="117"/>
      <c r="P55" s="117"/>
      <c r="Q55" s="117"/>
      <c r="R55" s="117"/>
      <c r="S55" s="117"/>
      <c r="T55" s="117"/>
      <c r="U55" s="117"/>
      <c r="V55" s="117"/>
      <c r="W55" s="117"/>
      <c r="X55" s="117"/>
      <c r="Y55" s="117"/>
      <c r="Z55" s="117"/>
      <c r="AA55" s="117"/>
      <c r="AB55" s="117"/>
      <c r="AC55" s="121"/>
      <c r="AD55" s="122"/>
      <c r="AE55" s="177"/>
      <c r="AF55" s="114"/>
      <c r="AG55" s="122"/>
      <c r="AH55" s="78" t="s">
        <v>176</v>
      </c>
      <c r="AI55" s="98" t="s">
        <v>234</v>
      </c>
      <c r="AJ55" s="99">
        <v>15</v>
      </c>
      <c r="AK55" s="99">
        <v>15</v>
      </c>
      <c r="AL55" s="99">
        <v>15</v>
      </c>
      <c r="AM55" s="99">
        <v>10</v>
      </c>
      <c r="AN55" s="99">
        <v>15</v>
      </c>
      <c r="AO55" s="99">
        <v>0</v>
      </c>
      <c r="AP55" s="99">
        <v>10</v>
      </c>
      <c r="AQ55" s="74">
        <f t="shared" si="19"/>
        <v>80</v>
      </c>
      <c r="AR55" s="74" t="str">
        <f t="shared" si="15"/>
        <v>Débil</v>
      </c>
      <c r="AS55" s="39" t="s">
        <v>222</v>
      </c>
      <c r="AT55" s="39" t="s">
        <v>222</v>
      </c>
      <c r="AU55" s="74">
        <f t="shared" si="16"/>
        <v>0</v>
      </c>
      <c r="AV55" s="73">
        <f t="shared" si="13"/>
        <v>40</v>
      </c>
      <c r="AW55" s="128"/>
      <c r="AX55" s="132"/>
      <c r="AY55" s="122"/>
      <c r="AZ55" s="122"/>
      <c r="BA55" s="114"/>
      <c r="BB55" s="122"/>
      <c r="BC55" s="135"/>
      <c r="BD55" s="75" t="s">
        <v>462</v>
      </c>
      <c r="BE55" s="143"/>
      <c r="BF55" s="143"/>
      <c r="BG55" s="143"/>
      <c r="BH55" s="143"/>
      <c r="BI55" s="145"/>
      <c r="BJ55" s="181"/>
    </row>
    <row r="56" spans="1:62" s="26" customFormat="1" ht="54" customHeight="1" x14ac:dyDescent="0.2">
      <c r="A56" s="146"/>
      <c r="B56" s="147"/>
      <c r="C56" s="148"/>
      <c r="D56" s="115"/>
      <c r="E56" s="115"/>
      <c r="F56" s="122"/>
      <c r="G56" s="77" t="s">
        <v>448</v>
      </c>
      <c r="H56" s="77" t="s">
        <v>524</v>
      </c>
      <c r="I56" s="77" t="s">
        <v>454</v>
      </c>
      <c r="J56" s="117"/>
      <c r="K56" s="117"/>
      <c r="L56" s="117"/>
      <c r="M56" s="117"/>
      <c r="N56" s="117"/>
      <c r="O56" s="117"/>
      <c r="P56" s="117"/>
      <c r="Q56" s="117"/>
      <c r="R56" s="117"/>
      <c r="S56" s="117"/>
      <c r="T56" s="117"/>
      <c r="U56" s="117"/>
      <c r="V56" s="117"/>
      <c r="W56" s="117"/>
      <c r="X56" s="117"/>
      <c r="Y56" s="117"/>
      <c r="Z56" s="117"/>
      <c r="AA56" s="117"/>
      <c r="AB56" s="117"/>
      <c r="AC56" s="121"/>
      <c r="AD56" s="122"/>
      <c r="AE56" s="177"/>
      <c r="AF56" s="114"/>
      <c r="AG56" s="122"/>
      <c r="AH56" s="78" t="s">
        <v>463</v>
      </c>
      <c r="AI56" s="98" t="s">
        <v>36</v>
      </c>
      <c r="AJ56" s="99">
        <v>15</v>
      </c>
      <c r="AK56" s="99">
        <v>15</v>
      </c>
      <c r="AL56" s="99">
        <v>15</v>
      </c>
      <c r="AM56" s="99">
        <v>15</v>
      </c>
      <c r="AN56" s="99">
        <v>15</v>
      </c>
      <c r="AO56" s="99">
        <v>15</v>
      </c>
      <c r="AP56" s="99">
        <v>10</v>
      </c>
      <c r="AQ56" s="74">
        <f t="shared" si="19"/>
        <v>100</v>
      </c>
      <c r="AR56" s="74" t="str">
        <f t="shared" si="15"/>
        <v>Fuerte</v>
      </c>
      <c r="AS56" s="39" t="s">
        <v>221</v>
      </c>
      <c r="AT56" s="39" t="s">
        <v>221</v>
      </c>
      <c r="AU56" s="74">
        <f t="shared" si="16"/>
        <v>100</v>
      </c>
      <c r="AV56" s="73">
        <f t="shared" si="13"/>
        <v>100</v>
      </c>
      <c r="AW56" s="128"/>
      <c r="AX56" s="132"/>
      <c r="AY56" s="122"/>
      <c r="AZ56" s="122"/>
      <c r="BA56" s="114"/>
      <c r="BB56" s="122"/>
      <c r="BC56" s="135"/>
      <c r="BD56" s="75" t="s">
        <v>403</v>
      </c>
      <c r="BE56" s="143"/>
      <c r="BF56" s="143"/>
      <c r="BG56" s="143"/>
      <c r="BH56" s="143"/>
      <c r="BI56" s="145"/>
      <c r="BJ56" s="181"/>
    </row>
    <row r="57" spans="1:62" s="26" customFormat="1" ht="54" customHeight="1" x14ac:dyDescent="0.2">
      <c r="A57" s="146"/>
      <c r="B57" s="147"/>
      <c r="C57" s="148"/>
      <c r="D57" s="115"/>
      <c r="E57" s="115"/>
      <c r="F57" s="122"/>
      <c r="G57" s="77" t="s">
        <v>448</v>
      </c>
      <c r="H57" s="77" t="s">
        <v>522</v>
      </c>
      <c r="I57" s="77" t="s">
        <v>454</v>
      </c>
      <c r="J57" s="117"/>
      <c r="K57" s="117"/>
      <c r="L57" s="117"/>
      <c r="M57" s="117"/>
      <c r="N57" s="117"/>
      <c r="O57" s="117"/>
      <c r="P57" s="117"/>
      <c r="Q57" s="117"/>
      <c r="R57" s="117"/>
      <c r="S57" s="117"/>
      <c r="T57" s="117"/>
      <c r="U57" s="117"/>
      <c r="V57" s="117"/>
      <c r="W57" s="117"/>
      <c r="X57" s="117"/>
      <c r="Y57" s="117"/>
      <c r="Z57" s="117"/>
      <c r="AA57" s="117"/>
      <c r="AB57" s="117"/>
      <c r="AC57" s="121"/>
      <c r="AD57" s="122"/>
      <c r="AE57" s="177"/>
      <c r="AF57" s="114"/>
      <c r="AG57" s="122"/>
      <c r="AH57" s="78" t="s">
        <v>526</v>
      </c>
      <c r="AI57" s="98" t="s">
        <v>36</v>
      </c>
      <c r="AJ57" s="99">
        <v>15</v>
      </c>
      <c r="AK57" s="99">
        <v>15</v>
      </c>
      <c r="AL57" s="99">
        <v>15</v>
      </c>
      <c r="AM57" s="99">
        <v>15</v>
      </c>
      <c r="AN57" s="99">
        <v>15</v>
      </c>
      <c r="AO57" s="99">
        <v>15</v>
      </c>
      <c r="AP57" s="99">
        <v>10</v>
      </c>
      <c r="AQ57" s="74">
        <f t="shared" si="19"/>
        <v>100</v>
      </c>
      <c r="AR57" s="74" t="str">
        <f t="shared" si="15"/>
        <v>Fuerte</v>
      </c>
      <c r="AS57" s="39" t="s">
        <v>221</v>
      </c>
      <c r="AT57" s="39" t="s">
        <v>221</v>
      </c>
      <c r="AU57" s="74">
        <f t="shared" si="16"/>
        <v>100</v>
      </c>
      <c r="AV57" s="73">
        <f t="shared" si="13"/>
        <v>100</v>
      </c>
      <c r="AW57" s="128"/>
      <c r="AX57" s="132"/>
      <c r="AY57" s="122"/>
      <c r="AZ57" s="122"/>
      <c r="BA57" s="114"/>
      <c r="BB57" s="122"/>
      <c r="BC57" s="135"/>
      <c r="BD57" s="75" t="s">
        <v>403</v>
      </c>
      <c r="BE57" s="143"/>
      <c r="BF57" s="143"/>
      <c r="BG57" s="143"/>
      <c r="BH57" s="143"/>
      <c r="BI57" s="145"/>
      <c r="BJ57" s="181"/>
    </row>
    <row r="58" spans="1:62" s="26" customFormat="1" ht="62.25" customHeight="1" x14ac:dyDescent="0.2">
      <c r="A58" s="146"/>
      <c r="B58" s="147"/>
      <c r="C58" s="148"/>
      <c r="D58" s="115"/>
      <c r="E58" s="115"/>
      <c r="F58" s="122"/>
      <c r="G58" s="77" t="s">
        <v>448</v>
      </c>
      <c r="H58" s="77" t="s">
        <v>524</v>
      </c>
      <c r="I58" s="77" t="s">
        <v>454</v>
      </c>
      <c r="J58" s="117"/>
      <c r="K58" s="117"/>
      <c r="L58" s="117"/>
      <c r="M58" s="117"/>
      <c r="N58" s="117"/>
      <c r="O58" s="117"/>
      <c r="P58" s="117"/>
      <c r="Q58" s="117"/>
      <c r="R58" s="117"/>
      <c r="S58" s="117"/>
      <c r="T58" s="117"/>
      <c r="U58" s="117"/>
      <c r="V58" s="117"/>
      <c r="W58" s="117"/>
      <c r="X58" s="117"/>
      <c r="Y58" s="117"/>
      <c r="Z58" s="117"/>
      <c r="AA58" s="117"/>
      <c r="AB58" s="117"/>
      <c r="AC58" s="121"/>
      <c r="AD58" s="122"/>
      <c r="AE58" s="178"/>
      <c r="AF58" s="114"/>
      <c r="AG58" s="122" t="s">
        <v>112</v>
      </c>
      <c r="AH58" s="78" t="s">
        <v>464</v>
      </c>
      <c r="AI58" s="98" t="s">
        <v>234</v>
      </c>
      <c r="AJ58" s="99">
        <v>15</v>
      </c>
      <c r="AK58" s="99">
        <v>15</v>
      </c>
      <c r="AL58" s="99">
        <v>15</v>
      </c>
      <c r="AM58" s="99">
        <v>10</v>
      </c>
      <c r="AN58" s="99">
        <v>15</v>
      </c>
      <c r="AO58" s="99">
        <v>15</v>
      </c>
      <c r="AP58" s="99">
        <v>10</v>
      </c>
      <c r="AQ58" s="74">
        <f t="shared" si="19"/>
        <v>95</v>
      </c>
      <c r="AR58" s="74" t="str">
        <f t="shared" si="15"/>
        <v>Moderado</v>
      </c>
      <c r="AS58" s="39" t="s">
        <v>27</v>
      </c>
      <c r="AT58" s="39" t="s">
        <v>27</v>
      </c>
      <c r="AU58" s="74">
        <f t="shared" si="16"/>
        <v>50</v>
      </c>
      <c r="AV58" s="73">
        <f t="shared" si="13"/>
        <v>72.5</v>
      </c>
      <c r="AW58" s="128"/>
      <c r="AX58" s="132"/>
      <c r="AY58" s="122"/>
      <c r="AZ58" s="122"/>
      <c r="BA58" s="114"/>
      <c r="BB58" s="122" t="s">
        <v>23</v>
      </c>
      <c r="BC58" s="136"/>
      <c r="BD58" s="75" t="s">
        <v>465</v>
      </c>
      <c r="BE58" s="143"/>
      <c r="BF58" s="143"/>
      <c r="BG58" s="143"/>
      <c r="BH58" s="143"/>
      <c r="BI58" s="145"/>
      <c r="BJ58" s="181"/>
    </row>
    <row r="59" spans="1:62" s="26" customFormat="1" ht="74.25" customHeight="1" x14ac:dyDescent="0.2">
      <c r="A59" s="146">
        <v>11</v>
      </c>
      <c r="B59" s="147" t="s">
        <v>39</v>
      </c>
      <c r="C59" s="148" t="s">
        <v>257</v>
      </c>
      <c r="D59" s="115" t="s">
        <v>466</v>
      </c>
      <c r="E59" s="115" t="s">
        <v>407</v>
      </c>
      <c r="F59" s="122" t="s">
        <v>17</v>
      </c>
      <c r="G59" s="77" t="s">
        <v>448</v>
      </c>
      <c r="H59" s="77" t="s">
        <v>467</v>
      </c>
      <c r="I59" s="77" t="s">
        <v>468</v>
      </c>
      <c r="J59" s="117" t="s">
        <v>112</v>
      </c>
      <c r="K59" s="117" t="s">
        <v>112</v>
      </c>
      <c r="L59" s="117" t="s">
        <v>199</v>
      </c>
      <c r="M59" s="117" t="s">
        <v>199</v>
      </c>
      <c r="N59" s="117" t="s">
        <v>112</v>
      </c>
      <c r="O59" s="117" t="s">
        <v>199</v>
      </c>
      <c r="P59" s="117" t="s">
        <v>112</v>
      </c>
      <c r="Q59" s="117" t="s">
        <v>199</v>
      </c>
      <c r="R59" s="117" t="s">
        <v>199</v>
      </c>
      <c r="S59" s="117" t="s">
        <v>112</v>
      </c>
      <c r="T59" s="117" t="s">
        <v>112</v>
      </c>
      <c r="U59" s="117" t="s">
        <v>112</v>
      </c>
      <c r="V59" s="117" t="s">
        <v>112</v>
      </c>
      <c r="W59" s="117" t="s">
        <v>112</v>
      </c>
      <c r="X59" s="117" t="s">
        <v>112</v>
      </c>
      <c r="Y59" s="117" t="s">
        <v>199</v>
      </c>
      <c r="Z59" s="117" t="s">
        <v>112</v>
      </c>
      <c r="AA59" s="117" t="s">
        <v>112</v>
      </c>
      <c r="AB59" s="117" t="s">
        <v>199</v>
      </c>
      <c r="AC59" s="121">
        <f>COUNTIF(J59:AB59,"SI")</f>
        <v>12</v>
      </c>
      <c r="AD59" s="122" t="s">
        <v>19</v>
      </c>
      <c r="AE59" s="121" t="str">
        <f>IF(AC59&lt;=5, "Moderado", IF(AC59&lt;=11,"Mayor","Catastrófico"))</f>
        <v>Catastrófico</v>
      </c>
      <c r="AF59" s="114" t="str">
        <f>IF(AND(AD59&lt;&gt;"",AE59&lt;&gt;""),VLOOKUP(AD59&amp;AE59,[3]Hoja5!$L2:$M26,2,FALSE),"")</f>
        <v>Extremo</v>
      </c>
      <c r="AG59" s="122" t="s">
        <v>112</v>
      </c>
      <c r="AH59" s="78" t="s">
        <v>179</v>
      </c>
      <c r="AI59" s="89" t="s">
        <v>36</v>
      </c>
      <c r="AJ59" s="71">
        <v>15</v>
      </c>
      <c r="AK59" s="71">
        <v>15</v>
      </c>
      <c r="AL59" s="71">
        <v>15</v>
      </c>
      <c r="AM59" s="71">
        <v>15</v>
      </c>
      <c r="AN59" s="71">
        <v>15</v>
      </c>
      <c r="AO59" s="71">
        <v>15</v>
      </c>
      <c r="AP59" s="71">
        <v>5</v>
      </c>
      <c r="AQ59" s="74">
        <f>SUM(AJ59:AP59)</f>
        <v>95</v>
      </c>
      <c r="AR59" s="74" t="str">
        <f t="shared" si="15"/>
        <v>Moderado</v>
      </c>
      <c r="AS59" s="39" t="s">
        <v>27</v>
      </c>
      <c r="AT59" s="39" t="s">
        <v>27</v>
      </c>
      <c r="AU59" s="74">
        <f t="shared" si="16"/>
        <v>50</v>
      </c>
      <c r="AV59" s="73">
        <f t="shared" si="13"/>
        <v>72.5</v>
      </c>
      <c r="AW59" s="128">
        <f>AVERAGE(AV59:AV63)</f>
        <v>83</v>
      </c>
      <c r="AX59" s="132" t="str">
        <f>IF(AW59&lt;=50, "Débil", IF(AW59&lt;=99,"Moderado","Fuerte"))</f>
        <v>Moderado</v>
      </c>
      <c r="AY59" s="122" t="s">
        <v>239</v>
      </c>
      <c r="AZ59" s="122" t="s">
        <v>20</v>
      </c>
      <c r="BA59" s="114" t="str">
        <f>IF(AND(AY59&lt;&gt;"",AZ59&lt;&gt;""),VLOOKUP(AY59&amp;AZ59,[3]Hoja5!L3:M27,2,FALSE),"")</f>
        <v>Alto</v>
      </c>
      <c r="BB59" s="122" t="s">
        <v>23</v>
      </c>
      <c r="BC59" s="137" t="s">
        <v>469</v>
      </c>
      <c r="BD59" s="75" t="s">
        <v>470</v>
      </c>
      <c r="BE59" s="143" t="s">
        <v>120</v>
      </c>
      <c r="BF59" s="143" t="s">
        <v>114</v>
      </c>
      <c r="BG59" s="143" t="s">
        <v>200</v>
      </c>
      <c r="BH59" s="143" t="s">
        <v>202</v>
      </c>
      <c r="BI59" s="145" t="s">
        <v>258</v>
      </c>
      <c r="BJ59" s="144" t="s">
        <v>471</v>
      </c>
    </row>
    <row r="60" spans="1:62" s="26" customFormat="1" ht="74.25" customHeight="1" x14ac:dyDescent="0.2">
      <c r="A60" s="146"/>
      <c r="B60" s="147"/>
      <c r="C60" s="148"/>
      <c r="D60" s="115"/>
      <c r="E60" s="115"/>
      <c r="F60" s="122"/>
      <c r="G60" s="77" t="s">
        <v>448</v>
      </c>
      <c r="H60" s="77" t="s">
        <v>472</v>
      </c>
      <c r="I60" s="77" t="s">
        <v>468</v>
      </c>
      <c r="J60" s="117"/>
      <c r="K60" s="117"/>
      <c r="L60" s="117"/>
      <c r="M60" s="117"/>
      <c r="N60" s="117"/>
      <c r="O60" s="117"/>
      <c r="P60" s="117"/>
      <c r="Q60" s="117"/>
      <c r="R60" s="117"/>
      <c r="S60" s="117"/>
      <c r="T60" s="117"/>
      <c r="U60" s="117"/>
      <c r="V60" s="117"/>
      <c r="W60" s="117"/>
      <c r="X60" s="117"/>
      <c r="Y60" s="117"/>
      <c r="Z60" s="117"/>
      <c r="AA60" s="117"/>
      <c r="AB60" s="117"/>
      <c r="AC60" s="121"/>
      <c r="AD60" s="122"/>
      <c r="AE60" s="121"/>
      <c r="AF60" s="114"/>
      <c r="AG60" s="122"/>
      <c r="AH60" s="78" t="s">
        <v>259</v>
      </c>
      <c r="AI60" s="89" t="s">
        <v>36</v>
      </c>
      <c r="AJ60" s="71">
        <v>15</v>
      </c>
      <c r="AK60" s="71">
        <v>15</v>
      </c>
      <c r="AL60" s="71">
        <v>15</v>
      </c>
      <c r="AM60" s="71">
        <v>15</v>
      </c>
      <c r="AN60" s="71">
        <v>15</v>
      </c>
      <c r="AO60" s="71">
        <v>15</v>
      </c>
      <c r="AP60" s="71">
        <v>5</v>
      </c>
      <c r="AQ60" s="74">
        <f>SUM(AJ60:AP60)</f>
        <v>95</v>
      </c>
      <c r="AR60" s="74" t="str">
        <f t="shared" si="15"/>
        <v>Moderado</v>
      </c>
      <c r="AS60" s="39" t="s">
        <v>27</v>
      </c>
      <c r="AT60" s="39" t="s">
        <v>27</v>
      </c>
      <c r="AU60" s="74">
        <f t="shared" si="16"/>
        <v>50</v>
      </c>
      <c r="AV60" s="73">
        <f t="shared" si="13"/>
        <v>72.5</v>
      </c>
      <c r="AW60" s="128"/>
      <c r="AX60" s="132"/>
      <c r="AY60" s="122"/>
      <c r="AZ60" s="122"/>
      <c r="BA60" s="114"/>
      <c r="BB60" s="122"/>
      <c r="BC60" s="138"/>
      <c r="BD60" s="75" t="s">
        <v>473</v>
      </c>
      <c r="BE60" s="143"/>
      <c r="BF60" s="143"/>
      <c r="BG60" s="143"/>
      <c r="BH60" s="143"/>
      <c r="BI60" s="145"/>
      <c r="BJ60" s="144"/>
    </row>
    <row r="61" spans="1:62" s="26" customFormat="1" ht="74.25" customHeight="1" x14ac:dyDescent="0.2">
      <c r="A61" s="146"/>
      <c r="B61" s="147"/>
      <c r="C61" s="148"/>
      <c r="D61" s="115"/>
      <c r="E61" s="115"/>
      <c r="F61" s="122"/>
      <c r="G61" s="77" t="s">
        <v>448</v>
      </c>
      <c r="H61" s="77" t="s">
        <v>472</v>
      </c>
      <c r="I61" s="77" t="s">
        <v>468</v>
      </c>
      <c r="J61" s="117"/>
      <c r="K61" s="117"/>
      <c r="L61" s="117"/>
      <c r="M61" s="117"/>
      <c r="N61" s="117"/>
      <c r="O61" s="117"/>
      <c r="P61" s="117"/>
      <c r="Q61" s="117"/>
      <c r="R61" s="117"/>
      <c r="S61" s="117"/>
      <c r="T61" s="117"/>
      <c r="U61" s="117"/>
      <c r="V61" s="117"/>
      <c r="W61" s="117"/>
      <c r="X61" s="117"/>
      <c r="Y61" s="117"/>
      <c r="Z61" s="117"/>
      <c r="AA61" s="117"/>
      <c r="AB61" s="117"/>
      <c r="AC61" s="121"/>
      <c r="AD61" s="122"/>
      <c r="AE61" s="121"/>
      <c r="AF61" s="114"/>
      <c r="AG61" s="122"/>
      <c r="AH61" s="78" t="s">
        <v>474</v>
      </c>
      <c r="AI61" s="89" t="s">
        <v>36</v>
      </c>
      <c r="AJ61" s="71">
        <v>15</v>
      </c>
      <c r="AK61" s="71">
        <v>15</v>
      </c>
      <c r="AL61" s="71">
        <v>15</v>
      </c>
      <c r="AM61" s="71">
        <v>10</v>
      </c>
      <c r="AN61" s="71">
        <v>15</v>
      </c>
      <c r="AO61" s="71">
        <v>15</v>
      </c>
      <c r="AP61" s="71">
        <v>5</v>
      </c>
      <c r="AQ61" s="74">
        <f>SUM(AJ61:AP61)</f>
        <v>90</v>
      </c>
      <c r="AR61" s="74" t="str">
        <f t="shared" si="15"/>
        <v>Moderado</v>
      </c>
      <c r="AS61" s="39" t="s">
        <v>27</v>
      </c>
      <c r="AT61" s="39" t="s">
        <v>27</v>
      </c>
      <c r="AU61" s="74">
        <f t="shared" si="16"/>
        <v>50</v>
      </c>
      <c r="AV61" s="73">
        <f t="shared" si="13"/>
        <v>70</v>
      </c>
      <c r="AW61" s="128"/>
      <c r="AX61" s="132"/>
      <c r="AY61" s="122"/>
      <c r="AZ61" s="122"/>
      <c r="BA61" s="114"/>
      <c r="BB61" s="122"/>
      <c r="BC61" s="138"/>
      <c r="BD61" s="75" t="s">
        <v>475</v>
      </c>
      <c r="BE61" s="143"/>
      <c r="BF61" s="143"/>
      <c r="BG61" s="143"/>
      <c r="BH61" s="143"/>
      <c r="BI61" s="145"/>
      <c r="BJ61" s="144"/>
    </row>
    <row r="62" spans="1:62" s="26" customFormat="1" ht="74.25" customHeight="1" x14ac:dyDescent="0.2">
      <c r="A62" s="146"/>
      <c r="B62" s="147"/>
      <c r="C62" s="148"/>
      <c r="D62" s="115"/>
      <c r="E62" s="115"/>
      <c r="F62" s="122"/>
      <c r="G62" s="77" t="s">
        <v>476</v>
      </c>
      <c r="H62" s="77" t="s">
        <v>477</v>
      </c>
      <c r="I62" s="77" t="s">
        <v>478</v>
      </c>
      <c r="J62" s="117"/>
      <c r="K62" s="117"/>
      <c r="L62" s="117"/>
      <c r="M62" s="117"/>
      <c r="N62" s="117"/>
      <c r="O62" s="117"/>
      <c r="P62" s="117"/>
      <c r="Q62" s="117"/>
      <c r="R62" s="117"/>
      <c r="S62" s="117"/>
      <c r="T62" s="117"/>
      <c r="U62" s="117"/>
      <c r="V62" s="117"/>
      <c r="W62" s="117"/>
      <c r="X62" s="117"/>
      <c r="Y62" s="117"/>
      <c r="Z62" s="117"/>
      <c r="AA62" s="117"/>
      <c r="AB62" s="117"/>
      <c r="AC62" s="121"/>
      <c r="AD62" s="122"/>
      <c r="AE62" s="121"/>
      <c r="AF62" s="114"/>
      <c r="AG62" s="122"/>
      <c r="AH62" s="78" t="s">
        <v>178</v>
      </c>
      <c r="AI62" s="89" t="s">
        <v>36</v>
      </c>
      <c r="AJ62" s="71">
        <v>15</v>
      </c>
      <c r="AK62" s="71">
        <v>15</v>
      </c>
      <c r="AL62" s="71">
        <v>15</v>
      </c>
      <c r="AM62" s="71">
        <v>15</v>
      </c>
      <c r="AN62" s="71">
        <v>15</v>
      </c>
      <c r="AO62" s="71">
        <v>15</v>
      </c>
      <c r="AP62" s="71">
        <v>10</v>
      </c>
      <c r="AQ62" s="74">
        <f t="shared" ref="AQ62:AQ63" si="20">SUM(AJ62:AP62)</f>
        <v>100</v>
      </c>
      <c r="AR62" s="74" t="str">
        <f t="shared" si="15"/>
        <v>Fuerte</v>
      </c>
      <c r="AS62" s="39" t="s">
        <v>221</v>
      </c>
      <c r="AT62" s="39" t="s">
        <v>221</v>
      </c>
      <c r="AU62" s="74">
        <f t="shared" si="16"/>
        <v>100</v>
      </c>
      <c r="AV62" s="73">
        <f t="shared" si="13"/>
        <v>100</v>
      </c>
      <c r="AW62" s="128"/>
      <c r="AX62" s="132"/>
      <c r="AY62" s="122"/>
      <c r="AZ62" s="122"/>
      <c r="BA62" s="114"/>
      <c r="BB62" s="122"/>
      <c r="BC62" s="138"/>
      <c r="BD62" s="75" t="s">
        <v>403</v>
      </c>
      <c r="BE62" s="143"/>
      <c r="BF62" s="143"/>
      <c r="BG62" s="143"/>
      <c r="BH62" s="143"/>
      <c r="BI62" s="145"/>
      <c r="BJ62" s="144"/>
    </row>
    <row r="63" spans="1:62" s="26" customFormat="1" ht="74.25" customHeight="1" x14ac:dyDescent="0.2">
      <c r="A63" s="146"/>
      <c r="B63" s="147"/>
      <c r="C63" s="148"/>
      <c r="D63" s="115"/>
      <c r="E63" s="115"/>
      <c r="F63" s="122"/>
      <c r="G63" s="77" t="s">
        <v>476</v>
      </c>
      <c r="H63" s="77" t="s">
        <v>477</v>
      </c>
      <c r="I63" s="77" t="s">
        <v>478</v>
      </c>
      <c r="J63" s="117"/>
      <c r="K63" s="117"/>
      <c r="L63" s="117"/>
      <c r="M63" s="117"/>
      <c r="N63" s="117"/>
      <c r="O63" s="117"/>
      <c r="P63" s="117"/>
      <c r="Q63" s="117"/>
      <c r="R63" s="117"/>
      <c r="S63" s="117"/>
      <c r="T63" s="117"/>
      <c r="U63" s="117"/>
      <c r="V63" s="117"/>
      <c r="W63" s="117"/>
      <c r="X63" s="117"/>
      <c r="Y63" s="117"/>
      <c r="Z63" s="117"/>
      <c r="AA63" s="117"/>
      <c r="AB63" s="117"/>
      <c r="AC63" s="121"/>
      <c r="AD63" s="122"/>
      <c r="AE63" s="121"/>
      <c r="AF63" s="114"/>
      <c r="AG63" s="122" t="s">
        <v>112</v>
      </c>
      <c r="AH63" s="78" t="s">
        <v>180</v>
      </c>
      <c r="AI63" s="89" t="s">
        <v>234</v>
      </c>
      <c r="AJ63" s="71">
        <v>15</v>
      </c>
      <c r="AK63" s="71">
        <v>15</v>
      </c>
      <c r="AL63" s="71">
        <v>15</v>
      </c>
      <c r="AM63" s="71">
        <v>15</v>
      </c>
      <c r="AN63" s="71">
        <v>15</v>
      </c>
      <c r="AO63" s="71">
        <v>15</v>
      </c>
      <c r="AP63" s="71">
        <v>10</v>
      </c>
      <c r="AQ63" s="74">
        <f t="shared" si="20"/>
        <v>100</v>
      </c>
      <c r="AR63" s="74" t="str">
        <f t="shared" si="15"/>
        <v>Fuerte</v>
      </c>
      <c r="AS63" s="39" t="s">
        <v>221</v>
      </c>
      <c r="AT63" s="39" t="s">
        <v>221</v>
      </c>
      <c r="AU63" s="74">
        <f t="shared" si="16"/>
        <v>100</v>
      </c>
      <c r="AV63" s="73">
        <f t="shared" si="13"/>
        <v>100</v>
      </c>
      <c r="AW63" s="128"/>
      <c r="AX63" s="132"/>
      <c r="AY63" s="122"/>
      <c r="AZ63" s="122"/>
      <c r="BA63" s="114"/>
      <c r="BB63" s="122" t="s">
        <v>23</v>
      </c>
      <c r="BC63" s="139"/>
      <c r="BD63" s="75" t="s">
        <v>403</v>
      </c>
      <c r="BE63" s="143"/>
      <c r="BF63" s="143"/>
      <c r="BG63" s="143"/>
      <c r="BH63" s="143"/>
      <c r="BI63" s="145"/>
      <c r="BJ63" s="144" t="s">
        <v>150</v>
      </c>
    </row>
    <row r="64" spans="1:62" s="26" customFormat="1" ht="78.75" customHeight="1" x14ac:dyDescent="0.2">
      <c r="A64" s="146">
        <v>12</v>
      </c>
      <c r="B64" s="147" t="s">
        <v>39</v>
      </c>
      <c r="C64" s="148" t="s">
        <v>299</v>
      </c>
      <c r="D64" s="116" t="s">
        <v>479</v>
      </c>
      <c r="E64" s="116" t="s">
        <v>407</v>
      </c>
      <c r="F64" s="122" t="s">
        <v>17</v>
      </c>
      <c r="G64" s="77" t="s">
        <v>448</v>
      </c>
      <c r="H64" s="77" t="s">
        <v>467</v>
      </c>
      <c r="I64" s="77" t="s">
        <v>468</v>
      </c>
      <c r="J64" s="117" t="s">
        <v>112</v>
      </c>
      <c r="K64" s="117" t="s">
        <v>112</v>
      </c>
      <c r="L64" s="117" t="s">
        <v>199</v>
      </c>
      <c r="M64" s="117" t="s">
        <v>199</v>
      </c>
      <c r="N64" s="117" t="s">
        <v>112</v>
      </c>
      <c r="O64" s="117" t="s">
        <v>199</v>
      </c>
      <c r="P64" s="117" t="s">
        <v>112</v>
      </c>
      <c r="Q64" s="117" t="s">
        <v>199</v>
      </c>
      <c r="R64" s="117" t="s">
        <v>199</v>
      </c>
      <c r="S64" s="117" t="s">
        <v>112</v>
      </c>
      <c r="T64" s="117" t="s">
        <v>112</v>
      </c>
      <c r="U64" s="117" t="s">
        <v>112</v>
      </c>
      <c r="V64" s="117" t="s">
        <v>112</v>
      </c>
      <c r="W64" s="117" t="s">
        <v>112</v>
      </c>
      <c r="X64" s="117" t="s">
        <v>112</v>
      </c>
      <c r="Y64" s="117" t="s">
        <v>199</v>
      </c>
      <c r="Z64" s="117" t="s">
        <v>199</v>
      </c>
      <c r="AA64" s="117" t="s">
        <v>199</v>
      </c>
      <c r="AB64" s="117" t="s">
        <v>199</v>
      </c>
      <c r="AC64" s="121">
        <f>COUNTIF(J64:AB64,"SI")</f>
        <v>10</v>
      </c>
      <c r="AD64" s="122" t="s">
        <v>135</v>
      </c>
      <c r="AE64" s="121" t="str">
        <f>IF(AC64&lt;=5, "Moderado", IF(AC64&lt;=11,"Mayor","Catastrófico"))</f>
        <v>Mayor</v>
      </c>
      <c r="AF64" s="114" t="str">
        <f>IF(AND(AD64&lt;&gt;"",AE64&lt;&gt;""),VLOOKUP(AD64&amp;AE64,[3]Hoja5!$L2:$M26,2,FALSE),"")</f>
        <v>Extremo</v>
      </c>
      <c r="AG64" s="122" t="s">
        <v>112</v>
      </c>
      <c r="AH64" s="78" t="s">
        <v>181</v>
      </c>
      <c r="AI64" s="89" t="s">
        <v>36</v>
      </c>
      <c r="AJ64" s="71">
        <v>15</v>
      </c>
      <c r="AK64" s="71">
        <v>15</v>
      </c>
      <c r="AL64" s="71">
        <v>15</v>
      </c>
      <c r="AM64" s="71">
        <v>10</v>
      </c>
      <c r="AN64" s="71">
        <v>15</v>
      </c>
      <c r="AO64" s="71">
        <v>15</v>
      </c>
      <c r="AP64" s="71">
        <v>10</v>
      </c>
      <c r="AQ64" s="74">
        <f>SUM(AJ64:AP64)</f>
        <v>95</v>
      </c>
      <c r="AR64" s="74" t="str">
        <f t="shared" si="15"/>
        <v>Moderado</v>
      </c>
      <c r="AS64" s="39" t="s">
        <v>27</v>
      </c>
      <c r="AT64" s="39" t="s">
        <v>27</v>
      </c>
      <c r="AU64" s="74">
        <f t="shared" si="16"/>
        <v>50</v>
      </c>
      <c r="AV64" s="73">
        <f t="shared" si="13"/>
        <v>72.5</v>
      </c>
      <c r="AW64" s="128">
        <f>AVERAGE(AV64:AV66)</f>
        <v>71.666666666666671</v>
      </c>
      <c r="AX64" s="132" t="str">
        <f>IF(AW64&lt;=50, "Débil", IF(AW64&lt;=99,"Moderado","Fuerte"))</f>
        <v>Moderado</v>
      </c>
      <c r="AY64" s="122" t="s">
        <v>19</v>
      </c>
      <c r="AZ64" s="122" t="s">
        <v>27</v>
      </c>
      <c r="BA64" s="140" t="str">
        <f>IF(AND(AY64&lt;&gt;"",AZ64&lt;&gt;""),VLOOKUP(AY64&amp;AZ64,[3]Hoja5!L3:M27,2,FALSE),"")</f>
        <v>Moderado</v>
      </c>
      <c r="BB64" s="122" t="s">
        <v>23</v>
      </c>
      <c r="BC64" s="137" t="s">
        <v>480</v>
      </c>
      <c r="BD64" s="75" t="s">
        <v>470</v>
      </c>
      <c r="BE64" s="143" t="s">
        <v>120</v>
      </c>
      <c r="BF64" s="143" t="s">
        <v>114</v>
      </c>
      <c r="BG64" s="143" t="s">
        <v>200</v>
      </c>
      <c r="BH64" s="143" t="s">
        <v>202</v>
      </c>
      <c r="BI64" s="145" t="s">
        <v>481</v>
      </c>
      <c r="BJ64" s="144" t="s">
        <v>471</v>
      </c>
    </row>
    <row r="65" spans="1:63" s="26" customFormat="1" ht="78.75" customHeight="1" x14ac:dyDescent="0.2">
      <c r="A65" s="146"/>
      <c r="B65" s="147"/>
      <c r="C65" s="148"/>
      <c r="D65" s="116"/>
      <c r="E65" s="116"/>
      <c r="F65" s="122"/>
      <c r="G65" s="77" t="s">
        <v>448</v>
      </c>
      <c r="H65" s="77" t="s">
        <v>467</v>
      </c>
      <c r="I65" s="77" t="s">
        <v>468</v>
      </c>
      <c r="J65" s="117"/>
      <c r="K65" s="117"/>
      <c r="L65" s="117"/>
      <c r="M65" s="117"/>
      <c r="N65" s="117"/>
      <c r="O65" s="117"/>
      <c r="P65" s="117"/>
      <c r="Q65" s="117"/>
      <c r="R65" s="117"/>
      <c r="S65" s="117"/>
      <c r="T65" s="117"/>
      <c r="U65" s="117"/>
      <c r="V65" s="117"/>
      <c r="W65" s="117"/>
      <c r="X65" s="117"/>
      <c r="Y65" s="117"/>
      <c r="Z65" s="117"/>
      <c r="AA65" s="117"/>
      <c r="AB65" s="117"/>
      <c r="AC65" s="121"/>
      <c r="AD65" s="122"/>
      <c r="AE65" s="121"/>
      <c r="AF65" s="114"/>
      <c r="AG65" s="122"/>
      <c r="AH65" s="78" t="s">
        <v>259</v>
      </c>
      <c r="AI65" s="89" t="s">
        <v>36</v>
      </c>
      <c r="AJ65" s="71">
        <v>15</v>
      </c>
      <c r="AK65" s="71">
        <v>15</v>
      </c>
      <c r="AL65" s="71">
        <v>15</v>
      </c>
      <c r="AM65" s="71">
        <v>10</v>
      </c>
      <c r="AN65" s="71">
        <v>15</v>
      </c>
      <c r="AO65" s="71">
        <v>15</v>
      </c>
      <c r="AP65" s="71">
        <v>10</v>
      </c>
      <c r="AQ65" s="74">
        <f t="shared" ref="AQ65:AQ66" si="21">SUM(AJ65:AP65)</f>
        <v>95</v>
      </c>
      <c r="AR65" s="74" t="str">
        <f t="shared" si="15"/>
        <v>Moderado</v>
      </c>
      <c r="AS65" s="39" t="s">
        <v>27</v>
      </c>
      <c r="AT65" s="39" t="s">
        <v>27</v>
      </c>
      <c r="AU65" s="74">
        <f t="shared" si="16"/>
        <v>50</v>
      </c>
      <c r="AV65" s="73">
        <f t="shared" si="13"/>
        <v>72.5</v>
      </c>
      <c r="AW65" s="128"/>
      <c r="AX65" s="132"/>
      <c r="AY65" s="122"/>
      <c r="AZ65" s="122"/>
      <c r="BA65" s="141"/>
      <c r="BB65" s="122"/>
      <c r="BC65" s="138"/>
      <c r="BD65" s="75" t="s">
        <v>473</v>
      </c>
      <c r="BE65" s="143"/>
      <c r="BF65" s="143"/>
      <c r="BG65" s="143"/>
      <c r="BH65" s="143"/>
      <c r="BI65" s="145"/>
      <c r="BJ65" s="144"/>
    </row>
    <row r="66" spans="1:63" s="26" customFormat="1" ht="108" customHeight="1" x14ac:dyDescent="0.2">
      <c r="A66" s="146"/>
      <c r="B66" s="147"/>
      <c r="C66" s="148"/>
      <c r="D66" s="116"/>
      <c r="E66" s="116"/>
      <c r="F66" s="122"/>
      <c r="G66" s="77" t="s">
        <v>448</v>
      </c>
      <c r="H66" s="77" t="s">
        <v>467</v>
      </c>
      <c r="I66" s="77" t="s">
        <v>468</v>
      </c>
      <c r="J66" s="117"/>
      <c r="K66" s="117"/>
      <c r="L66" s="117"/>
      <c r="M66" s="117"/>
      <c r="N66" s="117"/>
      <c r="O66" s="117"/>
      <c r="P66" s="117"/>
      <c r="Q66" s="117"/>
      <c r="R66" s="117"/>
      <c r="S66" s="117"/>
      <c r="T66" s="117"/>
      <c r="U66" s="117"/>
      <c r="V66" s="117"/>
      <c r="W66" s="117"/>
      <c r="X66" s="117"/>
      <c r="Y66" s="117"/>
      <c r="Z66" s="117"/>
      <c r="AA66" s="117"/>
      <c r="AB66" s="117"/>
      <c r="AC66" s="121"/>
      <c r="AD66" s="122"/>
      <c r="AE66" s="121"/>
      <c r="AF66" s="114"/>
      <c r="AG66" s="122"/>
      <c r="AH66" s="78" t="s">
        <v>482</v>
      </c>
      <c r="AI66" s="89" t="s">
        <v>36</v>
      </c>
      <c r="AJ66" s="71">
        <v>15</v>
      </c>
      <c r="AK66" s="71">
        <v>15</v>
      </c>
      <c r="AL66" s="71">
        <v>15</v>
      </c>
      <c r="AM66" s="71">
        <v>10</v>
      </c>
      <c r="AN66" s="71">
        <v>15</v>
      </c>
      <c r="AO66" s="71">
        <v>15</v>
      </c>
      <c r="AP66" s="71">
        <v>5</v>
      </c>
      <c r="AQ66" s="74">
        <f t="shared" si="21"/>
        <v>90</v>
      </c>
      <c r="AR66" s="74" t="str">
        <f t="shared" si="15"/>
        <v>Moderado</v>
      </c>
      <c r="AS66" s="39" t="s">
        <v>27</v>
      </c>
      <c r="AT66" s="39" t="s">
        <v>27</v>
      </c>
      <c r="AU66" s="74">
        <f t="shared" si="16"/>
        <v>50</v>
      </c>
      <c r="AV66" s="73">
        <f t="shared" si="13"/>
        <v>70</v>
      </c>
      <c r="AW66" s="128"/>
      <c r="AX66" s="132"/>
      <c r="AY66" s="122"/>
      <c r="AZ66" s="122"/>
      <c r="BA66" s="142"/>
      <c r="BB66" s="122"/>
      <c r="BC66" s="139"/>
      <c r="BD66" s="75" t="s">
        <v>483</v>
      </c>
      <c r="BE66" s="143"/>
      <c r="BF66" s="143"/>
      <c r="BG66" s="143"/>
      <c r="BH66" s="143"/>
      <c r="BI66" s="145"/>
      <c r="BJ66" s="144"/>
    </row>
    <row r="67" spans="1:63" s="26" customFormat="1" ht="47.25" customHeight="1" x14ac:dyDescent="0.2">
      <c r="A67" s="146">
        <v>13</v>
      </c>
      <c r="B67" s="147" t="s">
        <v>110</v>
      </c>
      <c r="C67" s="148" t="s">
        <v>300</v>
      </c>
      <c r="D67" s="115" t="s">
        <v>484</v>
      </c>
      <c r="E67" s="115" t="s">
        <v>407</v>
      </c>
      <c r="F67" s="122" t="s">
        <v>17</v>
      </c>
      <c r="G67" s="77" t="s">
        <v>448</v>
      </c>
      <c r="H67" s="77" t="s">
        <v>485</v>
      </c>
      <c r="I67" s="77" t="s">
        <v>468</v>
      </c>
      <c r="J67" s="117" t="s">
        <v>112</v>
      </c>
      <c r="K67" s="117" t="s">
        <v>112</v>
      </c>
      <c r="L67" s="117" t="s">
        <v>199</v>
      </c>
      <c r="M67" s="117" t="s">
        <v>199</v>
      </c>
      <c r="N67" s="117" t="s">
        <v>112</v>
      </c>
      <c r="O67" s="117" t="s">
        <v>112</v>
      </c>
      <c r="P67" s="117" t="s">
        <v>199</v>
      </c>
      <c r="Q67" s="117" t="s">
        <v>199</v>
      </c>
      <c r="R67" s="117" t="s">
        <v>199</v>
      </c>
      <c r="S67" s="117" t="s">
        <v>112</v>
      </c>
      <c r="T67" s="117" t="s">
        <v>112</v>
      </c>
      <c r="U67" s="117" t="s">
        <v>112</v>
      </c>
      <c r="V67" s="117" t="s">
        <v>112</v>
      </c>
      <c r="W67" s="117" t="s">
        <v>112</v>
      </c>
      <c r="X67" s="117" t="s">
        <v>112</v>
      </c>
      <c r="Y67" s="117" t="s">
        <v>199</v>
      </c>
      <c r="Z67" s="117" t="s">
        <v>199</v>
      </c>
      <c r="AA67" s="117" t="s">
        <v>199</v>
      </c>
      <c r="AB67" s="117" t="s">
        <v>199</v>
      </c>
      <c r="AC67" s="121">
        <f>COUNTIF(J67:AB67,"SI")</f>
        <v>10</v>
      </c>
      <c r="AD67" s="122" t="s">
        <v>239</v>
      </c>
      <c r="AE67" s="121" t="str">
        <f>IF(AC67&lt;=5, "Moderado", IF(AC67&lt;=11,"Mayor","Catastrófico"))</f>
        <v>Mayor</v>
      </c>
      <c r="AF67" s="114" t="str">
        <f>IF(AND(AD67&lt;&gt;"",AE67&lt;&gt;""),VLOOKUP(AD67&amp;AE67,[3]Hoja5!$L2:$M26,2,FALSE),"")</f>
        <v>Alto</v>
      </c>
      <c r="AG67" s="122" t="s">
        <v>112</v>
      </c>
      <c r="AH67" s="78" t="s">
        <v>260</v>
      </c>
      <c r="AI67" s="89" t="s">
        <v>36</v>
      </c>
      <c r="AJ67" s="71">
        <v>15</v>
      </c>
      <c r="AK67" s="71">
        <v>15</v>
      </c>
      <c r="AL67" s="71">
        <v>15</v>
      </c>
      <c r="AM67" s="71">
        <v>15</v>
      </c>
      <c r="AN67" s="71">
        <v>15</v>
      </c>
      <c r="AO67" s="71">
        <v>15</v>
      </c>
      <c r="AP67" s="71">
        <v>10</v>
      </c>
      <c r="AQ67" s="74">
        <f t="shared" ref="AQ67:AQ76" si="22">SUM(AJ67:AP67)</f>
        <v>100</v>
      </c>
      <c r="AR67" s="74" t="str">
        <f t="shared" si="15"/>
        <v>Fuerte</v>
      </c>
      <c r="AS67" s="39" t="s">
        <v>221</v>
      </c>
      <c r="AT67" s="39" t="s">
        <v>221</v>
      </c>
      <c r="AU67" s="74">
        <f t="shared" si="16"/>
        <v>100</v>
      </c>
      <c r="AV67" s="73">
        <f t="shared" si="13"/>
        <v>100</v>
      </c>
      <c r="AW67" s="128">
        <f>AVERAGE(AV67:AV76)</f>
        <v>89</v>
      </c>
      <c r="AX67" s="132" t="str">
        <f>IF(AW67&lt;=50, "Débil", IF(AW67&lt;=99,"Moderado","Fuerte"))</f>
        <v>Moderado</v>
      </c>
      <c r="AY67" s="122" t="s">
        <v>239</v>
      </c>
      <c r="AZ67" s="122" t="s">
        <v>27</v>
      </c>
      <c r="BA67" s="114" t="str">
        <f>IF(AND(AY67&lt;&gt;"",AZ67&lt;&gt;""),VLOOKUP(AY67&amp;AZ67,[3]Hoja5!L2:M26,2,FALSE),"")</f>
        <v>Moderado</v>
      </c>
      <c r="BB67" s="143" t="s">
        <v>23</v>
      </c>
      <c r="BC67" s="137" t="s">
        <v>486</v>
      </c>
      <c r="BD67" s="75" t="s">
        <v>403</v>
      </c>
      <c r="BE67" s="143" t="s">
        <v>261</v>
      </c>
      <c r="BF67" s="143" t="s">
        <v>114</v>
      </c>
      <c r="BG67" s="143" t="s">
        <v>200</v>
      </c>
      <c r="BH67" s="143" t="s">
        <v>202</v>
      </c>
      <c r="BI67" s="145" t="s">
        <v>269</v>
      </c>
      <c r="BJ67" s="181" t="s">
        <v>508</v>
      </c>
    </row>
    <row r="68" spans="1:63" s="26" customFormat="1" ht="47.25" customHeight="1" x14ac:dyDescent="0.2">
      <c r="A68" s="146"/>
      <c r="B68" s="147"/>
      <c r="C68" s="148"/>
      <c r="D68" s="115"/>
      <c r="E68" s="115"/>
      <c r="F68" s="122"/>
      <c r="G68" s="77" t="s">
        <v>448</v>
      </c>
      <c r="H68" s="77" t="s">
        <v>428</v>
      </c>
      <c r="I68" s="77" t="s">
        <v>468</v>
      </c>
      <c r="J68" s="117"/>
      <c r="K68" s="117"/>
      <c r="L68" s="117"/>
      <c r="M68" s="117"/>
      <c r="N68" s="117"/>
      <c r="O68" s="117"/>
      <c r="P68" s="117"/>
      <c r="Q68" s="117"/>
      <c r="R68" s="117"/>
      <c r="S68" s="117"/>
      <c r="T68" s="117"/>
      <c r="U68" s="117"/>
      <c r="V68" s="117"/>
      <c r="W68" s="117"/>
      <c r="X68" s="117"/>
      <c r="Y68" s="117"/>
      <c r="Z68" s="117"/>
      <c r="AA68" s="117"/>
      <c r="AB68" s="117"/>
      <c r="AC68" s="121"/>
      <c r="AD68" s="122"/>
      <c r="AE68" s="121"/>
      <c r="AF68" s="114"/>
      <c r="AG68" s="122"/>
      <c r="AH68" s="78" t="s">
        <v>262</v>
      </c>
      <c r="AI68" s="89" t="s">
        <v>36</v>
      </c>
      <c r="AJ68" s="71">
        <v>15</v>
      </c>
      <c r="AK68" s="71">
        <v>15</v>
      </c>
      <c r="AL68" s="71">
        <v>15</v>
      </c>
      <c r="AM68" s="71">
        <v>15</v>
      </c>
      <c r="AN68" s="71">
        <v>15</v>
      </c>
      <c r="AO68" s="71">
        <v>15</v>
      </c>
      <c r="AP68" s="71">
        <v>10</v>
      </c>
      <c r="AQ68" s="74">
        <f t="shared" si="22"/>
        <v>100</v>
      </c>
      <c r="AR68" s="74" t="str">
        <f t="shared" si="15"/>
        <v>Fuerte</v>
      </c>
      <c r="AS68" s="39" t="s">
        <v>221</v>
      </c>
      <c r="AT68" s="39" t="s">
        <v>221</v>
      </c>
      <c r="AU68" s="74">
        <f t="shared" si="16"/>
        <v>100</v>
      </c>
      <c r="AV68" s="73">
        <f t="shared" si="13"/>
        <v>100</v>
      </c>
      <c r="AW68" s="128"/>
      <c r="AX68" s="132"/>
      <c r="AY68" s="122"/>
      <c r="AZ68" s="122"/>
      <c r="BA68" s="114"/>
      <c r="BB68" s="143"/>
      <c r="BC68" s="138"/>
      <c r="BD68" s="75" t="s">
        <v>403</v>
      </c>
      <c r="BE68" s="143"/>
      <c r="BF68" s="143"/>
      <c r="BG68" s="143"/>
      <c r="BH68" s="143"/>
      <c r="BI68" s="145"/>
      <c r="BJ68" s="181"/>
    </row>
    <row r="69" spans="1:63" s="26" customFormat="1" ht="47.25" customHeight="1" x14ac:dyDescent="0.2">
      <c r="A69" s="146"/>
      <c r="B69" s="147"/>
      <c r="C69" s="148"/>
      <c r="D69" s="115"/>
      <c r="E69" s="115"/>
      <c r="F69" s="122"/>
      <c r="G69" s="77" t="s">
        <v>448</v>
      </c>
      <c r="H69" s="77" t="s">
        <v>428</v>
      </c>
      <c r="I69" s="77" t="s">
        <v>468</v>
      </c>
      <c r="J69" s="117"/>
      <c r="K69" s="117"/>
      <c r="L69" s="117"/>
      <c r="M69" s="117"/>
      <c r="N69" s="117"/>
      <c r="O69" s="117"/>
      <c r="P69" s="117"/>
      <c r="Q69" s="117"/>
      <c r="R69" s="117"/>
      <c r="S69" s="117"/>
      <c r="T69" s="117"/>
      <c r="U69" s="117"/>
      <c r="V69" s="117"/>
      <c r="W69" s="117"/>
      <c r="X69" s="117"/>
      <c r="Y69" s="117"/>
      <c r="Z69" s="117"/>
      <c r="AA69" s="117"/>
      <c r="AB69" s="117"/>
      <c r="AC69" s="121"/>
      <c r="AD69" s="122"/>
      <c r="AE69" s="121"/>
      <c r="AF69" s="114"/>
      <c r="AG69" s="122"/>
      <c r="AH69" s="78" t="s">
        <v>182</v>
      </c>
      <c r="AI69" s="89" t="s">
        <v>36</v>
      </c>
      <c r="AJ69" s="71">
        <v>15</v>
      </c>
      <c r="AK69" s="71">
        <v>15</v>
      </c>
      <c r="AL69" s="71">
        <v>15</v>
      </c>
      <c r="AM69" s="71">
        <v>15</v>
      </c>
      <c r="AN69" s="71">
        <v>15</v>
      </c>
      <c r="AO69" s="71">
        <v>15</v>
      </c>
      <c r="AP69" s="71">
        <v>10</v>
      </c>
      <c r="AQ69" s="74">
        <f t="shared" si="22"/>
        <v>100</v>
      </c>
      <c r="AR69" s="74" t="str">
        <f t="shared" si="15"/>
        <v>Fuerte</v>
      </c>
      <c r="AS69" s="39" t="s">
        <v>221</v>
      </c>
      <c r="AT69" s="39" t="s">
        <v>221</v>
      </c>
      <c r="AU69" s="74">
        <f t="shared" si="16"/>
        <v>100</v>
      </c>
      <c r="AV69" s="73">
        <f t="shared" si="13"/>
        <v>100</v>
      </c>
      <c r="AW69" s="128"/>
      <c r="AX69" s="132"/>
      <c r="AY69" s="122"/>
      <c r="AZ69" s="122"/>
      <c r="BA69" s="114"/>
      <c r="BB69" s="143"/>
      <c r="BC69" s="138"/>
      <c r="BD69" s="75" t="s">
        <v>403</v>
      </c>
      <c r="BE69" s="143"/>
      <c r="BF69" s="143"/>
      <c r="BG69" s="143"/>
      <c r="BH69" s="143"/>
      <c r="BI69" s="145"/>
      <c r="BJ69" s="181"/>
    </row>
    <row r="70" spans="1:63" s="26" customFormat="1" ht="50.25" customHeight="1" x14ac:dyDescent="0.2">
      <c r="A70" s="146"/>
      <c r="B70" s="147"/>
      <c r="C70" s="148"/>
      <c r="D70" s="115"/>
      <c r="E70" s="115"/>
      <c r="F70" s="122"/>
      <c r="G70" s="77" t="s">
        <v>448</v>
      </c>
      <c r="H70" s="77" t="s">
        <v>428</v>
      </c>
      <c r="I70" s="77" t="s">
        <v>468</v>
      </c>
      <c r="J70" s="117"/>
      <c r="K70" s="117"/>
      <c r="L70" s="117"/>
      <c r="M70" s="117"/>
      <c r="N70" s="117"/>
      <c r="O70" s="117"/>
      <c r="P70" s="117"/>
      <c r="Q70" s="117"/>
      <c r="R70" s="117"/>
      <c r="S70" s="117"/>
      <c r="T70" s="117"/>
      <c r="U70" s="117"/>
      <c r="V70" s="117"/>
      <c r="W70" s="117"/>
      <c r="X70" s="117"/>
      <c r="Y70" s="117"/>
      <c r="Z70" s="117"/>
      <c r="AA70" s="117"/>
      <c r="AB70" s="117"/>
      <c r="AC70" s="121"/>
      <c r="AD70" s="122"/>
      <c r="AE70" s="121"/>
      <c r="AF70" s="114"/>
      <c r="AG70" s="122"/>
      <c r="AH70" s="78" t="s">
        <v>183</v>
      </c>
      <c r="AI70" s="89" t="s">
        <v>36</v>
      </c>
      <c r="AJ70" s="71">
        <v>15</v>
      </c>
      <c r="AK70" s="71">
        <v>15</v>
      </c>
      <c r="AL70" s="71">
        <v>15</v>
      </c>
      <c r="AM70" s="71">
        <v>15</v>
      </c>
      <c r="AN70" s="71">
        <v>15</v>
      </c>
      <c r="AO70" s="71">
        <v>15</v>
      </c>
      <c r="AP70" s="71">
        <v>10</v>
      </c>
      <c r="AQ70" s="74">
        <f t="shared" si="22"/>
        <v>100</v>
      </c>
      <c r="AR70" s="74" t="str">
        <f t="shared" si="15"/>
        <v>Fuerte</v>
      </c>
      <c r="AS70" s="39" t="s">
        <v>221</v>
      </c>
      <c r="AT70" s="39" t="s">
        <v>221</v>
      </c>
      <c r="AU70" s="74">
        <f t="shared" si="16"/>
        <v>100</v>
      </c>
      <c r="AV70" s="73">
        <f t="shared" si="13"/>
        <v>100</v>
      </c>
      <c r="AW70" s="128"/>
      <c r="AX70" s="132"/>
      <c r="AY70" s="122"/>
      <c r="AZ70" s="122"/>
      <c r="BA70" s="114"/>
      <c r="BB70" s="143"/>
      <c r="BC70" s="138"/>
      <c r="BD70" s="75" t="s">
        <v>403</v>
      </c>
      <c r="BE70" s="143"/>
      <c r="BF70" s="143"/>
      <c r="BG70" s="143"/>
      <c r="BH70" s="143"/>
      <c r="BI70" s="145"/>
      <c r="BJ70" s="181"/>
    </row>
    <row r="71" spans="1:63" s="26" customFormat="1" ht="47.25" customHeight="1" x14ac:dyDescent="0.2">
      <c r="A71" s="146"/>
      <c r="B71" s="147"/>
      <c r="C71" s="148"/>
      <c r="D71" s="115"/>
      <c r="E71" s="115"/>
      <c r="F71" s="122"/>
      <c r="G71" s="77" t="s">
        <v>448</v>
      </c>
      <c r="H71" s="77" t="s">
        <v>428</v>
      </c>
      <c r="I71" s="77" t="s">
        <v>468</v>
      </c>
      <c r="J71" s="117"/>
      <c r="K71" s="117"/>
      <c r="L71" s="117"/>
      <c r="M71" s="117"/>
      <c r="N71" s="117"/>
      <c r="O71" s="117"/>
      <c r="P71" s="117"/>
      <c r="Q71" s="117"/>
      <c r="R71" s="117"/>
      <c r="S71" s="117"/>
      <c r="T71" s="117"/>
      <c r="U71" s="117"/>
      <c r="V71" s="117"/>
      <c r="W71" s="117"/>
      <c r="X71" s="117"/>
      <c r="Y71" s="117"/>
      <c r="Z71" s="117"/>
      <c r="AA71" s="117"/>
      <c r="AB71" s="117"/>
      <c r="AC71" s="121"/>
      <c r="AD71" s="122"/>
      <c r="AE71" s="121"/>
      <c r="AF71" s="114"/>
      <c r="AG71" s="122"/>
      <c r="AH71" s="78" t="s">
        <v>263</v>
      </c>
      <c r="AI71" s="89" t="s">
        <v>36</v>
      </c>
      <c r="AJ71" s="71">
        <v>15</v>
      </c>
      <c r="AK71" s="71">
        <v>15</v>
      </c>
      <c r="AL71" s="71">
        <v>15</v>
      </c>
      <c r="AM71" s="71">
        <v>10</v>
      </c>
      <c r="AN71" s="71">
        <v>15</v>
      </c>
      <c r="AO71" s="71">
        <v>15</v>
      </c>
      <c r="AP71" s="71">
        <v>10</v>
      </c>
      <c r="AQ71" s="74">
        <f t="shared" ref="AQ71" si="23">SUM(AJ71:AP71)</f>
        <v>95</v>
      </c>
      <c r="AR71" s="74" t="str">
        <f t="shared" si="15"/>
        <v>Moderado</v>
      </c>
      <c r="AS71" s="39" t="s">
        <v>27</v>
      </c>
      <c r="AT71" s="39" t="s">
        <v>27</v>
      </c>
      <c r="AU71" s="74">
        <f t="shared" si="16"/>
        <v>50</v>
      </c>
      <c r="AV71" s="73">
        <f t="shared" si="13"/>
        <v>72.5</v>
      </c>
      <c r="AW71" s="128"/>
      <c r="AX71" s="132"/>
      <c r="AY71" s="122"/>
      <c r="AZ71" s="122"/>
      <c r="BA71" s="114"/>
      <c r="BB71" s="143"/>
      <c r="BC71" s="138"/>
      <c r="BD71" s="76" t="s">
        <v>487</v>
      </c>
      <c r="BE71" s="143"/>
      <c r="BF71" s="143"/>
      <c r="BG71" s="143"/>
      <c r="BH71" s="143"/>
      <c r="BI71" s="145"/>
      <c r="BJ71" s="181"/>
    </row>
    <row r="72" spans="1:63" s="26" customFormat="1" ht="47.25" customHeight="1" x14ac:dyDescent="0.2">
      <c r="A72" s="146"/>
      <c r="B72" s="147"/>
      <c r="C72" s="148"/>
      <c r="D72" s="115"/>
      <c r="E72" s="115"/>
      <c r="F72" s="122"/>
      <c r="G72" s="77" t="s">
        <v>448</v>
      </c>
      <c r="H72" s="77" t="s">
        <v>428</v>
      </c>
      <c r="I72" s="77" t="s">
        <v>468</v>
      </c>
      <c r="J72" s="117"/>
      <c r="K72" s="117"/>
      <c r="L72" s="117"/>
      <c r="M72" s="117"/>
      <c r="N72" s="117"/>
      <c r="O72" s="117"/>
      <c r="P72" s="117"/>
      <c r="Q72" s="117"/>
      <c r="R72" s="117"/>
      <c r="S72" s="117"/>
      <c r="T72" s="117"/>
      <c r="U72" s="117"/>
      <c r="V72" s="117"/>
      <c r="W72" s="117"/>
      <c r="X72" s="117"/>
      <c r="Y72" s="117"/>
      <c r="Z72" s="117"/>
      <c r="AA72" s="117"/>
      <c r="AB72" s="117"/>
      <c r="AC72" s="121"/>
      <c r="AD72" s="122"/>
      <c r="AE72" s="121"/>
      <c r="AF72" s="114"/>
      <c r="AG72" s="122"/>
      <c r="AH72" s="78" t="s">
        <v>169</v>
      </c>
      <c r="AI72" s="89" t="s">
        <v>36</v>
      </c>
      <c r="AJ72" s="71">
        <v>15</v>
      </c>
      <c r="AK72" s="71">
        <v>15</v>
      </c>
      <c r="AL72" s="71">
        <v>15</v>
      </c>
      <c r="AM72" s="71">
        <v>10</v>
      </c>
      <c r="AN72" s="71">
        <v>15</v>
      </c>
      <c r="AO72" s="71">
        <v>15</v>
      </c>
      <c r="AP72" s="71">
        <v>10</v>
      </c>
      <c r="AQ72" s="74">
        <f t="shared" si="22"/>
        <v>95</v>
      </c>
      <c r="AR72" s="74" t="str">
        <f t="shared" si="15"/>
        <v>Moderado</v>
      </c>
      <c r="AS72" s="39" t="s">
        <v>27</v>
      </c>
      <c r="AT72" s="39" t="s">
        <v>27</v>
      </c>
      <c r="AU72" s="74">
        <f t="shared" si="16"/>
        <v>50</v>
      </c>
      <c r="AV72" s="73">
        <f t="shared" si="13"/>
        <v>72.5</v>
      </c>
      <c r="AW72" s="128"/>
      <c r="AX72" s="132"/>
      <c r="AY72" s="122"/>
      <c r="AZ72" s="122"/>
      <c r="BA72" s="114"/>
      <c r="BB72" s="143"/>
      <c r="BC72" s="138"/>
      <c r="BD72" s="76" t="s">
        <v>487</v>
      </c>
      <c r="BE72" s="143"/>
      <c r="BF72" s="143"/>
      <c r="BG72" s="143"/>
      <c r="BH72" s="143"/>
      <c r="BI72" s="145"/>
      <c r="BJ72" s="181"/>
    </row>
    <row r="73" spans="1:63" s="26" customFormat="1" ht="64.5" customHeight="1" x14ac:dyDescent="0.2">
      <c r="A73" s="146"/>
      <c r="B73" s="147"/>
      <c r="C73" s="148"/>
      <c r="D73" s="115"/>
      <c r="E73" s="115"/>
      <c r="F73" s="122"/>
      <c r="G73" s="77" t="s">
        <v>448</v>
      </c>
      <c r="H73" s="77" t="s">
        <v>485</v>
      </c>
      <c r="I73" s="77" t="s">
        <v>468</v>
      </c>
      <c r="J73" s="117"/>
      <c r="K73" s="117"/>
      <c r="L73" s="117"/>
      <c r="M73" s="117"/>
      <c r="N73" s="117"/>
      <c r="O73" s="117"/>
      <c r="P73" s="117"/>
      <c r="Q73" s="117"/>
      <c r="R73" s="117"/>
      <c r="S73" s="117"/>
      <c r="T73" s="117"/>
      <c r="U73" s="117"/>
      <c r="V73" s="117"/>
      <c r="W73" s="117"/>
      <c r="X73" s="117"/>
      <c r="Y73" s="117"/>
      <c r="Z73" s="117"/>
      <c r="AA73" s="117"/>
      <c r="AB73" s="117"/>
      <c r="AC73" s="121"/>
      <c r="AD73" s="122"/>
      <c r="AE73" s="121"/>
      <c r="AF73" s="114"/>
      <c r="AG73" s="122"/>
      <c r="AH73" s="78" t="s">
        <v>184</v>
      </c>
      <c r="AI73" s="89" t="s">
        <v>36</v>
      </c>
      <c r="AJ73" s="71">
        <v>15</v>
      </c>
      <c r="AK73" s="71">
        <v>15</v>
      </c>
      <c r="AL73" s="71">
        <v>15</v>
      </c>
      <c r="AM73" s="71">
        <v>15</v>
      </c>
      <c r="AN73" s="71">
        <v>15</v>
      </c>
      <c r="AO73" s="71">
        <v>15</v>
      </c>
      <c r="AP73" s="71">
        <v>5</v>
      </c>
      <c r="AQ73" s="74">
        <f t="shared" si="22"/>
        <v>95</v>
      </c>
      <c r="AR73" s="74" t="str">
        <f t="shared" si="15"/>
        <v>Moderado</v>
      </c>
      <c r="AS73" s="39" t="s">
        <v>27</v>
      </c>
      <c r="AT73" s="39" t="s">
        <v>27</v>
      </c>
      <c r="AU73" s="74">
        <f t="shared" si="16"/>
        <v>50</v>
      </c>
      <c r="AV73" s="73">
        <f t="shared" si="13"/>
        <v>72.5</v>
      </c>
      <c r="AW73" s="128"/>
      <c r="AX73" s="132"/>
      <c r="AY73" s="122"/>
      <c r="AZ73" s="122"/>
      <c r="BA73" s="114"/>
      <c r="BB73" s="143"/>
      <c r="BC73" s="138"/>
      <c r="BD73" s="76" t="s">
        <v>488</v>
      </c>
      <c r="BE73" s="143"/>
      <c r="BF73" s="143"/>
      <c r="BG73" s="143"/>
      <c r="BH73" s="143"/>
      <c r="BI73" s="145"/>
      <c r="BJ73" s="181"/>
    </row>
    <row r="74" spans="1:63" s="26" customFormat="1" ht="61.5" customHeight="1" x14ac:dyDescent="0.2">
      <c r="A74" s="146"/>
      <c r="B74" s="147"/>
      <c r="C74" s="148"/>
      <c r="D74" s="115"/>
      <c r="E74" s="115"/>
      <c r="F74" s="122"/>
      <c r="G74" s="77" t="s">
        <v>448</v>
      </c>
      <c r="H74" s="77" t="s">
        <v>485</v>
      </c>
      <c r="I74" s="77" t="s">
        <v>489</v>
      </c>
      <c r="J74" s="117"/>
      <c r="K74" s="117"/>
      <c r="L74" s="117"/>
      <c r="M74" s="117"/>
      <c r="N74" s="117"/>
      <c r="O74" s="117"/>
      <c r="P74" s="117"/>
      <c r="Q74" s="117"/>
      <c r="R74" s="117"/>
      <c r="S74" s="117"/>
      <c r="T74" s="117"/>
      <c r="U74" s="117"/>
      <c r="V74" s="117"/>
      <c r="W74" s="117"/>
      <c r="X74" s="117"/>
      <c r="Y74" s="117"/>
      <c r="Z74" s="117"/>
      <c r="AA74" s="117"/>
      <c r="AB74" s="117"/>
      <c r="AC74" s="121"/>
      <c r="AD74" s="122"/>
      <c r="AE74" s="121"/>
      <c r="AF74" s="114"/>
      <c r="AG74" s="122"/>
      <c r="AH74" s="78" t="s">
        <v>264</v>
      </c>
      <c r="AI74" s="89" t="s">
        <v>36</v>
      </c>
      <c r="AJ74" s="71">
        <v>15</v>
      </c>
      <c r="AK74" s="71">
        <v>15</v>
      </c>
      <c r="AL74" s="71">
        <v>15</v>
      </c>
      <c r="AM74" s="71">
        <v>15</v>
      </c>
      <c r="AN74" s="71">
        <v>15</v>
      </c>
      <c r="AO74" s="71">
        <v>15</v>
      </c>
      <c r="AP74" s="71">
        <v>10</v>
      </c>
      <c r="AQ74" s="74">
        <f t="shared" si="22"/>
        <v>100</v>
      </c>
      <c r="AR74" s="74" t="str">
        <f t="shared" si="15"/>
        <v>Fuerte</v>
      </c>
      <c r="AS74" s="39" t="s">
        <v>221</v>
      </c>
      <c r="AT74" s="39" t="s">
        <v>221</v>
      </c>
      <c r="AU74" s="74">
        <f t="shared" si="16"/>
        <v>100</v>
      </c>
      <c r="AV74" s="73">
        <f t="shared" si="13"/>
        <v>100</v>
      </c>
      <c r="AW74" s="128"/>
      <c r="AX74" s="132"/>
      <c r="AY74" s="122"/>
      <c r="AZ74" s="122"/>
      <c r="BA74" s="114"/>
      <c r="BB74" s="143" t="s">
        <v>23</v>
      </c>
      <c r="BC74" s="138"/>
      <c r="BD74" s="75" t="s">
        <v>403</v>
      </c>
      <c r="BE74" s="143"/>
      <c r="BF74" s="143"/>
      <c r="BG74" s="143"/>
      <c r="BH74" s="143"/>
      <c r="BI74" s="145"/>
      <c r="BJ74" s="181"/>
    </row>
    <row r="75" spans="1:63" s="26" customFormat="1" ht="41.25" customHeight="1" x14ac:dyDescent="0.2">
      <c r="A75" s="146"/>
      <c r="B75" s="147"/>
      <c r="C75" s="148"/>
      <c r="D75" s="115"/>
      <c r="E75" s="115"/>
      <c r="F75" s="122"/>
      <c r="G75" s="77" t="s">
        <v>448</v>
      </c>
      <c r="H75" s="77" t="s">
        <v>485</v>
      </c>
      <c r="I75" s="77" t="s">
        <v>489</v>
      </c>
      <c r="J75" s="117"/>
      <c r="K75" s="117"/>
      <c r="L75" s="117"/>
      <c r="M75" s="117"/>
      <c r="N75" s="117"/>
      <c r="O75" s="117"/>
      <c r="P75" s="117"/>
      <c r="Q75" s="117"/>
      <c r="R75" s="117"/>
      <c r="S75" s="117"/>
      <c r="T75" s="117"/>
      <c r="U75" s="117"/>
      <c r="V75" s="117"/>
      <c r="W75" s="117"/>
      <c r="X75" s="117"/>
      <c r="Y75" s="117"/>
      <c r="Z75" s="117"/>
      <c r="AA75" s="117"/>
      <c r="AB75" s="117"/>
      <c r="AC75" s="121"/>
      <c r="AD75" s="122"/>
      <c r="AE75" s="121"/>
      <c r="AF75" s="114"/>
      <c r="AG75" s="122"/>
      <c r="AH75" s="78" t="s">
        <v>185</v>
      </c>
      <c r="AI75" s="89" t="s">
        <v>234</v>
      </c>
      <c r="AJ75" s="71">
        <v>15</v>
      </c>
      <c r="AK75" s="71">
        <v>15</v>
      </c>
      <c r="AL75" s="71">
        <v>15</v>
      </c>
      <c r="AM75" s="71">
        <v>15</v>
      </c>
      <c r="AN75" s="71">
        <v>15</v>
      </c>
      <c r="AO75" s="71">
        <v>15</v>
      </c>
      <c r="AP75" s="71">
        <v>5</v>
      </c>
      <c r="AQ75" s="74">
        <f t="shared" si="22"/>
        <v>95</v>
      </c>
      <c r="AR75" s="74" t="str">
        <f t="shared" si="15"/>
        <v>Moderado</v>
      </c>
      <c r="AS75" s="39" t="s">
        <v>27</v>
      </c>
      <c r="AT75" s="39" t="s">
        <v>27</v>
      </c>
      <c r="AU75" s="74">
        <f t="shared" si="16"/>
        <v>50</v>
      </c>
      <c r="AV75" s="73">
        <f t="shared" si="13"/>
        <v>72.5</v>
      </c>
      <c r="AW75" s="128"/>
      <c r="AX75" s="132"/>
      <c r="AY75" s="122"/>
      <c r="AZ75" s="122"/>
      <c r="BA75" s="114"/>
      <c r="BB75" s="143" t="s">
        <v>23</v>
      </c>
      <c r="BC75" s="138"/>
      <c r="BD75" s="76" t="s">
        <v>490</v>
      </c>
      <c r="BE75" s="143"/>
      <c r="BF75" s="143"/>
      <c r="BG75" s="143"/>
      <c r="BH75" s="143"/>
      <c r="BI75" s="145"/>
      <c r="BJ75" s="181"/>
    </row>
    <row r="76" spans="1:63" s="26" customFormat="1" ht="54.75" customHeight="1" x14ac:dyDescent="0.2">
      <c r="A76" s="146"/>
      <c r="B76" s="147"/>
      <c r="C76" s="148"/>
      <c r="D76" s="115"/>
      <c r="E76" s="115"/>
      <c r="F76" s="122"/>
      <c r="G76" s="77" t="s">
        <v>448</v>
      </c>
      <c r="H76" s="77" t="s">
        <v>485</v>
      </c>
      <c r="I76" s="77" t="s">
        <v>489</v>
      </c>
      <c r="J76" s="117"/>
      <c r="K76" s="117"/>
      <c r="L76" s="117"/>
      <c r="M76" s="117"/>
      <c r="N76" s="117"/>
      <c r="O76" s="117"/>
      <c r="P76" s="117"/>
      <c r="Q76" s="117"/>
      <c r="R76" s="117"/>
      <c r="S76" s="117"/>
      <c r="T76" s="117"/>
      <c r="U76" s="117"/>
      <c r="V76" s="117"/>
      <c r="W76" s="117"/>
      <c r="X76" s="117"/>
      <c r="Y76" s="117"/>
      <c r="Z76" s="117"/>
      <c r="AA76" s="117"/>
      <c r="AB76" s="117"/>
      <c r="AC76" s="121"/>
      <c r="AD76" s="122"/>
      <c r="AE76" s="121"/>
      <c r="AF76" s="114"/>
      <c r="AG76" s="122" t="s">
        <v>112</v>
      </c>
      <c r="AH76" s="78" t="s">
        <v>186</v>
      </c>
      <c r="AI76" s="89" t="s">
        <v>234</v>
      </c>
      <c r="AJ76" s="71">
        <v>15</v>
      </c>
      <c r="AK76" s="71">
        <v>15</v>
      </c>
      <c r="AL76" s="71">
        <v>15</v>
      </c>
      <c r="AM76" s="71">
        <v>15</v>
      </c>
      <c r="AN76" s="71">
        <v>15</v>
      </c>
      <c r="AO76" s="71">
        <v>15</v>
      </c>
      <c r="AP76" s="71">
        <v>10</v>
      </c>
      <c r="AQ76" s="74">
        <f t="shared" si="22"/>
        <v>100</v>
      </c>
      <c r="AR76" s="74" t="str">
        <f t="shared" si="15"/>
        <v>Fuerte</v>
      </c>
      <c r="AS76" s="39" t="s">
        <v>221</v>
      </c>
      <c r="AT76" s="39" t="s">
        <v>221</v>
      </c>
      <c r="AU76" s="74">
        <f t="shared" si="16"/>
        <v>100</v>
      </c>
      <c r="AV76" s="73">
        <f t="shared" si="13"/>
        <v>100</v>
      </c>
      <c r="AW76" s="128"/>
      <c r="AX76" s="132"/>
      <c r="AY76" s="122"/>
      <c r="AZ76" s="122"/>
      <c r="BA76" s="114"/>
      <c r="BB76" s="143" t="s">
        <v>23</v>
      </c>
      <c r="BC76" s="139"/>
      <c r="BD76" s="75" t="s">
        <v>403</v>
      </c>
      <c r="BE76" s="143"/>
      <c r="BF76" s="143"/>
      <c r="BG76" s="143"/>
      <c r="BH76" s="143"/>
      <c r="BI76" s="145"/>
      <c r="BJ76" s="181"/>
    </row>
    <row r="77" spans="1:63" ht="184.5" customHeight="1" x14ac:dyDescent="0.25">
      <c r="A77" s="41">
        <v>14</v>
      </c>
      <c r="B77" s="106" t="s">
        <v>122</v>
      </c>
      <c r="C77" s="107" t="s">
        <v>216</v>
      </c>
      <c r="D77" s="56" t="s">
        <v>359</v>
      </c>
      <c r="E77" s="56" t="s">
        <v>360</v>
      </c>
      <c r="F77" s="48" t="s">
        <v>17</v>
      </c>
      <c r="G77" s="57" t="s">
        <v>361</v>
      </c>
      <c r="H77" s="57" t="s">
        <v>362</v>
      </c>
      <c r="I77" s="58" t="s">
        <v>363</v>
      </c>
      <c r="J77" s="48" t="s">
        <v>112</v>
      </c>
      <c r="K77" s="48" t="s">
        <v>112</v>
      </c>
      <c r="L77" s="48" t="s">
        <v>112</v>
      </c>
      <c r="M77" s="48" t="s">
        <v>112</v>
      </c>
      <c r="N77" s="48" t="s">
        <v>112</v>
      </c>
      <c r="O77" s="48" t="s">
        <v>199</v>
      </c>
      <c r="P77" s="48" t="s">
        <v>112</v>
      </c>
      <c r="Q77" s="48" t="s">
        <v>112</v>
      </c>
      <c r="R77" s="48" t="s">
        <v>112</v>
      </c>
      <c r="S77" s="48" t="s">
        <v>112</v>
      </c>
      <c r="T77" s="48" t="s">
        <v>112</v>
      </c>
      <c r="U77" s="48" t="s">
        <v>112</v>
      </c>
      <c r="V77" s="48" t="s">
        <v>112</v>
      </c>
      <c r="W77" s="48" t="s">
        <v>112</v>
      </c>
      <c r="X77" s="48" t="s">
        <v>112</v>
      </c>
      <c r="Y77" s="48" t="s">
        <v>199</v>
      </c>
      <c r="Z77" s="48" t="s">
        <v>112</v>
      </c>
      <c r="AA77" s="48" t="s">
        <v>112</v>
      </c>
      <c r="AB77" s="48" t="s">
        <v>112</v>
      </c>
      <c r="AC77" s="59">
        <f>COUNTIF(J77:AB77,"SI")</f>
        <v>17</v>
      </c>
      <c r="AD77" s="44" t="s">
        <v>135</v>
      </c>
      <c r="AE77" s="45" t="str">
        <f>IF(AC77&lt;=5, "Moderado", IF(AC77&lt;=11,"Mayor","Catastrófico"))</f>
        <v>Catastrófico</v>
      </c>
      <c r="AF77" s="40" t="str">
        <f>IF(AND(AD77&lt;&gt;"",AE77&lt;&gt;""),VLOOKUP(AD77&amp;AE77,Hoja5!$L3:$M27,2,FALSE),"")</f>
        <v>Extremo</v>
      </c>
      <c r="AG77" s="48" t="s">
        <v>21</v>
      </c>
      <c r="AH77" s="81" t="s">
        <v>123</v>
      </c>
      <c r="AI77" s="88" t="s">
        <v>36</v>
      </c>
      <c r="AJ77" s="48">
        <v>15</v>
      </c>
      <c r="AK77" s="48">
        <v>15</v>
      </c>
      <c r="AL77" s="48">
        <v>15</v>
      </c>
      <c r="AM77" s="48">
        <v>10</v>
      </c>
      <c r="AN77" s="48">
        <v>15</v>
      </c>
      <c r="AO77" s="48">
        <v>15</v>
      </c>
      <c r="AP77" s="48">
        <v>10</v>
      </c>
      <c r="AQ77" s="49">
        <f t="shared" ref="AQ77" si="24">SUM(AJ77:AP77)</f>
        <v>95</v>
      </c>
      <c r="AR77" s="49" t="str">
        <f t="shared" ref="AR77:AR80" si="25">IF(AQ77&lt;=85, "Débil", IF(AQ77&lt;=95,"Moderado","Fuerte"))</f>
        <v>Moderado</v>
      </c>
      <c r="AS77" s="50" t="s">
        <v>27</v>
      </c>
      <c r="AT77" s="50" t="s">
        <v>27</v>
      </c>
      <c r="AU77" s="49">
        <f t="shared" ref="AU77:AU84" si="26">IF(AT77="Fuerte", 100, IF(AT77="Moderado",50, IF(AT77="Débil",0, "")))</f>
        <v>50</v>
      </c>
      <c r="AV77" s="49">
        <f t="shared" ref="AV77:AV81" si="27">AVERAGE(AQ77,AU77)</f>
        <v>72.5</v>
      </c>
      <c r="AW77" s="60">
        <f>AVERAGE(AV77)</f>
        <v>72.5</v>
      </c>
      <c r="AX77" s="49" t="str">
        <f t="shared" ref="AX77" si="28">IF(AW77&lt;=50, "Débil", IF(AW77&lt;=99,"Moderado","Fuerte"))</f>
        <v>Moderado</v>
      </c>
      <c r="AY77" s="48" t="s">
        <v>19</v>
      </c>
      <c r="AZ77" s="48" t="s">
        <v>20</v>
      </c>
      <c r="BA77" s="40" t="str">
        <f>IF(AND(AY77&lt;&gt;"",AZ77&lt;&gt;""),VLOOKUP(AY77&amp;AZ77,Hoja5!L3:M27,2,FALSE),"")</f>
        <v>Alto</v>
      </c>
      <c r="BB77" s="48" t="s">
        <v>124</v>
      </c>
      <c r="BC77" s="48" t="s">
        <v>364</v>
      </c>
      <c r="BD77" s="61" t="s">
        <v>131</v>
      </c>
      <c r="BE77" s="48" t="s">
        <v>125</v>
      </c>
      <c r="BF77" s="48" t="s">
        <v>366</v>
      </c>
      <c r="BG77" s="48" t="s">
        <v>203</v>
      </c>
      <c r="BH77" s="48" t="s">
        <v>202</v>
      </c>
      <c r="BI77" s="47" t="s">
        <v>365</v>
      </c>
      <c r="BJ77" s="62" t="s">
        <v>217</v>
      </c>
      <c r="BK77" s="1"/>
    </row>
    <row r="78" spans="1:63" s="26" customFormat="1" ht="96" customHeight="1" x14ac:dyDescent="0.2">
      <c r="A78" s="146">
        <v>52</v>
      </c>
      <c r="B78" s="147" t="s">
        <v>39</v>
      </c>
      <c r="C78" s="148" t="s">
        <v>491</v>
      </c>
      <c r="D78" s="115" t="s">
        <v>492</v>
      </c>
      <c r="E78" s="115" t="s">
        <v>407</v>
      </c>
      <c r="F78" s="122" t="s">
        <v>17</v>
      </c>
      <c r="G78" s="77" t="s">
        <v>448</v>
      </c>
      <c r="H78" s="77" t="s">
        <v>472</v>
      </c>
      <c r="I78" s="77" t="s">
        <v>468</v>
      </c>
      <c r="J78" s="117" t="s">
        <v>112</v>
      </c>
      <c r="K78" s="117" t="s">
        <v>112</v>
      </c>
      <c r="L78" s="117" t="s">
        <v>112</v>
      </c>
      <c r="M78" s="117" t="s">
        <v>112</v>
      </c>
      <c r="N78" s="117" t="s">
        <v>112</v>
      </c>
      <c r="O78" s="117" t="s">
        <v>199</v>
      </c>
      <c r="P78" s="117" t="s">
        <v>112</v>
      </c>
      <c r="Q78" s="117" t="s">
        <v>199</v>
      </c>
      <c r="R78" s="117" t="s">
        <v>112</v>
      </c>
      <c r="S78" s="117" t="s">
        <v>112</v>
      </c>
      <c r="T78" s="117" t="s">
        <v>112</v>
      </c>
      <c r="U78" s="117" t="s">
        <v>112</v>
      </c>
      <c r="V78" s="117" t="s">
        <v>112</v>
      </c>
      <c r="W78" s="117" t="s">
        <v>112</v>
      </c>
      <c r="X78" s="117" t="s">
        <v>112</v>
      </c>
      <c r="Y78" s="117" t="s">
        <v>199</v>
      </c>
      <c r="Z78" s="117" t="s">
        <v>199</v>
      </c>
      <c r="AA78" s="117" t="s">
        <v>199</v>
      </c>
      <c r="AB78" s="117" t="s">
        <v>199</v>
      </c>
      <c r="AC78" s="121">
        <f>COUNTIF(J78:AB81,"SI")</f>
        <v>13</v>
      </c>
      <c r="AD78" s="122" t="s">
        <v>19</v>
      </c>
      <c r="AE78" s="121" t="str">
        <f>IF(AC78&lt;=5, "Moderado", IF(AC78&lt;=11,"Mayor","Catastrófico"))</f>
        <v>Catastrófico</v>
      </c>
      <c r="AF78" s="114" t="str">
        <f>IF(AND(AD78&lt;&gt;"",AE78&lt;&gt;""),VLOOKUP(AD78&amp;AE78,[3]Hoja5!$L2:$M26,2,FALSE),"")</f>
        <v>Extremo</v>
      </c>
      <c r="AG78" s="122" t="s">
        <v>112</v>
      </c>
      <c r="AH78" s="78" t="s">
        <v>181</v>
      </c>
      <c r="AI78" s="89" t="s">
        <v>36</v>
      </c>
      <c r="AJ78" s="71">
        <v>15</v>
      </c>
      <c r="AK78" s="71">
        <v>15</v>
      </c>
      <c r="AL78" s="71">
        <v>15</v>
      </c>
      <c r="AM78" s="71">
        <v>10</v>
      </c>
      <c r="AN78" s="71">
        <v>15</v>
      </c>
      <c r="AO78" s="71">
        <v>15</v>
      </c>
      <c r="AP78" s="71">
        <v>10</v>
      </c>
      <c r="AQ78" s="74">
        <f>SUM(AJ78:AP78)</f>
        <v>95</v>
      </c>
      <c r="AR78" s="74" t="str">
        <f t="shared" si="25"/>
        <v>Moderado</v>
      </c>
      <c r="AS78" s="39" t="s">
        <v>27</v>
      </c>
      <c r="AT78" s="39" t="s">
        <v>27</v>
      </c>
      <c r="AU78" s="74">
        <f t="shared" si="26"/>
        <v>50</v>
      </c>
      <c r="AV78" s="73">
        <f t="shared" si="27"/>
        <v>72.5</v>
      </c>
      <c r="AW78" s="128">
        <f>AVERAGE(AV78:AV81)</f>
        <v>79.375</v>
      </c>
      <c r="AX78" s="128" t="str">
        <f>IF(AW78&lt;=50, "Débil", IF(AW78&lt;=99,"Moderado","Fuerte"))</f>
        <v>Moderado</v>
      </c>
      <c r="AY78" s="122" t="s">
        <v>239</v>
      </c>
      <c r="AZ78" s="122" t="s">
        <v>20</v>
      </c>
      <c r="BA78" s="114" t="str">
        <f>IF(AND(AY78&lt;&gt;"",AZ78&lt;&gt;""),VLOOKUP(AY78&amp;AZ78,[3]Hoja5!L2:M26,2,FALSE),"")</f>
        <v>Alto</v>
      </c>
      <c r="BB78" s="122" t="s">
        <v>124</v>
      </c>
      <c r="BC78" s="137" t="s">
        <v>493</v>
      </c>
      <c r="BD78" s="75" t="s">
        <v>470</v>
      </c>
      <c r="BE78" s="143" t="s">
        <v>120</v>
      </c>
      <c r="BF78" s="143" t="s">
        <v>114</v>
      </c>
      <c r="BG78" s="143" t="s">
        <v>200</v>
      </c>
      <c r="BH78" s="143" t="s">
        <v>202</v>
      </c>
      <c r="BI78" s="145" t="s">
        <v>266</v>
      </c>
      <c r="BJ78" s="144" t="s">
        <v>471</v>
      </c>
    </row>
    <row r="79" spans="1:63" s="26" customFormat="1" ht="96" customHeight="1" x14ac:dyDescent="0.2">
      <c r="A79" s="146"/>
      <c r="B79" s="147"/>
      <c r="C79" s="148"/>
      <c r="D79" s="115"/>
      <c r="E79" s="115"/>
      <c r="F79" s="122"/>
      <c r="G79" s="77" t="s">
        <v>448</v>
      </c>
      <c r="H79" s="77" t="s">
        <v>472</v>
      </c>
      <c r="I79" s="77" t="s">
        <v>468</v>
      </c>
      <c r="J79" s="117"/>
      <c r="K79" s="117"/>
      <c r="L79" s="117"/>
      <c r="M79" s="117"/>
      <c r="N79" s="117"/>
      <c r="O79" s="117"/>
      <c r="P79" s="117"/>
      <c r="Q79" s="117"/>
      <c r="R79" s="117"/>
      <c r="S79" s="117"/>
      <c r="T79" s="117"/>
      <c r="U79" s="117"/>
      <c r="V79" s="117"/>
      <c r="W79" s="117"/>
      <c r="X79" s="117"/>
      <c r="Y79" s="117"/>
      <c r="Z79" s="117"/>
      <c r="AA79" s="117"/>
      <c r="AB79" s="117"/>
      <c r="AC79" s="121"/>
      <c r="AD79" s="122"/>
      <c r="AE79" s="121"/>
      <c r="AF79" s="114"/>
      <c r="AG79" s="122"/>
      <c r="AH79" s="78" t="s">
        <v>259</v>
      </c>
      <c r="AI79" s="89" t="s">
        <v>36</v>
      </c>
      <c r="AJ79" s="71">
        <v>15</v>
      </c>
      <c r="AK79" s="71">
        <v>15</v>
      </c>
      <c r="AL79" s="71">
        <v>15</v>
      </c>
      <c r="AM79" s="71">
        <v>10</v>
      </c>
      <c r="AN79" s="71">
        <v>15</v>
      </c>
      <c r="AO79" s="71">
        <v>15</v>
      </c>
      <c r="AP79" s="71">
        <v>10</v>
      </c>
      <c r="AQ79" s="74">
        <f t="shared" ref="AQ79" si="29">SUM(AJ79:AP79)</f>
        <v>95</v>
      </c>
      <c r="AR79" s="74" t="str">
        <f t="shared" si="25"/>
        <v>Moderado</v>
      </c>
      <c r="AS79" s="39" t="s">
        <v>27</v>
      </c>
      <c r="AT79" s="39" t="s">
        <v>27</v>
      </c>
      <c r="AU79" s="74">
        <f t="shared" si="26"/>
        <v>50</v>
      </c>
      <c r="AV79" s="73">
        <f t="shared" si="27"/>
        <v>72.5</v>
      </c>
      <c r="AW79" s="128"/>
      <c r="AX79" s="128"/>
      <c r="AY79" s="122"/>
      <c r="AZ79" s="122"/>
      <c r="BA79" s="114"/>
      <c r="BB79" s="122"/>
      <c r="BC79" s="138"/>
      <c r="BD79" s="75" t="s">
        <v>473</v>
      </c>
      <c r="BE79" s="143"/>
      <c r="BF79" s="143"/>
      <c r="BG79" s="143"/>
      <c r="BH79" s="143"/>
      <c r="BI79" s="145"/>
      <c r="BJ79" s="144"/>
    </row>
    <row r="80" spans="1:63" s="26" customFormat="1" ht="96" customHeight="1" x14ac:dyDescent="0.2">
      <c r="A80" s="146"/>
      <c r="B80" s="147"/>
      <c r="C80" s="148"/>
      <c r="D80" s="115"/>
      <c r="E80" s="115"/>
      <c r="F80" s="122"/>
      <c r="G80" s="77" t="s">
        <v>476</v>
      </c>
      <c r="H80" s="77" t="s">
        <v>477</v>
      </c>
      <c r="I80" s="77" t="s">
        <v>478</v>
      </c>
      <c r="J80" s="117"/>
      <c r="K80" s="117"/>
      <c r="L80" s="117"/>
      <c r="M80" s="117"/>
      <c r="N80" s="117"/>
      <c r="O80" s="117"/>
      <c r="P80" s="117"/>
      <c r="Q80" s="117"/>
      <c r="R80" s="117"/>
      <c r="S80" s="117"/>
      <c r="T80" s="117"/>
      <c r="U80" s="117"/>
      <c r="V80" s="117"/>
      <c r="W80" s="117"/>
      <c r="X80" s="117"/>
      <c r="Y80" s="117"/>
      <c r="Z80" s="117"/>
      <c r="AA80" s="117"/>
      <c r="AB80" s="117"/>
      <c r="AC80" s="121"/>
      <c r="AD80" s="122"/>
      <c r="AE80" s="121"/>
      <c r="AF80" s="114"/>
      <c r="AG80" s="122"/>
      <c r="AH80" s="78" t="s">
        <v>187</v>
      </c>
      <c r="AI80" s="89" t="s">
        <v>36</v>
      </c>
      <c r="AJ80" s="71">
        <v>15</v>
      </c>
      <c r="AK80" s="71">
        <v>15</v>
      </c>
      <c r="AL80" s="71">
        <v>15</v>
      </c>
      <c r="AM80" s="71">
        <v>15</v>
      </c>
      <c r="AN80" s="71">
        <v>15</v>
      </c>
      <c r="AO80" s="71">
        <v>15</v>
      </c>
      <c r="AP80" s="71">
        <v>10</v>
      </c>
      <c r="AQ80" s="74">
        <f t="shared" ref="AQ80:AQ81" si="30">SUM(AJ80:AP80)</f>
        <v>100</v>
      </c>
      <c r="AR80" s="74" t="str">
        <f t="shared" si="25"/>
        <v>Fuerte</v>
      </c>
      <c r="AS80" s="39" t="s">
        <v>221</v>
      </c>
      <c r="AT80" s="39" t="s">
        <v>221</v>
      </c>
      <c r="AU80" s="74">
        <f t="shared" si="26"/>
        <v>100</v>
      </c>
      <c r="AV80" s="73">
        <f t="shared" si="27"/>
        <v>100</v>
      </c>
      <c r="AW80" s="128"/>
      <c r="AX80" s="128"/>
      <c r="AY80" s="122"/>
      <c r="AZ80" s="122"/>
      <c r="BA80" s="114"/>
      <c r="BB80" s="122"/>
      <c r="BC80" s="138"/>
      <c r="BD80" s="75" t="s">
        <v>403</v>
      </c>
      <c r="BE80" s="143"/>
      <c r="BF80" s="143"/>
      <c r="BG80" s="143"/>
      <c r="BH80" s="143"/>
      <c r="BI80" s="145"/>
      <c r="BJ80" s="144"/>
    </row>
    <row r="81" spans="1:62" s="26" customFormat="1" ht="96" customHeight="1" x14ac:dyDescent="0.2">
      <c r="A81" s="146"/>
      <c r="B81" s="147"/>
      <c r="C81" s="148"/>
      <c r="D81" s="115"/>
      <c r="E81" s="115"/>
      <c r="F81" s="122"/>
      <c r="G81" s="77" t="s">
        <v>476</v>
      </c>
      <c r="H81" s="77" t="s">
        <v>477</v>
      </c>
      <c r="I81" s="77" t="s">
        <v>494</v>
      </c>
      <c r="J81" s="117"/>
      <c r="K81" s="117"/>
      <c r="L81" s="117"/>
      <c r="M81" s="117"/>
      <c r="N81" s="117"/>
      <c r="O81" s="117"/>
      <c r="P81" s="117"/>
      <c r="Q81" s="117"/>
      <c r="R81" s="117"/>
      <c r="S81" s="117"/>
      <c r="T81" s="117"/>
      <c r="U81" s="117"/>
      <c r="V81" s="117"/>
      <c r="W81" s="117"/>
      <c r="X81" s="117"/>
      <c r="Y81" s="117"/>
      <c r="Z81" s="117"/>
      <c r="AA81" s="117"/>
      <c r="AB81" s="117"/>
      <c r="AC81" s="121"/>
      <c r="AD81" s="122"/>
      <c r="AE81" s="121"/>
      <c r="AF81" s="114"/>
      <c r="AG81" s="122"/>
      <c r="AH81" s="78" t="s">
        <v>265</v>
      </c>
      <c r="AI81" s="89" t="s">
        <v>234</v>
      </c>
      <c r="AJ81" s="71">
        <v>15</v>
      </c>
      <c r="AK81" s="71">
        <v>15</v>
      </c>
      <c r="AL81" s="71">
        <v>15</v>
      </c>
      <c r="AM81" s="71">
        <v>15</v>
      </c>
      <c r="AN81" s="71">
        <v>15</v>
      </c>
      <c r="AO81" s="71">
        <v>15</v>
      </c>
      <c r="AP81" s="71">
        <v>5</v>
      </c>
      <c r="AQ81" s="74">
        <f t="shared" si="30"/>
        <v>95</v>
      </c>
      <c r="AR81" s="74" t="str">
        <f>IF(AQ81&lt;=85, "Débil", IF(AQ81&lt;=95,"Moderado","Fuerte"))</f>
        <v>Moderado</v>
      </c>
      <c r="AS81" s="39" t="s">
        <v>27</v>
      </c>
      <c r="AT81" s="39" t="s">
        <v>27</v>
      </c>
      <c r="AU81" s="74">
        <f t="shared" si="26"/>
        <v>50</v>
      </c>
      <c r="AV81" s="73">
        <f t="shared" si="27"/>
        <v>72.5</v>
      </c>
      <c r="AW81" s="128"/>
      <c r="AX81" s="128"/>
      <c r="AY81" s="122"/>
      <c r="AZ81" s="122"/>
      <c r="BA81" s="114"/>
      <c r="BB81" s="122"/>
      <c r="BC81" s="139"/>
      <c r="BD81" s="75" t="s">
        <v>495</v>
      </c>
      <c r="BE81" s="143"/>
      <c r="BF81" s="143"/>
      <c r="BG81" s="143"/>
      <c r="BH81" s="143"/>
      <c r="BI81" s="145"/>
      <c r="BJ81" s="144"/>
    </row>
    <row r="82" spans="1:62" s="26" customFormat="1" ht="117" customHeight="1" x14ac:dyDescent="0.2">
      <c r="A82" s="146">
        <v>16</v>
      </c>
      <c r="B82" s="147" t="s">
        <v>151</v>
      </c>
      <c r="C82" s="223" t="s">
        <v>382</v>
      </c>
      <c r="D82" s="223" t="s">
        <v>383</v>
      </c>
      <c r="E82" s="223" t="s">
        <v>325</v>
      </c>
      <c r="F82" s="122" t="s">
        <v>17</v>
      </c>
      <c r="G82" s="70" t="s">
        <v>384</v>
      </c>
      <c r="H82" s="70" t="s">
        <v>385</v>
      </c>
      <c r="I82" s="223" t="s">
        <v>126</v>
      </c>
      <c r="J82" s="122" t="s">
        <v>112</v>
      </c>
      <c r="K82" s="122" t="s">
        <v>112</v>
      </c>
      <c r="L82" s="122" t="s">
        <v>112</v>
      </c>
      <c r="M82" s="122" t="s">
        <v>112</v>
      </c>
      <c r="N82" s="122" t="s">
        <v>112</v>
      </c>
      <c r="O82" s="122" t="s">
        <v>112</v>
      </c>
      <c r="P82" s="122" t="s">
        <v>112</v>
      </c>
      <c r="Q82" s="122" t="s">
        <v>112</v>
      </c>
      <c r="R82" s="122" t="s">
        <v>112</v>
      </c>
      <c r="S82" s="122" t="s">
        <v>112</v>
      </c>
      <c r="T82" s="122" t="s">
        <v>112</v>
      </c>
      <c r="U82" s="122" t="s">
        <v>112</v>
      </c>
      <c r="V82" s="122" t="s">
        <v>112</v>
      </c>
      <c r="W82" s="122" t="s">
        <v>112</v>
      </c>
      <c r="X82" s="122" t="s">
        <v>112</v>
      </c>
      <c r="Y82" s="122" t="s">
        <v>199</v>
      </c>
      <c r="Z82" s="122" t="s">
        <v>112</v>
      </c>
      <c r="AA82" s="122" t="s">
        <v>112</v>
      </c>
      <c r="AB82" s="122" t="s">
        <v>199</v>
      </c>
      <c r="AC82" s="121">
        <f>COUNTIF(J82:AB84,"SI")</f>
        <v>53</v>
      </c>
      <c r="AD82" s="122" t="s">
        <v>135</v>
      </c>
      <c r="AE82" s="121" t="str">
        <f>IF(AC82&lt;=5, "Moderado", IF(AC82&lt;=11,"Mayor","Catastrófico"))</f>
        <v>Catastrófico</v>
      </c>
      <c r="AF82" s="227" t="str">
        <f>IF(AND(AD82&lt;&gt;"",AE82&lt;&gt;""),VLOOKUP(AD82&amp;AE82,[2]Hoja5!$L3:$M27,2,FALSE),"")</f>
        <v>Extremo</v>
      </c>
      <c r="AG82" s="122" t="s">
        <v>112</v>
      </c>
      <c r="AH82" s="80" t="s">
        <v>188</v>
      </c>
      <c r="AI82" s="85" t="s">
        <v>234</v>
      </c>
      <c r="AJ82" s="63">
        <v>15</v>
      </c>
      <c r="AK82" s="63">
        <v>15</v>
      </c>
      <c r="AL82" s="63">
        <v>15</v>
      </c>
      <c r="AM82" s="63">
        <v>10</v>
      </c>
      <c r="AN82" s="63">
        <v>15</v>
      </c>
      <c r="AO82" s="63">
        <v>15</v>
      </c>
      <c r="AP82" s="63">
        <v>10</v>
      </c>
      <c r="AQ82" s="65">
        <f>SUM(AJ82:AP82)</f>
        <v>95</v>
      </c>
      <c r="AR82" s="65" t="str">
        <f t="shared" ref="AR82:AR84" si="31">IF(AQ82&lt;=85, "Débil", IF(AQ82&lt;=95,"Moderado","Fuerte"))</f>
        <v>Moderado</v>
      </c>
      <c r="AS82" s="38" t="s">
        <v>221</v>
      </c>
      <c r="AT82" s="38" t="s">
        <v>27</v>
      </c>
      <c r="AU82" s="65">
        <f t="shared" si="26"/>
        <v>50</v>
      </c>
      <c r="AV82" s="64">
        <f t="shared" ref="AV82:AV84" si="32">AVERAGE(AQ82,AU82)</f>
        <v>72.5</v>
      </c>
      <c r="AW82" s="128">
        <f>AVERAGE(AV82:AV84)</f>
        <v>73.333333333333329</v>
      </c>
      <c r="AX82" s="128" t="str">
        <f>IF(AW82&lt;=50, "Débil", IF(AW82&lt;=99,"Moderado","Fuerte"))</f>
        <v>Moderado</v>
      </c>
      <c r="AY82" s="122" t="s">
        <v>19</v>
      </c>
      <c r="AZ82" s="122" t="s">
        <v>20</v>
      </c>
      <c r="BA82" s="227" t="str">
        <f>IF(AND(AY82&lt;&gt;"",AZ82&lt;&gt;""),VLOOKUP(AY82&amp;AZ82,[2]Hoja5!L6:M27,2,FALSE),"")</f>
        <v>Alto</v>
      </c>
      <c r="BB82" s="122" t="s">
        <v>238</v>
      </c>
      <c r="BC82" s="223" t="s">
        <v>386</v>
      </c>
      <c r="BD82" s="223" t="s">
        <v>189</v>
      </c>
      <c r="BE82" s="122" t="s">
        <v>152</v>
      </c>
      <c r="BF82" s="122" t="s">
        <v>114</v>
      </c>
      <c r="BG82" s="122" t="s">
        <v>134</v>
      </c>
      <c r="BH82" s="122" t="s">
        <v>132</v>
      </c>
      <c r="BI82" s="223" t="s">
        <v>387</v>
      </c>
      <c r="BJ82" s="229" t="s">
        <v>496</v>
      </c>
    </row>
    <row r="83" spans="1:62" s="26" customFormat="1" ht="125.25" customHeight="1" x14ac:dyDescent="0.2">
      <c r="A83" s="146"/>
      <c r="B83" s="147"/>
      <c r="C83" s="223"/>
      <c r="D83" s="223"/>
      <c r="E83" s="223"/>
      <c r="F83" s="122"/>
      <c r="G83" s="70" t="s">
        <v>388</v>
      </c>
      <c r="H83" s="70" t="s">
        <v>389</v>
      </c>
      <c r="I83" s="223"/>
      <c r="J83" s="122" t="s">
        <v>112</v>
      </c>
      <c r="K83" s="122" t="s">
        <v>112</v>
      </c>
      <c r="L83" s="122" t="s">
        <v>112</v>
      </c>
      <c r="M83" s="122" t="s">
        <v>112</v>
      </c>
      <c r="N83" s="122" t="s">
        <v>112</v>
      </c>
      <c r="O83" s="122" t="s">
        <v>112</v>
      </c>
      <c r="P83" s="122" t="s">
        <v>112</v>
      </c>
      <c r="Q83" s="122" t="s">
        <v>112</v>
      </c>
      <c r="R83" s="122" t="s">
        <v>112</v>
      </c>
      <c r="S83" s="122" t="s">
        <v>112</v>
      </c>
      <c r="T83" s="122" t="s">
        <v>112</v>
      </c>
      <c r="U83" s="122" t="s">
        <v>112</v>
      </c>
      <c r="V83" s="122" t="s">
        <v>112</v>
      </c>
      <c r="W83" s="122" t="s">
        <v>112</v>
      </c>
      <c r="X83" s="122" t="s">
        <v>112</v>
      </c>
      <c r="Y83" s="122" t="s">
        <v>112</v>
      </c>
      <c r="Z83" s="122" t="s">
        <v>112</v>
      </c>
      <c r="AA83" s="122" t="s">
        <v>112</v>
      </c>
      <c r="AB83" s="122"/>
      <c r="AC83" s="121"/>
      <c r="AD83" s="122"/>
      <c r="AE83" s="121"/>
      <c r="AF83" s="227"/>
      <c r="AG83" s="122"/>
      <c r="AH83" s="80" t="s">
        <v>390</v>
      </c>
      <c r="AI83" s="85" t="s">
        <v>36</v>
      </c>
      <c r="AJ83" s="63">
        <v>15</v>
      </c>
      <c r="AK83" s="63">
        <v>15</v>
      </c>
      <c r="AL83" s="63">
        <v>15</v>
      </c>
      <c r="AM83" s="63">
        <v>15</v>
      </c>
      <c r="AN83" s="63">
        <v>15</v>
      </c>
      <c r="AO83" s="63">
        <v>15</v>
      </c>
      <c r="AP83" s="63">
        <v>10</v>
      </c>
      <c r="AQ83" s="65">
        <f t="shared" ref="AQ83:AQ84" si="33">SUM(AJ83:AP83)</f>
        <v>100</v>
      </c>
      <c r="AR83" s="65" t="str">
        <f t="shared" si="31"/>
        <v>Fuerte</v>
      </c>
      <c r="AS83" s="38" t="s">
        <v>27</v>
      </c>
      <c r="AT83" s="38" t="s">
        <v>27</v>
      </c>
      <c r="AU83" s="65">
        <f t="shared" si="26"/>
        <v>50</v>
      </c>
      <c r="AV83" s="64">
        <f t="shared" si="32"/>
        <v>75</v>
      </c>
      <c r="AW83" s="128"/>
      <c r="AX83" s="128"/>
      <c r="AY83" s="122"/>
      <c r="AZ83" s="122"/>
      <c r="BA83" s="227"/>
      <c r="BB83" s="122"/>
      <c r="BC83" s="223"/>
      <c r="BD83" s="223"/>
      <c r="BE83" s="122"/>
      <c r="BF83" s="122"/>
      <c r="BG83" s="122"/>
      <c r="BH83" s="122"/>
      <c r="BI83" s="223"/>
      <c r="BJ83" s="229"/>
    </row>
    <row r="84" spans="1:62" s="26" customFormat="1" ht="96" customHeight="1" thickBot="1" x14ac:dyDescent="0.25">
      <c r="A84" s="221"/>
      <c r="B84" s="222"/>
      <c r="C84" s="224"/>
      <c r="D84" s="224"/>
      <c r="E84" s="224"/>
      <c r="F84" s="225"/>
      <c r="G84" s="70" t="s">
        <v>391</v>
      </c>
      <c r="H84" s="70" t="s">
        <v>392</v>
      </c>
      <c r="I84" s="224" t="s">
        <v>137</v>
      </c>
      <c r="J84" s="225" t="s">
        <v>112</v>
      </c>
      <c r="K84" s="225" t="s">
        <v>112</v>
      </c>
      <c r="L84" s="225" t="s">
        <v>112</v>
      </c>
      <c r="M84" s="225" t="s">
        <v>112</v>
      </c>
      <c r="N84" s="225" t="s">
        <v>112</v>
      </c>
      <c r="O84" s="225" t="s">
        <v>112</v>
      </c>
      <c r="P84" s="225" t="s">
        <v>112</v>
      </c>
      <c r="Q84" s="225" t="s">
        <v>112</v>
      </c>
      <c r="R84" s="225" t="s">
        <v>112</v>
      </c>
      <c r="S84" s="225" t="s">
        <v>112</v>
      </c>
      <c r="T84" s="225" t="s">
        <v>112</v>
      </c>
      <c r="U84" s="225" t="s">
        <v>112</v>
      </c>
      <c r="V84" s="225" t="s">
        <v>112</v>
      </c>
      <c r="W84" s="225" t="s">
        <v>112</v>
      </c>
      <c r="X84" s="225" t="s">
        <v>112</v>
      </c>
      <c r="Y84" s="225" t="s">
        <v>112</v>
      </c>
      <c r="Z84" s="225" t="s">
        <v>112</v>
      </c>
      <c r="AA84" s="225" t="s">
        <v>112</v>
      </c>
      <c r="AB84" s="225"/>
      <c r="AC84" s="226"/>
      <c r="AD84" s="225"/>
      <c r="AE84" s="226" t="s">
        <v>35</v>
      </c>
      <c r="AF84" s="228"/>
      <c r="AG84" s="225" t="s">
        <v>112</v>
      </c>
      <c r="AH84" s="83" t="s">
        <v>393</v>
      </c>
      <c r="AI84" s="86" t="s">
        <v>234</v>
      </c>
      <c r="AJ84" s="66">
        <v>15</v>
      </c>
      <c r="AK84" s="66">
        <v>15</v>
      </c>
      <c r="AL84" s="66">
        <v>15</v>
      </c>
      <c r="AM84" s="66">
        <v>10</v>
      </c>
      <c r="AN84" s="66">
        <v>15</v>
      </c>
      <c r="AO84" s="66">
        <v>15</v>
      </c>
      <c r="AP84" s="66">
        <v>10</v>
      </c>
      <c r="AQ84" s="42">
        <f t="shared" si="33"/>
        <v>95</v>
      </c>
      <c r="AR84" s="65" t="str">
        <f t="shared" si="31"/>
        <v>Moderado</v>
      </c>
      <c r="AS84" s="38" t="s">
        <v>221</v>
      </c>
      <c r="AT84" s="38" t="s">
        <v>27</v>
      </c>
      <c r="AU84" s="65">
        <f t="shared" si="26"/>
        <v>50</v>
      </c>
      <c r="AV84" s="64">
        <f t="shared" si="32"/>
        <v>72.5</v>
      </c>
      <c r="AW84" s="128"/>
      <c r="AX84" s="128"/>
      <c r="AY84" s="225" t="s">
        <v>135</v>
      </c>
      <c r="AZ84" s="225" t="s">
        <v>20</v>
      </c>
      <c r="BA84" s="228"/>
      <c r="BB84" s="122"/>
      <c r="BC84" s="224"/>
      <c r="BD84" s="224"/>
      <c r="BE84" s="225"/>
      <c r="BF84" s="225"/>
      <c r="BG84" s="225"/>
      <c r="BH84" s="225"/>
      <c r="BI84" s="224"/>
      <c r="BJ84" s="230" t="s">
        <v>150</v>
      </c>
    </row>
  </sheetData>
  <mergeCells count="667">
    <mergeCell ref="A1:E3"/>
    <mergeCell ref="F1:BH3"/>
    <mergeCell ref="BI1:BJ1"/>
    <mergeCell ref="BI2:BJ2"/>
    <mergeCell ref="BI3:BJ3"/>
    <mergeCell ref="A4:BK4"/>
    <mergeCell ref="A5:I6"/>
    <mergeCell ref="J5:AF5"/>
    <mergeCell ref="AG5:BA5"/>
    <mergeCell ref="BB5:BJ6"/>
    <mergeCell ref="J6:AC6"/>
    <mergeCell ref="AD6:AF6"/>
    <mergeCell ref="AG6:AR6"/>
    <mergeCell ref="AT6:AV6"/>
    <mergeCell ref="AW6:AX6"/>
    <mergeCell ref="AY6:BA6"/>
    <mergeCell ref="BB82:BB84"/>
    <mergeCell ref="BC82:BC84"/>
    <mergeCell ref="BD82:BD84"/>
    <mergeCell ref="BE82:BE84"/>
    <mergeCell ref="BF82:BF84"/>
    <mergeCell ref="BG82:BG84"/>
    <mergeCell ref="BH82:BH84"/>
    <mergeCell ref="BI82:BI84"/>
    <mergeCell ref="BJ82:BJ84"/>
    <mergeCell ref="AD82:AD84"/>
    <mergeCell ref="AE82:AE84"/>
    <mergeCell ref="AF82:AF84"/>
    <mergeCell ref="AG82:AG84"/>
    <mergeCell ref="AW82:AW84"/>
    <mergeCell ref="AX82:AX84"/>
    <mergeCell ref="AY82:AY84"/>
    <mergeCell ref="AZ82:AZ84"/>
    <mergeCell ref="BA82:BA84"/>
    <mergeCell ref="U82:U84"/>
    <mergeCell ref="V82:V84"/>
    <mergeCell ref="W82:W84"/>
    <mergeCell ref="X82:X84"/>
    <mergeCell ref="Y82:Y84"/>
    <mergeCell ref="Z82:Z84"/>
    <mergeCell ref="AA82:AA84"/>
    <mergeCell ref="AB82:AB84"/>
    <mergeCell ref="AC82:AC84"/>
    <mergeCell ref="L82:L84"/>
    <mergeCell ref="M82:M84"/>
    <mergeCell ref="N82:N84"/>
    <mergeCell ref="O82:O84"/>
    <mergeCell ref="P82:P84"/>
    <mergeCell ref="Q82:Q84"/>
    <mergeCell ref="R82:R84"/>
    <mergeCell ref="S82:S84"/>
    <mergeCell ref="T82:T84"/>
    <mergeCell ref="A82:A84"/>
    <mergeCell ref="B82:B84"/>
    <mergeCell ref="C82:C84"/>
    <mergeCell ref="D82:D84"/>
    <mergeCell ref="E82:E84"/>
    <mergeCell ref="F82:F84"/>
    <mergeCell ref="I82:I84"/>
    <mergeCell ref="J82:J84"/>
    <mergeCell ref="K82:K84"/>
    <mergeCell ref="BB8:BB13"/>
    <mergeCell ref="BC8:BC13"/>
    <mergeCell ref="BD8:BD13"/>
    <mergeCell ref="BE8:BE13"/>
    <mergeCell ref="BF8:BF13"/>
    <mergeCell ref="BG8:BG13"/>
    <mergeCell ref="BH8:BH13"/>
    <mergeCell ref="BI8:BI13"/>
    <mergeCell ref="BJ8:BJ13"/>
    <mergeCell ref="AD8:AD13"/>
    <mergeCell ref="AE8:AE13"/>
    <mergeCell ref="AF8:AF13"/>
    <mergeCell ref="AG8:AG13"/>
    <mergeCell ref="AW8:AW13"/>
    <mergeCell ref="AX8:AX13"/>
    <mergeCell ref="AY8:AY13"/>
    <mergeCell ref="AZ8:AZ13"/>
    <mergeCell ref="BA8:BA13"/>
    <mergeCell ref="U8:U13"/>
    <mergeCell ref="V8:V13"/>
    <mergeCell ref="W8:W13"/>
    <mergeCell ref="X8:X13"/>
    <mergeCell ref="Y8:Y13"/>
    <mergeCell ref="Z8:Z13"/>
    <mergeCell ref="AA8:AA13"/>
    <mergeCell ref="AB8:AB13"/>
    <mergeCell ref="AC8:AC13"/>
    <mergeCell ref="A8:A13"/>
    <mergeCell ref="B8:B13"/>
    <mergeCell ref="C8:C13"/>
    <mergeCell ref="D8:D13"/>
    <mergeCell ref="E8:E13"/>
    <mergeCell ref="F8:F13"/>
    <mergeCell ref="I8:I13"/>
    <mergeCell ref="J8:J13"/>
    <mergeCell ref="K8:K13"/>
    <mergeCell ref="D64:D66"/>
    <mergeCell ref="D67:D76"/>
    <mergeCell ref="D78:D81"/>
    <mergeCell ref="N14:N16"/>
    <mergeCell ref="P14:P16"/>
    <mergeCell ref="D14:D16"/>
    <mergeCell ref="D17:D23"/>
    <mergeCell ref="D24:D27"/>
    <mergeCell ref="D28:D31"/>
    <mergeCell ref="D32:D37"/>
    <mergeCell ref="D38:D40"/>
    <mergeCell ref="D41:D44"/>
    <mergeCell ref="O24:O27"/>
    <mergeCell ref="P24:P27"/>
    <mergeCell ref="BA17:BA23"/>
    <mergeCell ref="BB17:BB23"/>
    <mergeCell ref="BI14:BI16"/>
    <mergeCell ref="BJ14:BJ16"/>
    <mergeCell ref="BF50:BF58"/>
    <mergeCell ref="BG50:BG58"/>
    <mergeCell ref="BF41:BF44"/>
    <mergeCell ref="BG41:BG44"/>
    <mergeCell ref="BH41:BH44"/>
    <mergeCell ref="BG38:BG40"/>
    <mergeCell ref="BH38:BH40"/>
    <mergeCell ref="BE24:BE27"/>
    <mergeCell ref="BJ17:BJ23"/>
    <mergeCell ref="BE17:BE23"/>
    <mergeCell ref="BF17:BF23"/>
    <mergeCell ref="BG17:BG23"/>
    <mergeCell ref="BH17:BH23"/>
    <mergeCell ref="BI17:BI23"/>
    <mergeCell ref="BE14:BE16"/>
    <mergeCell ref="BF14:BF16"/>
    <mergeCell ref="BG14:BG16"/>
    <mergeCell ref="BK14:BK16"/>
    <mergeCell ref="AW14:AW16"/>
    <mergeCell ref="AX14:AX16"/>
    <mergeCell ref="AW28:AW31"/>
    <mergeCell ref="AX28:AX31"/>
    <mergeCell ref="AX24:AX27"/>
    <mergeCell ref="AW24:AW27"/>
    <mergeCell ref="Z17:Z23"/>
    <mergeCell ref="AA17:AA23"/>
    <mergeCell ref="AB17:AB23"/>
    <mergeCell ref="BC17:BC23"/>
    <mergeCell ref="BC24:BC27"/>
    <mergeCell ref="BB24:BB27"/>
    <mergeCell ref="BK24:BK27"/>
    <mergeCell ref="BK28:BK31"/>
    <mergeCell ref="BF28:BF31"/>
    <mergeCell ref="BG28:BG31"/>
    <mergeCell ref="BH28:BH31"/>
    <mergeCell ref="BI28:BI31"/>
    <mergeCell ref="BJ28:BJ31"/>
    <mergeCell ref="BI24:BI27"/>
    <mergeCell ref="BJ24:BJ27"/>
    <mergeCell ref="BF24:BF27"/>
    <mergeCell ref="BG24:BG27"/>
    <mergeCell ref="BI67:BI76"/>
    <mergeCell ref="BJ67:BJ76"/>
    <mergeCell ref="BI50:BI58"/>
    <mergeCell ref="BJ50:BJ58"/>
    <mergeCell ref="BG45:BG49"/>
    <mergeCell ref="BH45:BH49"/>
    <mergeCell ref="BI45:BI49"/>
    <mergeCell ref="BJ45:BJ49"/>
    <mergeCell ref="BH50:BH58"/>
    <mergeCell ref="BH64:BH66"/>
    <mergeCell ref="BI64:BI66"/>
    <mergeCell ref="BH14:BH16"/>
    <mergeCell ref="AX67:AX76"/>
    <mergeCell ref="BH78:BH81"/>
    <mergeCell ref="BF67:BF76"/>
    <mergeCell ref="BG67:BG76"/>
    <mergeCell ref="BH67:BH76"/>
    <mergeCell ref="AZ67:AZ76"/>
    <mergeCell ref="BA67:BA76"/>
    <mergeCell ref="BB67:BB76"/>
    <mergeCell ref="BE67:BE76"/>
    <mergeCell ref="AY50:AY58"/>
    <mergeCell ref="AZ50:AZ58"/>
    <mergeCell ref="BA50:BA58"/>
    <mergeCell ref="BB50:BB58"/>
    <mergeCell ref="BE50:BE58"/>
    <mergeCell ref="BF38:BF40"/>
    <mergeCell ref="AY14:AY16"/>
    <mergeCell ref="BA14:BA16"/>
    <mergeCell ref="BA24:BA27"/>
    <mergeCell ref="BH24:BH27"/>
    <mergeCell ref="BC14:BC16"/>
    <mergeCell ref="BB78:BB81"/>
    <mergeCell ref="BG78:BG81"/>
    <mergeCell ref="BE78:BE81"/>
    <mergeCell ref="A78:A81"/>
    <mergeCell ref="B78:B81"/>
    <mergeCell ref="C78:C81"/>
    <mergeCell ref="F78:F81"/>
    <mergeCell ref="AD78:AD81"/>
    <mergeCell ref="AE78:AE81"/>
    <mergeCell ref="AC78:AC81"/>
    <mergeCell ref="S78:S81"/>
    <mergeCell ref="T78:T81"/>
    <mergeCell ref="U78:U81"/>
    <mergeCell ref="V78:V81"/>
    <mergeCell ref="W78:W81"/>
    <mergeCell ref="X78:X81"/>
    <mergeCell ref="Y78:Y81"/>
    <mergeCell ref="Z78:Z81"/>
    <mergeCell ref="AA78:AA81"/>
    <mergeCell ref="E78:E81"/>
    <mergeCell ref="BF78:BF81"/>
    <mergeCell ref="AF67:AF76"/>
    <mergeCell ref="AG67:AG76"/>
    <mergeCell ref="AY67:AY76"/>
    <mergeCell ref="AF78:AF81"/>
    <mergeCell ref="AW78:AW81"/>
    <mergeCell ref="AX78:AX81"/>
    <mergeCell ref="BA78:BA81"/>
    <mergeCell ref="AW67:AW76"/>
    <mergeCell ref="BC67:BC76"/>
    <mergeCell ref="BC78:BC81"/>
    <mergeCell ref="BI78:BI81"/>
    <mergeCell ref="BJ78:BJ81"/>
    <mergeCell ref="A67:A76"/>
    <mergeCell ref="B67:B76"/>
    <mergeCell ref="C67:C76"/>
    <mergeCell ref="F67:F76"/>
    <mergeCell ref="AD67:AD76"/>
    <mergeCell ref="AE67:AE76"/>
    <mergeCell ref="AA67:AA76"/>
    <mergeCell ref="AB67:AB76"/>
    <mergeCell ref="AC67:AC76"/>
    <mergeCell ref="J78:J81"/>
    <mergeCell ref="K78:K81"/>
    <mergeCell ref="L78:L81"/>
    <mergeCell ref="M78:M81"/>
    <mergeCell ref="N78:N81"/>
    <mergeCell ref="O78:O81"/>
    <mergeCell ref="P78:P81"/>
    <mergeCell ref="Q78:Q81"/>
    <mergeCell ref="R78:R81"/>
    <mergeCell ref="AB78:AB81"/>
    <mergeCell ref="AG78:AG81"/>
    <mergeCell ref="AY78:AY81"/>
    <mergeCell ref="AZ78:AZ81"/>
    <mergeCell ref="A50:A58"/>
    <mergeCell ref="B50:B58"/>
    <mergeCell ref="C50:C58"/>
    <mergeCell ref="F50:F58"/>
    <mergeCell ref="AD50:AD58"/>
    <mergeCell ref="AE50:AE58"/>
    <mergeCell ref="L50:L58"/>
    <mergeCell ref="M50:M58"/>
    <mergeCell ref="N50:N58"/>
    <mergeCell ref="O50:O58"/>
    <mergeCell ref="P50:P58"/>
    <mergeCell ref="Q50:Q58"/>
    <mergeCell ref="R50:R58"/>
    <mergeCell ref="S50:S58"/>
    <mergeCell ref="T50:T58"/>
    <mergeCell ref="U50:U58"/>
    <mergeCell ref="V50:V58"/>
    <mergeCell ref="W50:W58"/>
    <mergeCell ref="X50:X58"/>
    <mergeCell ref="Y50:Y58"/>
    <mergeCell ref="Z50:Z58"/>
    <mergeCell ref="J50:J58"/>
    <mergeCell ref="K50:K58"/>
    <mergeCell ref="D50:D58"/>
    <mergeCell ref="BI41:BI44"/>
    <mergeCell ref="BJ41:BJ44"/>
    <mergeCell ref="AF45:AF49"/>
    <mergeCell ref="AG45:AG49"/>
    <mergeCell ref="AY45:AY49"/>
    <mergeCell ref="AZ45:AZ49"/>
    <mergeCell ref="BA45:BA49"/>
    <mergeCell ref="BB45:BB49"/>
    <mergeCell ref="BE45:BE49"/>
    <mergeCell ref="BF45:BF49"/>
    <mergeCell ref="AF41:AF44"/>
    <mergeCell ref="AG41:AG44"/>
    <mergeCell ref="AY41:AY44"/>
    <mergeCell ref="AZ41:AZ44"/>
    <mergeCell ref="BA41:BA44"/>
    <mergeCell ref="BB41:BB44"/>
    <mergeCell ref="BE41:BE44"/>
    <mergeCell ref="AW41:AW44"/>
    <mergeCell ref="AX41:AX44"/>
    <mergeCell ref="A45:A49"/>
    <mergeCell ref="B45:B49"/>
    <mergeCell ref="C45:C49"/>
    <mergeCell ref="F45:F49"/>
    <mergeCell ref="AD45:AD49"/>
    <mergeCell ref="AE45:AE49"/>
    <mergeCell ref="R45:R49"/>
    <mergeCell ref="AB45:AB49"/>
    <mergeCell ref="AC45:AC49"/>
    <mergeCell ref="D45:D49"/>
    <mergeCell ref="O45:O49"/>
    <mergeCell ref="P45:P49"/>
    <mergeCell ref="Q45:Q49"/>
    <mergeCell ref="J45:J49"/>
    <mergeCell ref="K45:K49"/>
    <mergeCell ref="L45:L49"/>
    <mergeCell ref="M45:M49"/>
    <mergeCell ref="N45:N49"/>
    <mergeCell ref="V45:V49"/>
    <mergeCell ref="W45:W49"/>
    <mergeCell ref="X45:X49"/>
    <mergeCell ref="Y45:Y49"/>
    <mergeCell ref="Z45:Z49"/>
    <mergeCell ref="AA45:AA49"/>
    <mergeCell ref="A41:A44"/>
    <mergeCell ref="B41:B44"/>
    <mergeCell ref="C41:C44"/>
    <mergeCell ref="F41:F44"/>
    <mergeCell ref="AD41:AD44"/>
    <mergeCell ref="AE41:AE44"/>
    <mergeCell ref="AA41:AA44"/>
    <mergeCell ref="AB41:AB44"/>
    <mergeCell ref="AC41:AC44"/>
    <mergeCell ref="J41:J44"/>
    <mergeCell ref="K41:K44"/>
    <mergeCell ref="L41:L44"/>
    <mergeCell ref="M41:M44"/>
    <mergeCell ref="N41:N44"/>
    <mergeCell ref="O41:O44"/>
    <mergeCell ref="Q41:Q44"/>
    <mergeCell ref="R41:R44"/>
    <mergeCell ref="BI38:BI40"/>
    <mergeCell ref="BJ38:BJ40"/>
    <mergeCell ref="AF38:AF40"/>
    <mergeCell ref="AG38:AG40"/>
    <mergeCell ref="AY38:AY40"/>
    <mergeCell ref="AZ38:AZ40"/>
    <mergeCell ref="BA38:BA40"/>
    <mergeCell ref="BB38:BB40"/>
    <mergeCell ref="BE38:BE40"/>
    <mergeCell ref="A38:A40"/>
    <mergeCell ref="B38:B40"/>
    <mergeCell ref="C38:C40"/>
    <mergeCell ref="F38:F40"/>
    <mergeCell ref="AD38:AD40"/>
    <mergeCell ref="AE38:AE40"/>
    <mergeCell ref="J38:J40"/>
    <mergeCell ref="K38:K40"/>
    <mergeCell ref="L38:L40"/>
    <mergeCell ref="M38:M40"/>
    <mergeCell ref="N38:N40"/>
    <mergeCell ref="O38:O40"/>
    <mergeCell ref="P38:P40"/>
    <mergeCell ref="Q38:Q40"/>
    <mergeCell ref="R38:R40"/>
    <mergeCell ref="S38:S40"/>
    <mergeCell ref="T38:T40"/>
    <mergeCell ref="U38:U40"/>
    <mergeCell ref="V38:V40"/>
    <mergeCell ref="W38:W40"/>
    <mergeCell ref="X38:X40"/>
    <mergeCell ref="A17:A23"/>
    <mergeCell ref="B17:B23"/>
    <mergeCell ref="C17:C23"/>
    <mergeCell ref="F17:F23"/>
    <mergeCell ref="AD17:AD23"/>
    <mergeCell ref="AE17:AE23"/>
    <mergeCell ref="J17:J23"/>
    <mergeCell ref="K17:K23"/>
    <mergeCell ref="L17:L23"/>
    <mergeCell ref="M17:M23"/>
    <mergeCell ref="N17:N23"/>
    <mergeCell ref="O17:O23"/>
    <mergeCell ref="P17:P23"/>
    <mergeCell ref="Q17:Q23"/>
    <mergeCell ref="R17:R23"/>
    <mergeCell ref="S17:S23"/>
    <mergeCell ref="T17:T23"/>
    <mergeCell ref="U17:U23"/>
    <mergeCell ref="V17:V23"/>
    <mergeCell ref="W17:W23"/>
    <mergeCell ref="X17:X23"/>
    <mergeCell ref="AC17:AC23"/>
    <mergeCell ref="A14:A16"/>
    <mergeCell ref="B14:B16"/>
    <mergeCell ref="C14:C16"/>
    <mergeCell ref="F14:F16"/>
    <mergeCell ref="AD14:AD16"/>
    <mergeCell ref="AE14:AE16"/>
    <mergeCell ref="E14:E16"/>
    <mergeCell ref="AF14:AF16"/>
    <mergeCell ref="AG14:AG16"/>
    <mergeCell ref="J14:J16"/>
    <mergeCell ref="L14:L16"/>
    <mergeCell ref="M14:M16"/>
    <mergeCell ref="K14:K16"/>
    <mergeCell ref="O14:O16"/>
    <mergeCell ref="AC14:AC16"/>
    <mergeCell ref="Q14:Q16"/>
    <mergeCell ref="R14:R16"/>
    <mergeCell ref="S14:S16"/>
    <mergeCell ref="Z14:Z16"/>
    <mergeCell ref="AA14:AA16"/>
    <mergeCell ref="AB14:AB16"/>
    <mergeCell ref="T14:T16"/>
    <mergeCell ref="U14:U16"/>
    <mergeCell ref="V14:V16"/>
    <mergeCell ref="T8:T13"/>
    <mergeCell ref="S8:S13"/>
    <mergeCell ref="R8:R13"/>
    <mergeCell ref="Q8:Q13"/>
    <mergeCell ref="P8:P13"/>
    <mergeCell ref="O8:O13"/>
    <mergeCell ref="N8:N13"/>
    <mergeCell ref="M8:M13"/>
    <mergeCell ref="L8:L13"/>
    <mergeCell ref="Q24:Q27"/>
    <mergeCell ref="R24:R27"/>
    <mergeCell ref="S24:S27"/>
    <mergeCell ref="T24:T27"/>
    <mergeCell ref="AD24:AD27"/>
    <mergeCell ref="V24:V27"/>
    <mergeCell ref="W24:W27"/>
    <mergeCell ref="X24:X27"/>
    <mergeCell ref="Y24:Y27"/>
    <mergeCell ref="U24:U27"/>
    <mergeCell ref="Z24:Z27"/>
    <mergeCell ref="AA24:AA27"/>
    <mergeCell ref="AB24:AB27"/>
    <mergeCell ref="AC24:AC27"/>
    <mergeCell ref="A24:A27"/>
    <mergeCell ref="B24:B27"/>
    <mergeCell ref="C24:C27"/>
    <mergeCell ref="F24:F27"/>
    <mergeCell ref="J24:J27"/>
    <mergeCell ref="K24:K27"/>
    <mergeCell ref="L24:L27"/>
    <mergeCell ref="M24:M27"/>
    <mergeCell ref="N24:N27"/>
    <mergeCell ref="A28:A31"/>
    <mergeCell ref="B28:B31"/>
    <mergeCell ref="C28:C31"/>
    <mergeCell ref="F28:F31"/>
    <mergeCell ref="AD28:AD31"/>
    <mergeCell ref="AE28:AE31"/>
    <mergeCell ref="S28:S31"/>
    <mergeCell ref="T28:T31"/>
    <mergeCell ref="U28:U31"/>
    <mergeCell ref="V28:V31"/>
    <mergeCell ref="W28:W31"/>
    <mergeCell ref="X28:X31"/>
    <mergeCell ref="Y28:Y31"/>
    <mergeCell ref="Z28:Z31"/>
    <mergeCell ref="AA28:AA31"/>
    <mergeCell ref="J28:J31"/>
    <mergeCell ref="K28:K31"/>
    <mergeCell ref="L28:L31"/>
    <mergeCell ref="M28:M31"/>
    <mergeCell ref="N28:N31"/>
    <mergeCell ref="O28:O31"/>
    <mergeCell ref="P28:P31"/>
    <mergeCell ref="Q28:Q31"/>
    <mergeCell ref="R28:R31"/>
    <mergeCell ref="BA28:BA31"/>
    <mergeCell ref="BB28:BB31"/>
    <mergeCell ref="BE28:BE31"/>
    <mergeCell ref="AB28:AB31"/>
    <mergeCell ref="AC28:AC31"/>
    <mergeCell ref="AF28:AF31"/>
    <mergeCell ref="AG28:AG31"/>
    <mergeCell ref="AY28:AY31"/>
    <mergeCell ref="BC28:BC31"/>
    <mergeCell ref="AZ28:AZ31"/>
    <mergeCell ref="A32:A37"/>
    <mergeCell ref="B32:B37"/>
    <mergeCell ref="C32:C37"/>
    <mergeCell ref="F32:F37"/>
    <mergeCell ref="BH32:BH37"/>
    <mergeCell ref="BI32:BI37"/>
    <mergeCell ref="BJ32:BJ37"/>
    <mergeCell ref="BB32:BB37"/>
    <mergeCell ref="BE32:BE37"/>
    <mergeCell ref="BF32:BF37"/>
    <mergeCell ref="BG32:BG37"/>
    <mergeCell ref="AG32:AG37"/>
    <mergeCell ref="AY32:AY37"/>
    <mergeCell ref="AZ32:AZ37"/>
    <mergeCell ref="BA32:BA37"/>
    <mergeCell ref="AD32:AD37"/>
    <mergeCell ref="AE32:AE37"/>
    <mergeCell ref="AF32:AF37"/>
    <mergeCell ref="J32:J37"/>
    <mergeCell ref="K32:K37"/>
    <mergeCell ref="L32:L37"/>
    <mergeCell ref="M32:M37"/>
    <mergeCell ref="N32:N37"/>
    <mergeCell ref="O32:O37"/>
    <mergeCell ref="A59:A63"/>
    <mergeCell ref="B59:B63"/>
    <mergeCell ref="C59:C63"/>
    <mergeCell ref="F59:F63"/>
    <mergeCell ref="AD59:AD63"/>
    <mergeCell ref="AE59:AE63"/>
    <mergeCell ref="AA59:AA63"/>
    <mergeCell ref="AB59:AB63"/>
    <mergeCell ref="AC59:AC63"/>
    <mergeCell ref="E59:E63"/>
    <mergeCell ref="J59:J63"/>
    <mergeCell ref="K59:K63"/>
    <mergeCell ref="L59:L63"/>
    <mergeCell ref="M59:M63"/>
    <mergeCell ref="N59:N63"/>
    <mergeCell ref="O59:O63"/>
    <mergeCell ref="P59:P63"/>
    <mergeCell ref="Q59:Q63"/>
    <mergeCell ref="R59:R63"/>
    <mergeCell ref="S59:S63"/>
    <mergeCell ref="T59:T63"/>
    <mergeCell ref="D59:D63"/>
    <mergeCell ref="A64:A66"/>
    <mergeCell ref="B64:B66"/>
    <mergeCell ref="C64:C66"/>
    <mergeCell ref="F64:F66"/>
    <mergeCell ref="AD64:AD66"/>
    <mergeCell ref="AE64:AE66"/>
    <mergeCell ref="J64:J66"/>
    <mergeCell ref="K64:K66"/>
    <mergeCell ref="L64:L66"/>
    <mergeCell ref="M64:M66"/>
    <mergeCell ref="N64:N66"/>
    <mergeCell ref="O64:O66"/>
    <mergeCell ref="P64:P66"/>
    <mergeCell ref="Q64:Q66"/>
    <mergeCell ref="V64:V66"/>
    <mergeCell ref="W64:W66"/>
    <mergeCell ref="X64:X66"/>
    <mergeCell ref="T64:T66"/>
    <mergeCell ref="U64:U66"/>
    <mergeCell ref="Y64:Y66"/>
    <mergeCell ref="Z64:Z66"/>
    <mergeCell ref="AA64:AA66"/>
    <mergeCell ref="AB64:AB66"/>
    <mergeCell ref="AC64:AC66"/>
    <mergeCell ref="BE64:BE66"/>
    <mergeCell ref="BJ64:BJ66"/>
    <mergeCell ref="BH59:BH63"/>
    <mergeCell ref="BI59:BI63"/>
    <mergeCell ref="BJ59:BJ63"/>
    <mergeCell ref="BF64:BF66"/>
    <mergeCell ref="AY59:AY63"/>
    <mergeCell ref="AZ59:AZ63"/>
    <mergeCell ref="BA59:BA63"/>
    <mergeCell ref="BB59:BB63"/>
    <mergeCell ref="BE59:BE63"/>
    <mergeCell ref="BG64:BG66"/>
    <mergeCell ref="BF59:BF63"/>
    <mergeCell ref="BG59:BG63"/>
    <mergeCell ref="AW64:AW66"/>
    <mergeCell ref="AX64:AX66"/>
    <mergeCell ref="AG24:AG27"/>
    <mergeCell ref="AZ24:AZ27"/>
    <mergeCell ref="AW50:AW58"/>
    <mergeCell ref="AX50:AX58"/>
    <mergeCell ref="AW38:AW40"/>
    <mergeCell ref="AX38:AX40"/>
    <mergeCell ref="AW45:AW49"/>
    <mergeCell ref="AX45:AX49"/>
    <mergeCell ref="AG64:AG66"/>
    <mergeCell ref="BC32:BC37"/>
    <mergeCell ref="BC38:BC40"/>
    <mergeCell ref="BC41:BC44"/>
    <mergeCell ref="BC45:BC49"/>
    <mergeCell ref="BC50:BC58"/>
    <mergeCell ref="BC59:BC63"/>
    <mergeCell ref="BC64:BC66"/>
    <mergeCell ref="AY64:AY66"/>
    <mergeCell ref="AZ64:AZ66"/>
    <mergeCell ref="BA64:BA66"/>
    <mergeCell ref="BB64:BB66"/>
    <mergeCell ref="W14:W16"/>
    <mergeCell ref="X14:X16"/>
    <mergeCell ref="Y14:Y16"/>
    <mergeCell ref="AW17:AW23"/>
    <mergeCell ref="AX17:AX23"/>
    <mergeCell ref="AW59:AW63"/>
    <mergeCell ref="AX59:AX63"/>
    <mergeCell ref="AE24:AE27"/>
    <mergeCell ref="AF24:AF27"/>
    <mergeCell ref="AZ14:AZ16"/>
    <mergeCell ref="AY24:AY27"/>
    <mergeCell ref="AF17:AF23"/>
    <mergeCell ref="AG17:AG23"/>
    <mergeCell ref="X32:X37"/>
    <mergeCell ref="Y32:Y37"/>
    <mergeCell ref="Z32:Z37"/>
    <mergeCell ref="AA32:AA37"/>
    <mergeCell ref="AB32:AB37"/>
    <mergeCell ref="AC32:AC37"/>
    <mergeCell ref="AW32:AW37"/>
    <mergeCell ref="AX32:AX37"/>
    <mergeCell ref="Y17:Y23"/>
    <mergeCell ref="AY17:AY23"/>
    <mergeCell ref="AZ17:AZ23"/>
    <mergeCell ref="Q32:Q37"/>
    <mergeCell ref="R32:R37"/>
    <mergeCell ref="S32:S37"/>
    <mergeCell ref="T32:T37"/>
    <mergeCell ref="W32:W37"/>
    <mergeCell ref="AG59:AG63"/>
    <mergeCell ref="AF50:AF58"/>
    <mergeCell ref="AG50:AG58"/>
    <mergeCell ref="Y38:Y40"/>
    <mergeCell ref="Z38:Z40"/>
    <mergeCell ref="AA38:AA40"/>
    <mergeCell ref="AB38:AB40"/>
    <mergeCell ref="AC38:AC40"/>
    <mergeCell ref="U59:U63"/>
    <mergeCell ref="V59:V63"/>
    <mergeCell ref="W59:W63"/>
    <mergeCell ref="X59:X63"/>
    <mergeCell ref="Y59:Y63"/>
    <mergeCell ref="Z59:Z63"/>
    <mergeCell ref="AF59:AF63"/>
    <mergeCell ref="U32:U37"/>
    <mergeCell ref="V32:V37"/>
    <mergeCell ref="U45:U49"/>
    <mergeCell ref="V67:V76"/>
    <mergeCell ref="W67:W76"/>
    <mergeCell ref="X67:X76"/>
    <mergeCell ref="Y67:Y76"/>
    <mergeCell ref="Z67:Z76"/>
    <mergeCell ref="R64:R66"/>
    <mergeCell ref="S64:S66"/>
    <mergeCell ref="E64:E66"/>
    <mergeCell ref="E67:E76"/>
    <mergeCell ref="S67:S76"/>
    <mergeCell ref="T67:T76"/>
    <mergeCell ref="U67:U76"/>
    <mergeCell ref="J67:J76"/>
    <mergeCell ref="K67:K76"/>
    <mergeCell ref="L67:L76"/>
    <mergeCell ref="M67:M76"/>
    <mergeCell ref="N67:N76"/>
    <mergeCell ref="O67:O76"/>
    <mergeCell ref="P67:P76"/>
    <mergeCell ref="Q67:Q76"/>
    <mergeCell ref="R67:R76"/>
    <mergeCell ref="AF64:AF66"/>
    <mergeCell ref="E38:E40"/>
    <mergeCell ref="E41:E44"/>
    <mergeCell ref="E45:E49"/>
    <mergeCell ref="Y41:Y44"/>
    <mergeCell ref="Z41:Z44"/>
    <mergeCell ref="P41:P44"/>
    <mergeCell ref="E17:E23"/>
    <mergeCell ref="E24:E27"/>
    <mergeCell ref="E28:E31"/>
    <mergeCell ref="E32:E37"/>
    <mergeCell ref="S41:S44"/>
    <mergeCell ref="T41:T44"/>
    <mergeCell ref="U41:U44"/>
    <mergeCell ref="V41:V44"/>
    <mergeCell ref="W41:W44"/>
    <mergeCell ref="X41:X44"/>
    <mergeCell ref="E50:E58"/>
    <mergeCell ref="AA50:AA58"/>
    <mergeCell ref="S45:S49"/>
    <mergeCell ref="T45:T49"/>
    <mergeCell ref="AB50:AB58"/>
    <mergeCell ref="AC50:AC58"/>
    <mergeCell ref="P32:P37"/>
  </mergeCells>
  <conditionalFormatting sqref="AF77">
    <cfRule type="cellIs" dxfId="155" priority="277" operator="equal">
      <formula>"Extremo"</formula>
    </cfRule>
    <cfRule type="cellIs" dxfId="154" priority="278" operator="equal">
      <formula>"Alto"</formula>
    </cfRule>
    <cfRule type="cellIs" dxfId="153" priority="279" operator="equal">
      <formula>"Moderado"</formula>
    </cfRule>
    <cfRule type="cellIs" dxfId="152" priority="280" operator="equal">
      <formula>"Bajo"</formula>
    </cfRule>
  </conditionalFormatting>
  <conditionalFormatting sqref="BA77">
    <cfRule type="cellIs" dxfId="151" priority="273" operator="equal">
      <formula>"Extremo"</formula>
    </cfRule>
    <cfRule type="cellIs" dxfId="150" priority="274" operator="equal">
      <formula>"Alto"</formula>
    </cfRule>
    <cfRule type="cellIs" dxfId="149" priority="275" operator="equal">
      <formula>"Moderado"</formula>
    </cfRule>
    <cfRule type="cellIs" dxfId="148" priority="276" operator="equal">
      <formula>"Bajo"</formula>
    </cfRule>
  </conditionalFormatting>
  <conditionalFormatting sqref="AF15:AF16 BA15:BA16">
    <cfRule type="cellIs" dxfId="147" priority="137" operator="equal">
      <formula>"Extremo"</formula>
    </cfRule>
  </conditionalFormatting>
  <conditionalFormatting sqref="AF15:AF16 BA15:BA16">
    <cfRule type="cellIs" dxfId="146" priority="138" operator="equal">
      <formula>"Alto"</formula>
    </cfRule>
  </conditionalFormatting>
  <conditionalFormatting sqref="AF15:AF16 BA15:BA16">
    <cfRule type="cellIs" dxfId="145" priority="139" operator="equal">
      <formula>"Moderado"</formula>
    </cfRule>
  </conditionalFormatting>
  <conditionalFormatting sqref="AF15:AF16 BA15:BA16">
    <cfRule type="cellIs" dxfId="144" priority="140" operator="equal">
      <formula>"Bajo"</formula>
    </cfRule>
  </conditionalFormatting>
  <conditionalFormatting sqref="BA14">
    <cfRule type="cellIs" dxfId="143" priority="141" operator="equal">
      <formula>"Extremo"</formula>
    </cfRule>
  </conditionalFormatting>
  <conditionalFormatting sqref="BA14">
    <cfRule type="cellIs" dxfId="142" priority="142" operator="equal">
      <formula>"Alto"</formula>
    </cfRule>
  </conditionalFormatting>
  <conditionalFormatting sqref="BA14">
    <cfRule type="cellIs" dxfId="141" priority="143" operator="equal">
      <formula>"Moderado"</formula>
    </cfRule>
  </conditionalFormatting>
  <conditionalFormatting sqref="BA14">
    <cfRule type="cellIs" dxfId="140" priority="144" operator="equal">
      <formula>"Bajo"</formula>
    </cfRule>
  </conditionalFormatting>
  <conditionalFormatting sqref="AF14">
    <cfRule type="cellIs" dxfId="139" priority="145" operator="equal">
      <formula>"Extremo"</formula>
    </cfRule>
  </conditionalFormatting>
  <conditionalFormatting sqref="AF14">
    <cfRule type="cellIs" dxfId="138" priority="146" operator="equal">
      <formula>"Alto"</formula>
    </cfRule>
  </conditionalFormatting>
  <conditionalFormatting sqref="AF14">
    <cfRule type="cellIs" dxfId="137" priority="147" operator="equal">
      <formula>"Moderado"</formula>
    </cfRule>
  </conditionalFormatting>
  <conditionalFormatting sqref="AF14">
    <cfRule type="cellIs" dxfId="136" priority="148" operator="equal">
      <formula>"Bajo"</formula>
    </cfRule>
  </conditionalFormatting>
  <conditionalFormatting sqref="AF27 BA27">
    <cfRule type="cellIs" dxfId="135" priority="117" operator="equal">
      <formula>"Extremo"</formula>
    </cfRule>
  </conditionalFormatting>
  <conditionalFormatting sqref="AF27 BA27">
    <cfRule type="cellIs" dxfId="134" priority="118" operator="equal">
      <formula>"Alto"</formula>
    </cfRule>
  </conditionalFormatting>
  <conditionalFormatting sqref="AF27 BA27">
    <cfRule type="cellIs" dxfId="133" priority="119" operator="equal">
      <formula>"Moderado"</formula>
    </cfRule>
  </conditionalFormatting>
  <conditionalFormatting sqref="AF27 BA27">
    <cfRule type="cellIs" dxfId="132" priority="120" operator="equal">
      <formula>"Bajo"</formula>
    </cfRule>
  </conditionalFormatting>
  <conditionalFormatting sqref="AF25">
    <cfRule type="cellIs" dxfId="131" priority="121" operator="equal">
      <formula>"Extremo"</formula>
    </cfRule>
  </conditionalFormatting>
  <conditionalFormatting sqref="AF25">
    <cfRule type="cellIs" dxfId="130" priority="122" operator="equal">
      <formula>"Alto"</formula>
    </cfRule>
  </conditionalFormatting>
  <conditionalFormatting sqref="AF25">
    <cfRule type="cellIs" dxfId="129" priority="123" operator="equal">
      <formula>"Moderado"</formula>
    </cfRule>
  </conditionalFormatting>
  <conditionalFormatting sqref="AF25">
    <cfRule type="cellIs" dxfId="128" priority="124" operator="equal">
      <formula>"Bajo"</formula>
    </cfRule>
  </conditionalFormatting>
  <conditionalFormatting sqref="AF24">
    <cfRule type="cellIs" dxfId="127" priority="125" operator="equal">
      <formula>"Extremo"</formula>
    </cfRule>
  </conditionalFormatting>
  <conditionalFormatting sqref="AF24">
    <cfRule type="cellIs" dxfId="126" priority="126" operator="equal">
      <formula>"Alto"</formula>
    </cfRule>
  </conditionalFormatting>
  <conditionalFormatting sqref="AF24">
    <cfRule type="cellIs" dxfId="125" priority="127" operator="equal">
      <formula>"Moderado"</formula>
    </cfRule>
  </conditionalFormatting>
  <conditionalFormatting sqref="AF24">
    <cfRule type="cellIs" dxfId="124" priority="128" operator="equal">
      <formula>"Bajo"</formula>
    </cfRule>
  </conditionalFormatting>
  <conditionalFormatting sqref="BA24">
    <cfRule type="cellIs" dxfId="123" priority="129" operator="equal">
      <formula>"Extremo"</formula>
    </cfRule>
  </conditionalFormatting>
  <conditionalFormatting sqref="BA24">
    <cfRule type="cellIs" dxfId="122" priority="130" operator="equal">
      <formula>"Alto"</formula>
    </cfRule>
  </conditionalFormatting>
  <conditionalFormatting sqref="BA24">
    <cfRule type="cellIs" dxfId="121" priority="131" operator="equal">
      <formula>"Moderado"</formula>
    </cfRule>
  </conditionalFormatting>
  <conditionalFormatting sqref="BA24">
    <cfRule type="cellIs" dxfId="120" priority="132" operator="equal">
      <formula>"Bajo"</formula>
    </cfRule>
  </conditionalFormatting>
  <conditionalFormatting sqref="BA25">
    <cfRule type="cellIs" dxfId="119" priority="133" operator="equal">
      <formula>"Extremo"</formula>
    </cfRule>
  </conditionalFormatting>
  <conditionalFormatting sqref="BA25">
    <cfRule type="cellIs" dxfId="118" priority="134" operator="equal">
      <formula>"Alto"</formula>
    </cfRule>
  </conditionalFormatting>
  <conditionalFormatting sqref="BA25">
    <cfRule type="cellIs" dxfId="117" priority="135" operator="equal">
      <formula>"Moderado"</formula>
    </cfRule>
  </conditionalFormatting>
  <conditionalFormatting sqref="BA25">
    <cfRule type="cellIs" dxfId="116" priority="136" operator="equal">
      <formula>"Bajo"</formula>
    </cfRule>
  </conditionalFormatting>
  <conditionalFormatting sqref="BA28">
    <cfRule type="cellIs" dxfId="115" priority="109" operator="equal">
      <formula>"Extremo"</formula>
    </cfRule>
  </conditionalFormatting>
  <conditionalFormatting sqref="BA28">
    <cfRule type="cellIs" dxfId="114" priority="110" operator="equal">
      <formula>"Alto"</formula>
    </cfRule>
  </conditionalFormatting>
  <conditionalFormatting sqref="BA28">
    <cfRule type="cellIs" dxfId="113" priority="111" operator="equal">
      <formula>"Moderado"</formula>
    </cfRule>
  </conditionalFormatting>
  <conditionalFormatting sqref="BA28">
    <cfRule type="cellIs" dxfId="112" priority="112" operator="equal">
      <formula>"Bajo"</formula>
    </cfRule>
  </conditionalFormatting>
  <conditionalFormatting sqref="AF28">
    <cfRule type="cellIs" dxfId="111" priority="113" operator="equal">
      <formula>"Extremo"</formula>
    </cfRule>
  </conditionalFormatting>
  <conditionalFormatting sqref="AF28">
    <cfRule type="cellIs" dxfId="110" priority="114" operator="equal">
      <formula>"Alto"</formula>
    </cfRule>
  </conditionalFormatting>
  <conditionalFormatting sqref="AF28">
    <cfRule type="cellIs" dxfId="109" priority="115" operator="equal">
      <formula>"Moderado"</formula>
    </cfRule>
  </conditionalFormatting>
  <conditionalFormatting sqref="AF28">
    <cfRule type="cellIs" dxfId="108" priority="116" operator="equal">
      <formula>"Bajo"</formula>
    </cfRule>
  </conditionalFormatting>
  <conditionalFormatting sqref="AF8">
    <cfRule type="cellIs" dxfId="107" priority="105" operator="equal">
      <formula>"Extremo"</formula>
    </cfRule>
    <cfRule type="cellIs" dxfId="106" priority="106" operator="equal">
      <formula>"Alto"</formula>
    </cfRule>
    <cfRule type="cellIs" dxfId="105" priority="107" operator="equal">
      <formula>"Moderado"</formula>
    </cfRule>
    <cfRule type="cellIs" dxfId="104" priority="108" operator="equal">
      <formula>"Bajo"</formula>
    </cfRule>
  </conditionalFormatting>
  <conditionalFormatting sqref="BA8">
    <cfRule type="cellIs" dxfId="103" priority="101" operator="equal">
      <formula>"Extremo"</formula>
    </cfRule>
    <cfRule type="cellIs" dxfId="102" priority="102" operator="equal">
      <formula>"Alto"</formula>
    </cfRule>
    <cfRule type="cellIs" dxfId="101" priority="103" operator="equal">
      <formula>"Moderado"</formula>
    </cfRule>
    <cfRule type="cellIs" dxfId="100" priority="104" operator="equal">
      <formula>"Bajo"</formula>
    </cfRule>
  </conditionalFormatting>
  <conditionalFormatting sqref="AF33:AF34">
    <cfRule type="cellIs" dxfId="99" priority="93" operator="equal">
      <formula>"Extremo"</formula>
    </cfRule>
    <cfRule type="cellIs" dxfId="98" priority="94" operator="equal">
      <formula>"Alto"</formula>
    </cfRule>
    <cfRule type="cellIs" dxfId="97" priority="95" operator="equal">
      <formula>"Moderado"</formula>
    </cfRule>
    <cfRule type="cellIs" dxfId="96" priority="96" operator="equal">
      <formula>"Bajo"</formula>
    </cfRule>
  </conditionalFormatting>
  <conditionalFormatting sqref="AF32">
    <cfRule type="cellIs" dxfId="95" priority="97" operator="equal">
      <formula>"Extremo"</formula>
    </cfRule>
    <cfRule type="cellIs" dxfId="94" priority="98" operator="equal">
      <formula>"Alto"</formula>
    </cfRule>
    <cfRule type="cellIs" dxfId="93" priority="99" operator="equal">
      <formula>"Moderado"</formula>
    </cfRule>
    <cfRule type="cellIs" dxfId="92" priority="100" operator="equal">
      <formula>"Bajo"</formula>
    </cfRule>
  </conditionalFormatting>
  <conditionalFormatting sqref="BA32">
    <cfRule type="cellIs" dxfId="91" priority="89" operator="equal">
      <formula>"Extremo"</formula>
    </cfRule>
    <cfRule type="cellIs" dxfId="90" priority="90" operator="equal">
      <formula>"Alto"</formula>
    </cfRule>
    <cfRule type="cellIs" dxfId="89" priority="91" operator="equal">
      <formula>"Moderado"</formula>
    </cfRule>
    <cfRule type="cellIs" dxfId="88" priority="92" operator="equal">
      <formula>"Bajo"</formula>
    </cfRule>
  </conditionalFormatting>
  <conditionalFormatting sqref="BA33:BA34">
    <cfRule type="cellIs" dxfId="87" priority="85" operator="equal">
      <formula>"Extremo"</formula>
    </cfRule>
    <cfRule type="cellIs" dxfId="86" priority="86" operator="equal">
      <formula>"Alto"</formula>
    </cfRule>
    <cfRule type="cellIs" dxfId="85" priority="87" operator="equal">
      <formula>"Moderado"</formula>
    </cfRule>
    <cfRule type="cellIs" dxfId="84" priority="88" operator="equal">
      <formula>"Bajo"</formula>
    </cfRule>
  </conditionalFormatting>
  <conditionalFormatting sqref="AF39:AF40">
    <cfRule type="cellIs" dxfId="83" priority="77" operator="equal">
      <formula>"Extremo"</formula>
    </cfRule>
    <cfRule type="cellIs" dxfId="82" priority="78" operator="equal">
      <formula>"Alto"</formula>
    </cfRule>
    <cfRule type="cellIs" dxfId="81" priority="79" operator="equal">
      <formula>"Moderado"</formula>
    </cfRule>
    <cfRule type="cellIs" dxfId="80" priority="80" operator="equal">
      <formula>"Bajo"</formula>
    </cfRule>
  </conditionalFormatting>
  <conditionalFormatting sqref="AF38">
    <cfRule type="cellIs" dxfId="79" priority="81" operator="equal">
      <formula>"Extremo"</formula>
    </cfRule>
    <cfRule type="cellIs" dxfId="78" priority="82" operator="equal">
      <formula>"Alto"</formula>
    </cfRule>
    <cfRule type="cellIs" dxfId="77" priority="83" operator="equal">
      <formula>"Moderado"</formula>
    </cfRule>
    <cfRule type="cellIs" dxfId="76" priority="84" operator="equal">
      <formula>"Bajo"</formula>
    </cfRule>
  </conditionalFormatting>
  <conditionalFormatting sqref="BA38">
    <cfRule type="cellIs" dxfId="75" priority="73" operator="equal">
      <formula>"Extremo"</formula>
    </cfRule>
    <cfRule type="cellIs" dxfId="74" priority="74" operator="equal">
      <formula>"Alto"</formula>
    </cfRule>
    <cfRule type="cellIs" dxfId="73" priority="75" operator="equal">
      <formula>"Moderado"</formula>
    </cfRule>
    <cfRule type="cellIs" dxfId="72" priority="76" operator="equal">
      <formula>"Bajo"</formula>
    </cfRule>
  </conditionalFormatting>
  <conditionalFormatting sqref="BA39:BA40">
    <cfRule type="cellIs" dxfId="71" priority="69" operator="equal">
      <formula>"Extremo"</formula>
    </cfRule>
    <cfRule type="cellIs" dxfId="70" priority="70" operator="equal">
      <formula>"Alto"</formula>
    </cfRule>
    <cfRule type="cellIs" dxfId="69" priority="71" operator="equal">
      <formula>"Moderado"</formula>
    </cfRule>
    <cfRule type="cellIs" dxfId="68" priority="72" operator="equal">
      <formula>"Bajo"</formula>
    </cfRule>
  </conditionalFormatting>
  <conditionalFormatting sqref="AF41:AF42 BA41:BA42">
    <cfRule type="cellIs" dxfId="67" priority="65" operator="equal">
      <formula>"Extremo"</formula>
    </cfRule>
    <cfRule type="cellIs" dxfId="66" priority="66" operator="equal">
      <formula>"Alto"</formula>
    </cfRule>
    <cfRule type="cellIs" dxfId="65" priority="67" operator="equal">
      <formula>"Moderado"</formula>
    </cfRule>
    <cfRule type="cellIs" dxfId="64" priority="68" operator="equal">
      <formula>"Bajo"</formula>
    </cfRule>
  </conditionalFormatting>
  <conditionalFormatting sqref="AF43:AF44">
    <cfRule type="cellIs" dxfId="63" priority="61" operator="equal">
      <formula>"Extremo"</formula>
    </cfRule>
    <cfRule type="cellIs" dxfId="62" priority="62" operator="equal">
      <formula>"Alto"</formula>
    </cfRule>
    <cfRule type="cellIs" dxfId="61" priority="63" operator="equal">
      <formula>"Moderado"</formula>
    </cfRule>
    <cfRule type="cellIs" dxfId="60" priority="64" operator="equal">
      <formula>"Bajo"</formula>
    </cfRule>
  </conditionalFormatting>
  <conditionalFormatting sqref="BA43:BA44">
    <cfRule type="cellIs" dxfId="59" priority="57" operator="equal">
      <formula>"Extremo"</formula>
    </cfRule>
    <cfRule type="cellIs" dxfId="58" priority="58" operator="equal">
      <formula>"Alto"</formula>
    </cfRule>
    <cfRule type="cellIs" dxfId="57" priority="59" operator="equal">
      <formula>"Moderado"</formula>
    </cfRule>
    <cfRule type="cellIs" dxfId="56" priority="60" operator="equal">
      <formula>"Bajo"</formula>
    </cfRule>
  </conditionalFormatting>
  <conditionalFormatting sqref="BA45">
    <cfRule type="cellIs" dxfId="55" priority="49" operator="equal">
      <formula>"Extremo"</formula>
    </cfRule>
    <cfRule type="cellIs" dxfId="54" priority="50" operator="equal">
      <formula>"Alto"</formula>
    </cfRule>
    <cfRule type="cellIs" dxfId="53" priority="51" operator="equal">
      <formula>"Moderado"</formula>
    </cfRule>
    <cfRule type="cellIs" dxfId="52" priority="52" operator="equal">
      <formula>"Bajo"</formula>
    </cfRule>
  </conditionalFormatting>
  <conditionalFormatting sqref="AF45">
    <cfRule type="cellIs" dxfId="51" priority="53" operator="equal">
      <formula>"Extremo"</formula>
    </cfRule>
    <cfRule type="cellIs" dxfId="50" priority="54" operator="equal">
      <formula>"Alto"</formula>
    </cfRule>
    <cfRule type="cellIs" dxfId="49" priority="55" operator="equal">
      <formula>"Moderado"</formula>
    </cfRule>
    <cfRule type="cellIs" dxfId="48" priority="56" operator="equal">
      <formula>"Bajo"</formula>
    </cfRule>
  </conditionalFormatting>
  <conditionalFormatting sqref="BA50">
    <cfRule type="cellIs" dxfId="47" priority="41" operator="equal">
      <formula>"Extremo"</formula>
    </cfRule>
    <cfRule type="cellIs" dxfId="46" priority="42" operator="equal">
      <formula>"Alto"</formula>
    </cfRule>
    <cfRule type="cellIs" dxfId="45" priority="43" operator="equal">
      <formula>"Moderado"</formula>
    </cfRule>
    <cfRule type="cellIs" dxfId="44" priority="44" operator="equal">
      <formula>"Bajo"</formula>
    </cfRule>
  </conditionalFormatting>
  <conditionalFormatting sqref="AF50">
    <cfRule type="cellIs" dxfId="43" priority="45" operator="equal">
      <formula>"Extremo"</formula>
    </cfRule>
    <cfRule type="cellIs" dxfId="42" priority="46" operator="equal">
      <formula>"Alto"</formula>
    </cfRule>
    <cfRule type="cellIs" dxfId="41" priority="47" operator="equal">
      <formula>"Moderado"</formula>
    </cfRule>
    <cfRule type="cellIs" dxfId="40" priority="48" operator="equal">
      <formula>"Bajo"</formula>
    </cfRule>
  </conditionalFormatting>
  <conditionalFormatting sqref="AF59">
    <cfRule type="cellIs" dxfId="39" priority="37" operator="equal">
      <formula>"Extremo"</formula>
    </cfRule>
    <cfRule type="cellIs" dxfId="38" priority="38" operator="equal">
      <formula>"Alto"</formula>
    </cfRule>
    <cfRule type="cellIs" dxfId="37" priority="39" operator="equal">
      <formula>"Moderado"</formula>
    </cfRule>
    <cfRule type="cellIs" dxfId="36" priority="40" operator="equal">
      <formula>"Bajo"</formula>
    </cfRule>
  </conditionalFormatting>
  <conditionalFormatting sqref="BA59">
    <cfRule type="cellIs" dxfId="35" priority="33" operator="equal">
      <formula>"Extremo"</formula>
    </cfRule>
    <cfRule type="cellIs" dxfId="34" priority="34" operator="equal">
      <formula>"Alto"</formula>
    </cfRule>
    <cfRule type="cellIs" dxfId="33" priority="35" operator="equal">
      <formula>"Moderado"</formula>
    </cfRule>
    <cfRule type="cellIs" dxfId="32" priority="36" operator="equal">
      <formula>"Bajo"</formula>
    </cfRule>
  </conditionalFormatting>
  <conditionalFormatting sqref="AF64">
    <cfRule type="cellIs" dxfId="31" priority="29" operator="equal">
      <formula>"Extremo"</formula>
    </cfRule>
    <cfRule type="cellIs" dxfId="30" priority="30" operator="equal">
      <formula>"Alto"</formula>
    </cfRule>
    <cfRule type="cellIs" dxfId="29" priority="31" operator="equal">
      <formula>"Moderado"</formula>
    </cfRule>
    <cfRule type="cellIs" dxfId="28" priority="32" operator="equal">
      <formula>"Bajo"</formula>
    </cfRule>
  </conditionalFormatting>
  <conditionalFormatting sqref="BA64">
    <cfRule type="cellIs" dxfId="27" priority="25" operator="equal">
      <formula>"Extremo"</formula>
    </cfRule>
    <cfRule type="cellIs" dxfId="26" priority="26" operator="equal">
      <formula>"Alto"</formula>
    </cfRule>
    <cfRule type="cellIs" dxfId="25" priority="27" operator="equal">
      <formula>"Moderado"</formula>
    </cfRule>
    <cfRule type="cellIs" dxfId="24" priority="28" operator="equal">
      <formula>"Bajo"</formula>
    </cfRule>
  </conditionalFormatting>
  <conditionalFormatting sqref="BA67">
    <cfRule type="cellIs" dxfId="23" priority="17" operator="equal">
      <formula>"Extremo"</formula>
    </cfRule>
    <cfRule type="cellIs" dxfId="22" priority="18" operator="equal">
      <formula>"Alto"</formula>
    </cfRule>
    <cfRule type="cellIs" dxfId="21" priority="19" operator="equal">
      <formula>"Moderado"</formula>
    </cfRule>
    <cfRule type="cellIs" dxfId="20" priority="20" operator="equal">
      <formula>"Bajo"</formula>
    </cfRule>
  </conditionalFormatting>
  <conditionalFormatting sqref="AF67">
    <cfRule type="cellIs" dxfId="19" priority="21" operator="equal">
      <formula>"Extremo"</formula>
    </cfRule>
    <cfRule type="cellIs" dxfId="18" priority="22" operator="equal">
      <formula>"Alto"</formula>
    </cfRule>
    <cfRule type="cellIs" dxfId="17" priority="23" operator="equal">
      <formula>"Moderado"</formula>
    </cfRule>
    <cfRule type="cellIs" dxfId="16" priority="24" operator="equal">
      <formula>"Bajo"</formula>
    </cfRule>
  </conditionalFormatting>
  <conditionalFormatting sqref="AF78">
    <cfRule type="cellIs" dxfId="15" priority="13" operator="equal">
      <formula>"Extremo"</formula>
    </cfRule>
    <cfRule type="cellIs" dxfId="14" priority="14" operator="equal">
      <formula>"Alto"</formula>
    </cfRule>
    <cfRule type="cellIs" dxfId="13" priority="15" operator="equal">
      <formula>"Moderado"</formula>
    </cfRule>
    <cfRule type="cellIs" dxfId="12" priority="16" operator="equal">
      <formula>"Bajo"</formula>
    </cfRule>
  </conditionalFormatting>
  <conditionalFormatting sqref="BA78">
    <cfRule type="cellIs" dxfId="11" priority="9" operator="equal">
      <formula>"Extremo"</formula>
    </cfRule>
    <cfRule type="cellIs" dxfId="10" priority="10" operator="equal">
      <formula>"Alto"</formula>
    </cfRule>
    <cfRule type="cellIs" dxfId="9" priority="11" operator="equal">
      <formula>"Moderado"</formula>
    </cfRule>
    <cfRule type="cellIs" dxfId="8" priority="12" operator="equal">
      <formula>"Bajo"</formula>
    </cfRule>
  </conditionalFormatting>
  <conditionalFormatting sqref="AF17">
    <cfRule type="cellIs" dxfId="7" priority="5" operator="equal">
      <formula>"Extremo"</formula>
    </cfRule>
    <cfRule type="cellIs" dxfId="6" priority="6" operator="equal">
      <formula>"Alto"</formula>
    </cfRule>
    <cfRule type="cellIs" dxfId="5" priority="7" operator="equal">
      <formula>"Moderado"</formula>
    </cfRule>
    <cfRule type="cellIs" dxfId="4" priority="8" operator="equal">
      <formula>"Bajo"</formula>
    </cfRule>
  </conditionalFormatting>
  <conditionalFormatting sqref="BA17">
    <cfRule type="cellIs" dxfId="3" priority="1" operator="equal">
      <formula>"Extremo"</formula>
    </cfRule>
    <cfRule type="cellIs" dxfId="2" priority="2" operator="equal">
      <formula>"Alto"</formula>
    </cfRule>
    <cfRule type="cellIs" dxfId="1" priority="3" operator="equal">
      <formula>"Moderado"</formula>
    </cfRule>
    <cfRule type="cellIs" dxfId="0" priority="4" operator="equal">
      <formula>"Bajo"</formula>
    </cfRule>
  </conditionalFormatting>
  <dataValidations xWindow="870" yWindow="219" count="19">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AD7"/>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C7 AE7"/>
    <dataValidation allowBlank="1" showInputMessage="1" showErrorMessage="1" prompt="Si el resultado de las calificaciones del control o promedio en el diseño de los controles, está por debajo de 96%, se debe establecer un plan de acción que permita tener un control bien diseñado" sqref="AQ7"/>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AT7"/>
    <dataValidation allowBlank="1" showInputMessage="1" showErrorMessage="1" prompt="Promedio entre el diseño Total de Control y Total Solidez Individual " sqref="AV7"/>
    <dataValidation allowBlank="1" showInputMessage="1" showErrorMessage="1" prompt="Promedio Total del Promedio de los Controles de Riesgos" sqref="AW7"/>
    <dataValidation allowBlank="1" showInputMessage="1" showErrorMessage="1" prompt="- Adecuado (15)_x000a__x000a_- Inadecuado (0)_x000a_" sqref="AK7"/>
    <dataValidation allowBlank="1" showInputMessage="1" showErrorMessage="1" prompt="- Se investigan y se resuelven Oportunamente (15)_x000a__x000a_- No se investigan y resuelven Oportunamente (0)_x000a_" sqref="AO7"/>
    <dataValidation allowBlank="1" showInputMessage="1" showErrorMessage="1" prompt="Completa (10)_x000a__x000a_Incompleta (5)_x000a__x000a_No esxiste (0)" sqref="AP7"/>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AI7"/>
    <dataValidation allowBlank="1" showInputMessage="1" showErrorMessage="1" prompt="- Asignado (15)_x000a__x000a_- No Asignado (0)" sqref="AJ7"/>
    <dataValidation allowBlank="1" showInputMessage="1" showErrorMessage="1" prompt="- Oportuna (15)_x000a__x000a_- Inoportuna (0)_x000a_" sqref="AL7"/>
    <dataValidation allowBlank="1" showInputMessage="1" showErrorMessage="1" prompt="- Prevenir (15)_x000a__x000a_- Detectar (10)_x000a__x000a_- No es un Control (0)" sqref="AM7"/>
    <dataValidation allowBlank="1" showInputMessage="1" showErrorMessage="1" prompt="- Confiable (15)_x000a__x000a_- No Confiable (0)_x000a_" sqref="AN7"/>
    <dataValidation allowBlank="1" showInputMessage="1" showErrorMessage="1" prompt="Fuerte: Calificación entre 96 y 100_x000a__x000a_Moderado: Calificación entre 86 y 95_x000a__x000a_Débil: Calificación entre 0 y 85" sqref="AR7"/>
    <dataValidation allowBlank="1" showInputMessage="1" showErrorMessage="1" prompt="Fuerte: Siempre se ejecuta_x000a__x000a_Moderado: Algunas veces_x000a__x000a_Débil: No se ejecuta " sqref="AS7"/>
    <dataValidation allowBlank="1" showInputMessage="1" showErrorMessage="1" prompt="Fuerte: 100_x000a__x000a_Moderado: 50_x000a__x000a_Débil: 0" sqref="AU7"/>
    <dataValidation allowBlank="1" showInputMessage="1" showErrorMessage="1" prompt="Fuerte: 100_x000a__x000a_Moderado: Entre 50 y 99_x000a__x000a_Débil: Menor a 50" sqref="AX7"/>
    <dataValidation allowBlank="1" showErrorMessage="1" sqref="BC14:BC16 BC24:BC28 BC77"/>
  </dataValidations>
  <printOptions horizontalCentered="1"/>
  <pageMargins left="0" right="0" top="0.35433070866141736" bottom="0.35433070866141736" header="0.31496062992125984" footer="0.31496062992125984"/>
  <pageSetup paperSize="5" scale="40" orientation="landscape" r:id="rId1"/>
  <headerFooter>
    <oddFooter>&amp;CPág. &amp;P de &amp;N</oddFooter>
  </headerFooter>
  <drawing r:id="rId2"/>
  <extLst>
    <ext xmlns:x14="http://schemas.microsoft.com/office/spreadsheetml/2009/9/main" uri="{CCE6A557-97BC-4b89-ADB6-D9C93CAAB3DF}">
      <x14:dataValidations xmlns:xm="http://schemas.microsoft.com/office/excel/2006/main" xWindow="870" yWindow="219" count="9">
        <x14:dataValidation type="list" allowBlank="1" showInputMessage="1" showErrorMessage="1">
          <x14:formula1>
            <xm:f>Hoja5!$J$3:$J$7</xm:f>
          </x14:formula1>
          <xm:sqref>AD8:AD84 AY8:AY84</xm:sqref>
        </x14:dataValidation>
        <x14:dataValidation type="list" allowBlank="1" showInputMessage="1" showErrorMessage="1">
          <x14:formula1>
            <xm:f>Hoja5!$K$3:$K$7</xm:f>
          </x14:formula1>
          <xm:sqref>AE14:AE16 AZ8:AZ84</xm:sqref>
        </x14:dataValidation>
        <x14:dataValidation type="list" allowBlank="1" showErrorMessage="1">
          <x14:formula1>
            <xm:f>'C:\Users\evchacon\Downloads\[19-04-11 Mapa de Riesgos de Corrupción 2019 Erika (4).xlsx]Hoja5'!#REF!</xm:f>
          </x14:formula1>
          <xm:sqref>BB28 BB24 BB77 BB14:BB16</xm:sqref>
        </x14:dataValidation>
        <x14:dataValidation type="list" allowBlank="1" showInputMessage="1" showErrorMessage="1">
          <x14:formula1>
            <xm:f>'C:\Users\yapereira\Documents\institucionales\RIESGOS\RIESGOS 2019\[19-01-30 Mapa de Riesgos de Corrupción 2019 Rev Causas.xlsx]Hoja5'!#REF!</xm:f>
          </x14:formula1>
          <xm:sqref>BB8 BB82:BB84</xm:sqref>
        </x14:dataValidation>
        <x14:dataValidation type="list" allowBlank="1" showInputMessage="1" showErrorMessage="1">
          <x14:formula1>
            <xm:f>'D:\COLCIENCIAS\lfgiraldo\Institucionales\FELIPE COLCIENCIAS\2019\RIESGOS\RIESGOS DE CORRUPCION\AJUSTADO SOLICIT ADRPER 19-04-08\[Mapa Riesgo Corrup 2019.xlsx]Hoja5'!#REF!</xm:f>
          </x14:formula1>
          <xm:sqref>BB32:BB76 BB78 BB17:BB23</xm:sqref>
        </x14:dataValidation>
        <x14:dataValidation type="list" allowBlank="1" showInputMessage="1" showErrorMessage="1">
          <x14:formula1>
            <xm:f>Hoja5!$D$26:$D$28</xm:f>
          </x14:formula1>
          <xm:sqref>AS8:AT49 AS59:AT84</xm:sqref>
        </x14:dataValidation>
        <x14:dataValidation type="list" allowBlank="1" showInputMessage="1" showErrorMessage="1">
          <x14:formula1>
            <xm:f>Hoja5!$F$26:$F$27</xm:f>
          </x14:formula1>
          <xm:sqref>AI8:AI49 AI59:AI84</xm:sqref>
        </x14:dataValidation>
        <x14:dataValidation type="list" allowBlank="1" showInputMessage="1" showErrorMessage="1">
          <x14:formula1>
            <xm:f>Hoja5!$B$26:$B$27</xm:f>
          </x14:formula1>
          <xm:sqref>J8:AB84</xm:sqref>
        </x14:dataValidation>
        <x14:dataValidation type="list" allowBlank="1" showInputMessage="1" showErrorMessage="1">
          <x14:formula1>
            <xm:f>'C:\Users\yapereira\AppData\Local\Microsoft\Windows\INetCache\Content.MSO\[Copia de 19-01-30 Mapa de Riesgos de Corrupción 2019 Definitivo.xlsx]Hoja5'!#REF!</xm:f>
          </x14:formula1>
          <xm:sqref>AI50:AI58 AS50:AT58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J20"/>
  <sheetViews>
    <sheetView showGridLines="0" workbookViewId="0">
      <selection activeCell="C18" sqref="C18:AJ18"/>
    </sheetView>
  </sheetViews>
  <sheetFormatPr baseColWidth="10" defaultColWidth="9.28515625" defaultRowHeight="15" x14ac:dyDescent="0.25"/>
  <cols>
    <col min="1" max="5" width="3.7109375" customWidth="1"/>
    <col min="6" max="6" width="1.28515625" customWidth="1"/>
    <col min="7" max="36" width="3.7109375" customWidth="1"/>
  </cols>
  <sheetData>
    <row r="1" spans="3:36" ht="18" customHeight="1" x14ac:dyDescent="0.25"/>
    <row r="4" spans="3:36" ht="51" customHeight="1" x14ac:dyDescent="0.25">
      <c r="C4" s="3"/>
      <c r="D4" s="3"/>
      <c r="E4" s="253" t="s">
        <v>533</v>
      </c>
      <c r="F4" s="3"/>
      <c r="G4" s="245" t="s">
        <v>53</v>
      </c>
      <c r="H4" s="245"/>
      <c r="I4" s="245"/>
      <c r="J4" s="245"/>
      <c r="K4" s="245"/>
      <c r="L4" s="245"/>
      <c r="M4" s="247">
        <v>5</v>
      </c>
      <c r="N4" s="247"/>
      <c r="O4" s="247"/>
      <c r="P4" s="247"/>
      <c r="Q4" s="247">
        <v>10</v>
      </c>
      <c r="R4" s="247"/>
      <c r="S4" s="247"/>
      <c r="T4" s="247"/>
      <c r="U4" s="244">
        <v>15</v>
      </c>
      <c r="V4" s="244"/>
      <c r="W4" s="244"/>
      <c r="X4" s="244"/>
      <c r="Y4" s="244">
        <v>20</v>
      </c>
      <c r="Z4" s="244"/>
      <c r="AA4" s="244"/>
      <c r="AB4" s="244"/>
      <c r="AC4" s="244">
        <v>25</v>
      </c>
      <c r="AD4" s="244"/>
      <c r="AE4" s="244"/>
      <c r="AF4" s="244"/>
      <c r="AG4" s="3"/>
      <c r="AH4" s="3"/>
      <c r="AI4" s="3"/>
      <c r="AJ4" s="4"/>
    </row>
    <row r="5" spans="3:36" ht="51" customHeight="1" x14ac:dyDescent="0.25">
      <c r="C5" s="3"/>
      <c r="D5" s="3"/>
      <c r="E5" s="253"/>
      <c r="F5" s="3"/>
      <c r="G5" s="245" t="s">
        <v>52</v>
      </c>
      <c r="H5" s="245"/>
      <c r="I5" s="245"/>
      <c r="J5" s="245"/>
      <c r="K5" s="245"/>
      <c r="L5" s="245"/>
      <c r="M5" s="246">
        <v>4</v>
      </c>
      <c r="N5" s="246"/>
      <c r="O5" s="246"/>
      <c r="P5" s="246"/>
      <c r="Q5" s="247">
        <v>8</v>
      </c>
      <c r="R5" s="247"/>
      <c r="S5" s="247"/>
      <c r="T5" s="247"/>
      <c r="U5" s="247">
        <v>12</v>
      </c>
      <c r="V5" s="247"/>
      <c r="W5" s="247"/>
      <c r="X5" s="247"/>
      <c r="Y5" s="244">
        <v>16</v>
      </c>
      <c r="Z5" s="244"/>
      <c r="AA5" s="244"/>
      <c r="AB5" s="244"/>
      <c r="AC5" s="244">
        <v>20</v>
      </c>
      <c r="AD5" s="244"/>
      <c r="AE5" s="244"/>
      <c r="AF5" s="244"/>
      <c r="AG5" s="3"/>
      <c r="AH5" s="3"/>
      <c r="AI5" s="3"/>
      <c r="AJ5" s="4"/>
    </row>
    <row r="6" spans="3:36" ht="51" customHeight="1" x14ac:dyDescent="0.25">
      <c r="C6" s="3"/>
      <c r="D6" s="3"/>
      <c r="E6" s="253"/>
      <c r="F6" s="3"/>
      <c r="G6" s="245" t="s">
        <v>51</v>
      </c>
      <c r="H6" s="245"/>
      <c r="I6" s="245"/>
      <c r="J6" s="245"/>
      <c r="K6" s="245"/>
      <c r="L6" s="245"/>
      <c r="M6" s="248">
        <v>3</v>
      </c>
      <c r="N6" s="248"/>
      <c r="O6" s="248"/>
      <c r="P6" s="248"/>
      <c r="Q6" s="246">
        <v>6</v>
      </c>
      <c r="R6" s="246"/>
      <c r="S6" s="246"/>
      <c r="T6" s="246"/>
      <c r="U6" s="247">
        <v>9</v>
      </c>
      <c r="V6" s="247"/>
      <c r="W6" s="247"/>
      <c r="X6" s="247"/>
      <c r="Y6" s="244">
        <v>12</v>
      </c>
      <c r="Z6" s="244"/>
      <c r="AA6" s="244"/>
      <c r="AB6" s="244"/>
      <c r="AC6" s="244">
        <v>15</v>
      </c>
      <c r="AD6" s="244"/>
      <c r="AE6" s="244"/>
      <c r="AF6" s="244"/>
      <c r="AG6" s="3"/>
      <c r="AH6" s="3"/>
      <c r="AI6" s="3"/>
      <c r="AJ6" s="5"/>
    </row>
    <row r="7" spans="3:36" ht="51" customHeight="1" x14ac:dyDescent="0.25">
      <c r="C7" s="3"/>
      <c r="D7" s="3"/>
      <c r="E7" s="253"/>
      <c r="F7" s="3"/>
      <c r="G7" s="245" t="s">
        <v>50</v>
      </c>
      <c r="H7" s="245"/>
      <c r="I7" s="245"/>
      <c r="J7" s="245"/>
      <c r="K7" s="245"/>
      <c r="L7" s="245"/>
      <c r="M7" s="248">
        <v>2</v>
      </c>
      <c r="N7" s="248"/>
      <c r="O7" s="248"/>
      <c r="P7" s="248"/>
      <c r="Q7" s="248">
        <v>4</v>
      </c>
      <c r="R7" s="248"/>
      <c r="S7" s="248"/>
      <c r="T7" s="248"/>
      <c r="U7" s="246">
        <v>6</v>
      </c>
      <c r="V7" s="246"/>
      <c r="W7" s="246"/>
      <c r="X7" s="246"/>
      <c r="Y7" s="247">
        <v>8</v>
      </c>
      <c r="Z7" s="247"/>
      <c r="AA7" s="247">
        <v>8</v>
      </c>
      <c r="AB7" s="247"/>
      <c r="AC7" s="244">
        <v>10</v>
      </c>
      <c r="AD7" s="244"/>
      <c r="AE7" s="244"/>
      <c r="AF7" s="244"/>
      <c r="AG7" s="3"/>
      <c r="AH7" s="3"/>
      <c r="AI7" s="3"/>
      <c r="AJ7" s="5" t="s">
        <v>43</v>
      </c>
    </row>
    <row r="8" spans="3:36" ht="51" customHeight="1" x14ac:dyDescent="0.25">
      <c r="C8" s="3"/>
      <c r="D8" s="3"/>
      <c r="E8" s="253"/>
      <c r="F8" s="3"/>
      <c r="G8" s="245" t="s">
        <v>534</v>
      </c>
      <c r="H8" s="245"/>
      <c r="I8" s="245"/>
      <c r="J8" s="245"/>
      <c r="K8" s="245"/>
      <c r="L8" s="245"/>
      <c r="M8" s="248">
        <v>1</v>
      </c>
      <c r="N8" s="248"/>
      <c r="O8" s="248"/>
      <c r="P8" s="248"/>
      <c r="Q8" s="248">
        <v>2</v>
      </c>
      <c r="R8" s="248"/>
      <c r="S8" s="248"/>
      <c r="T8" s="248"/>
      <c r="U8" s="246">
        <v>3</v>
      </c>
      <c r="V8" s="246"/>
      <c r="W8" s="246"/>
      <c r="X8" s="246"/>
      <c r="Y8" s="247">
        <v>4</v>
      </c>
      <c r="Z8" s="247"/>
      <c r="AA8" s="247"/>
      <c r="AB8" s="247"/>
      <c r="AC8" s="247">
        <v>5</v>
      </c>
      <c r="AD8" s="247"/>
      <c r="AE8" s="247"/>
      <c r="AF8" s="247"/>
      <c r="AG8" s="3"/>
      <c r="AH8" s="3"/>
      <c r="AI8" s="3"/>
      <c r="AJ8" s="4"/>
    </row>
    <row r="9" spans="3:36" ht="45" customHeight="1" x14ac:dyDescent="0.25">
      <c r="C9" s="3"/>
      <c r="D9" s="3"/>
      <c r="E9" s="253"/>
      <c r="F9" s="3"/>
      <c r="G9" s="252"/>
      <c r="H9" s="252"/>
      <c r="I9" s="252"/>
      <c r="J9" s="252"/>
      <c r="K9" s="252"/>
      <c r="L9" s="252"/>
      <c r="M9" s="245" t="s">
        <v>45</v>
      </c>
      <c r="N9" s="245"/>
      <c r="O9" s="245"/>
      <c r="P9" s="245"/>
      <c r="Q9" s="245" t="s">
        <v>46</v>
      </c>
      <c r="R9" s="245"/>
      <c r="S9" s="245"/>
      <c r="T9" s="245"/>
      <c r="U9" s="245" t="s">
        <v>47</v>
      </c>
      <c r="V9" s="245"/>
      <c r="W9" s="245"/>
      <c r="X9" s="245"/>
      <c r="Y9" s="245" t="s">
        <v>48</v>
      </c>
      <c r="Z9" s="245"/>
      <c r="AA9" s="245"/>
      <c r="AB9" s="245"/>
      <c r="AC9" s="245" t="s">
        <v>49</v>
      </c>
      <c r="AD9" s="245"/>
      <c r="AE9" s="245"/>
      <c r="AF9" s="245"/>
      <c r="AG9" s="3"/>
      <c r="AH9" s="3"/>
      <c r="AI9" s="3"/>
      <c r="AJ9" s="5" t="s">
        <v>42</v>
      </c>
    </row>
    <row r="10" spans="3:36" ht="11.25" customHeight="1" x14ac:dyDescent="0.25">
      <c r="C10" s="3"/>
      <c r="D10" s="3"/>
      <c r="E10" s="3"/>
      <c r="F10" s="3"/>
      <c r="G10" s="110"/>
      <c r="H10" s="110"/>
      <c r="I10" s="110"/>
      <c r="J10" s="110"/>
      <c r="K10" s="110"/>
      <c r="L10" s="110"/>
      <c r="M10" s="111"/>
      <c r="N10" s="111"/>
      <c r="O10" s="111"/>
      <c r="P10" s="111"/>
      <c r="Q10" s="111"/>
      <c r="R10" s="111"/>
      <c r="S10" s="111"/>
      <c r="T10" s="111"/>
      <c r="U10" s="111"/>
      <c r="V10" s="111"/>
      <c r="W10" s="111"/>
      <c r="X10" s="111"/>
      <c r="Y10" s="111"/>
      <c r="Z10" s="111"/>
      <c r="AA10" s="111"/>
      <c r="AB10" s="111"/>
      <c r="AC10" s="111"/>
      <c r="AD10" s="111"/>
      <c r="AE10" s="111"/>
      <c r="AF10" s="111"/>
      <c r="AG10" s="3"/>
      <c r="AH10" s="3"/>
      <c r="AI10" s="3"/>
      <c r="AJ10" s="5"/>
    </row>
    <row r="11" spans="3:36" s="113" customFormat="1" ht="20.25" customHeight="1" x14ac:dyDescent="0.25">
      <c r="C11" s="11"/>
      <c r="D11" s="11"/>
      <c r="E11" s="11"/>
      <c r="F11" s="11"/>
      <c r="G11" s="249" t="s">
        <v>8</v>
      </c>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11"/>
      <c r="AH11" s="11"/>
      <c r="AI11" s="11"/>
      <c r="AJ11" s="112"/>
    </row>
    <row r="12" spans="3:36" x14ac:dyDescent="0.25">
      <c r="C12" s="3"/>
      <c r="D12" s="3"/>
      <c r="E12" s="3"/>
      <c r="F12" s="3"/>
      <c r="G12" s="3"/>
      <c r="H12" s="3"/>
      <c r="I12" s="6"/>
      <c r="J12" s="7"/>
      <c r="K12" s="8"/>
      <c r="L12" s="9"/>
      <c r="M12" s="9"/>
      <c r="N12" s="8"/>
      <c r="O12" s="9"/>
      <c r="P12" s="9"/>
      <c r="Q12" s="8"/>
      <c r="R12" s="9"/>
      <c r="S12" s="9"/>
      <c r="T12" s="8"/>
      <c r="U12" s="9"/>
      <c r="V12" s="9"/>
      <c r="W12" s="9"/>
      <c r="X12" s="3"/>
      <c r="Y12" s="3"/>
      <c r="Z12" s="3"/>
      <c r="AA12" s="3"/>
      <c r="AB12" s="3"/>
      <c r="AC12" s="3"/>
      <c r="AD12" s="3"/>
      <c r="AE12" s="3"/>
      <c r="AF12" s="3"/>
      <c r="AG12" s="3"/>
      <c r="AH12" s="3"/>
      <c r="AI12" s="3"/>
      <c r="AJ12" s="3"/>
    </row>
    <row r="13" spans="3:36" x14ac:dyDescent="0.25">
      <c r="C13" s="3"/>
      <c r="D13" s="3"/>
      <c r="E13" s="3"/>
      <c r="F13" s="3"/>
      <c r="G13" s="3"/>
      <c r="H13" s="3"/>
      <c r="I13" s="10"/>
      <c r="J13" s="11"/>
      <c r="K13" s="3"/>
      <c r="L13" s="3"/>
      <c r="M13" s="12" t="s">
        <v>54</v>
      </c>
      <c r="N13" s="13" t="s">
        <v>55</v>
      </c>
      <c r="O13" s="14"/>
      <c r="P13" s="15"/>
      <c r="Q13" s="16" t="s">
        <v>56</v>
      </c>
      <c r="R13" s="13" t="s">
        <v>57</v>
      </c>
      <c r="S13" s="14"/>
      <c r="T13" s="15"/>
      <c r="U13" s="17" t="s">
        <v>58</v>
      </c>
      <c r="V13" s="13" t="s">
        <v>59</v>
      </c>
      <c r="W13" s="18"/>
      <c r="X13" s="15"/>
      <c r="Y13" s="19" t="s">
        <v>60</v>
      </c>
      <c r="Z13" s="13" t="s">
        <v>61</v>
      </c>
      <c r="AA13" s="15"/>
      <c r="AB13" s="3"/>
      <c r="AC13" s="3"/>
      <c r="AD13" s="3"/>
      <c r="AE13" s="3"/>
      <c r="AF13" s="3"/>
      <c r="AG13" s="3"/>
      <c r="AH13" s="3"/>
      <c r="AI13" s="3"/>
      <c r="AJ13" s="3"/>
    </row>
    <row r="14" spans="3:36" x14ac:dyDescent="0.25">
      <c r="C14" s="3"/>
      <c r="D14" s="3"/>
      <c r="E14" s="3"/>
      <c r="F14" s="3"/>
      <c r="G14" s="3"/>
      <c r="H14" s="3"/>
      <c r="I14" s="20"/>
      <c r="J14" s="8"/>
      <c r="K14" s="7"/>
      <c r="L14" s="21"/>
      <c r="M14" s="20"/>
      <c r="N14" s="8"/>
      <c r="O14" s="20"/>
      <c r="P14" s="20"/>
      <c r="Q14" s="8"/>
      <c r="R14" s="20"/>
      <c r="S14" s="20"/>
      <c r="T14" s="8"/>
      <c r="U14" s="20"/>
      <c r="V14" s="20"/>
      <c r="W14" s="20"/>
      <c r="X14" s="3"/>
      <c r="Y14" s="3"/>
      <c r="Z14" s="3"/>
      <c r="AA14" s="3"/>
      <c r="AB14" s="3"/>
      <c r="AC14" s="3"/>
      <c r="AD14" s="3"/>
      <c r="AE14" s="3"/>
      <c r="AF14" s="3"/>
      <c r="AG14" s="3"/>
      <c r="AH14" s="3"/>
      <c r="AI14" s="3"/>
      <c r="AJ14" s="3"/>
    </row>
    <row r="15" spans="3:36" x14ac:dyDescent="0.25">
      <c r="C15" s="250" t="s">
        <v>62</v>
      </c>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row>
    <row r="16" spans="3:36" x14ac:dyDescent="0.25">
      <c r="C16" s="3"/>
      <c r="D16" s="3"/>
      <c r="E16" s="3"/>
      <c r="F16" s="3"/>
      <c r="G16" s="3"/>
      <c r="H16" s="3"/>
      <c r="I16" s="11"/>
      <c r="J16" s="11"/>
      <c r="K16" s="22"/>
      <c r="L16" s="22"/>
      <c r="M16" s="11"/>
      <c r="N16" s="11"/>
      <c r="O16" s="11"/>
      <c r="P16" s="11"/>
      <c r="Q16" s="11"/>
      <c r="R16" s="11"/>
      <c r="S16" s="11"/>
      <c r="T16" s="11"/>
      <c r="U16" s="11"/>
      <c r="V16" s="11"/>
      <c r="W16" s="11"/>
      <c r="X16" s="3"/>
      <c r="Y16" s="3"/>
      <c r="Z16" s="3"/>
      <c r="AA16" s="3"/>
      <c r="AB16" s="3"/>
      <c r="AC16" s="3"/>
      <c r="AD16" s="3"/>
      <c r="AE16" s="3"/>
      <c r="AF16" s="3"/>
      <c r="AG16" s="3"/>
      <c r="AH16" s="3"/>
      <c r="AI16" s="3"/>
      <c r="AJ16" s="3"/>
    </row>
    <row r="17" spans="3:36" x14ac:dyDescent="0.25">
      <c r="C17" s="3"/>
      <c r="D17" s="3"/>
      <c r="E17" s="3"/>
      <c r="F17" s="3"/>
      <c r="G17" s="3"/>
      <c r="H17" s="3"/>
      <c r="I17" s="20"/>
      <c r="J17" s="8"/>
      <c r="K17" s="7"/>
      <c r="L17" s="7"/>
      <c r="M17" s="8"/>
      <c r="N17" s="8"/>
      <c r="O17" s="8"/>
      <c r="P17" s="8"/>
      <c r="Q17" s="8"/>
      <c r="R17" s="8"/>
      <c r="S17" s="8"/>
      <c r="T17" s="8"/>
      <c r="U17" s="8"/>
      <c r="V17" s="8"/>
      <c r="W17" s="8"/>
      <c r="X17" s="3"/>
      <c r="Y17" s="3"/>
      <c r="Z17" s="3"/>
      <c r="AA17" s="3"/>
      <c r="AB17" s="3"/>
      <c r="AC17" s="3"/>
      <c r="AD17" s="3"/>
      <c r="AE17" s="3"/>
      <c r="AF17" s="3"/>
      <c r="AG17" s="3"/>
      <c r="AH17" s="3"/>
      <c r="AI17" s="3"/>
      <c r="AJ17" s="3"/>
    </row>
    <row r="18" spans="3:36" ht="32.25" customHeight="1" x14ac:dyDescent="0.25">
      <c r="C18" s="251" t="s">
        <v>535</v>
      </c>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row>
    <row r="19" spans="3:36" x14ac:dyDescent="0.25">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row>
    <row r="20" spans="3:36" x14ac:dyDescent="0.25">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row>
  </sheetData>
  <mergeCells count="40">
    <mergeCell ref="U8:X8"/>
    <mergeCell ref="Y8:AB8"/>
    <mergeCell ref="G11:AF11"/>
    <mergeCell ref="C15:AJ15"/>
    <mergeCell ref="C18:AJ18"/>
    <mergeCell ref="G9:L9"/>
    <mergeCell ref="M9:P9"/>
    <mergeCell ref="Q9:T9"/>
    <mergeCell ref="U9:X9"/>
    <mergeCell ref="Y9:AB9"/>
    <mergeCell ref="AC9:AF9"/>
    <mergeCell ref="E4:E9"/>
    <mergeCell ref="AC8:AF8"/>
    <mergeCell ref="Y6:AB6"/>
    <mergeCell ref="AC6:AF6"/>
    <mergeCell ref="G7:L7"/>
    <mergeCell ref="M7:P7"/>
    <mergeCell ref="Q7:T7"/>
    <mergeCell ref="U7:X7"/>
    <mergeCell ref="Y7:AB7"/>
    <mergeCell ref="AC7:AF7"/>
    <mergeCell ref="G6:L6"/>
    <mergeCell ref="M6:P6"/>
    <mergeCell ref="Q6:T6"/>
    <mergeCell ref="U6:X6"/>
    <mergeCell ref="G8:L8"/>
    <mergeCell ref="M8:P8"/>
    <mergeCell ref="Q8:T8"/>
    <mergeCell ref="AC4:AF4"/>
    <mergeCell ref="G5:L5"/>
    <mergeCell ref="M5:P5"/>
    <mergeCell ref="Q5:T5"/>
    <mergeCell ref="U5:X5"/>
    <mergeCell ref="Y5:AB5"/>
    <mergeCell ref="AC5:AF5"/>
    <mergeCell ref="G4:L4"/>
    <mergeCell ref="M4:P4"/>
    <mergeCell ref="Q4:T4"/>
    <mergeCell ref="U4:X4"/>
    <mergeCell ref="Y4:AB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zoomScale="110" zoomScaleNormal="110" zoomScaleSheetLayoutView="90" workbookViewId="0">
      <selection activeCell="B6" sqref="B6"/>
    </sheetView>
  </sheetViews>
  <sheetFormatPr baseColWidth="10" defaultColWidth="11.42578125" defaultRowHeight="15" x14ac:dyDescent="0.2"/>
  <cols>
    <col min="1" max="1" width="31.85546875" style="31" customWidth="1"/>
    <col min="2" max="2" width="99.7109375" style="31" customWidth="1"/>
    <col min="3" max="3" width="25.140625" style="31" customWidth="1"/>
    <col min="4" max="4" width="12" style="31" customWidth="1"/>
    <col min="5" max="16384" width="11.42578125" style="31"/>
  </cols>
  <sheetData>
    <row r="1" spans="1:4" s="30" customFormat="1" ht="52.5" customHeight="1" x14ac:dyDescent="0.2"/>
    <row r="2" spans="1:4" s="30" customFormat="1" ht="25.9" customHeight="1" x14ac:dyDescent="0.2">
      <c r="A2" s="254" t="s">
        <v>537</v>
      </c>
      <c r="B2" s="254"/>
      <c r="C2" s="254"/>
      <c r="D2" s="254"/>
    </row>
    <row r="3" spans="1:4" s="30" customFormat="1" ht="12.75" x14ac:dyDescent="0.2"/>
    <row r="4" spans="1:4" s="30" customFormat="1" ht="38.25" customHeight="1" x14ac:dyDescent="0.2">
      <c r="A4" s="108" t="s">
        <v>127</v>
      </c>
      <c r="B4" s="108" t="s">
        <v>128</v>
      </c>
      <c r="C4" s="109" t="s">
        <v>129</v>
      </c>
      <c r="D4" s="108" t="s">
        <v>130</v>
      </c>
    </row>
    <row r="5" spans="1:4" ht="60" customHeight="1" x14ac:dyDescent="0.2">
      <c r="A5" s="33">
        <v>43496</v>
      </c>
      <c r="B5" s="36" t="s">
        <v>530</v>
      </c>
      <c r="C5" s="37" t="s">
        <v>531</v>
      </c>
      <c r="D5" s="35">
        <v>0</v>
      </c>
    </row>
    <row r="6" spans="1:4" ht="170.25" customHeight="1" x14ac:dyDescent="0.2">
      <c r="A6" s="32">
        <v>43551</v>
      </c>
      <c r="B6" s="36" t="s">
        <v>538</v>
      </c>
      <c r="C6" s="37" t="s">
        <v>532</v>
      </c>
      <c r="D6" s="35">
        <v>1</v>
      </c>
    </row>
    <row r="7" spans="1:4" ht="114.75" customHeight="1" x14ac:dyDescent="0.2">
      <c r="A7" s="32"/>
      <c r="B7" s="36"/>
      <c r="C7" s="34"/>
      <c r="D7" s="35"/>
    </row>
    <row r="8" spans="1:4" ht="71.25" customHeight="1" x14ac:dyDescent="0.2">
      <c r="A8" s="33"/>
      <c r="B8" s="36"/>
      <c r="C8" s="37"/>
      <c r="D8" s="35"/>
    </row>
  </sheetData>
  <mergeCells count="1">
    <mergeCell ref="A2:D2"/>
  </mergeCells>
  <printOptions horizontalCentered="1"/>
  <pageMargins left="0.70866141732283472" right="0.70866141732283472" top="0.74803149606299213" bottom="0.74803149606299213" header="0.31496062992125984" footer="0.31496062992125984"/>
  <pageSetup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8"/>
  <sheetViews>
    <sheetView workbookViewId="0">
      <selection activeCell="C33" sqref="C33"/>
    </sheetView>
  </sheetViews>
  <sheetFormatPr baseColWidth="10" defaultColWidth="11.42578125" defaultRowHeight="15" x14ac:dyDescent="0.25"/>
  <cols>
    <col min="1" max="1" width="11.42578125" style="2"/>
    <col min="2" max="2" width="13.85546875" style="2" customWidth="1"/>
    <col min="3" max="3" width="53" style="2" customWidth="1"/>
    <col min="4" max="4" width="37.140625" style="2" customWidth="1"/>
    <col min="5" max="5" width="18.85546875" style="2" customWidth="1"/>
    <col min="6" max="6" width="23.5703125" style="2" customWidth="1"/>
    <col min="7" max="7" width="24.85546875" style="2" customWidth="1"/>
    <col min="8" max="8" width="17.7109375" style="2" customWidth="1"/>
    <col min="9" max="9" width="11.42578125" style="2"/>
    <col min="10" max="10" width="17.140625" style="2" customWidth="1"/>
    <col min="11" max="11" width="19.5703125" style="2" customWidth="1"/>
    <col min="12" max="12" width="37.28515625" style="2" customWidth="1"/>
    <col min="13" max="13" width="21.42578125" style="2" customWidth="1"/>
    <col min="14" max="16384" width="11.42578125" style="2"/>
  </cols>
  <sheetData>
    <row r="2" spans="2:16" x14ac:dyDescent="0.25">
      <c r="B2" s="23" t="s">
        <v>63</v>
      </c>
      <c r="C2" s="23" t="s">
        <v>63</v>
      </c>
      <c r="D2" s="23" t="s">
        <v>64</v>
      </c>
      <c r="E2" s="23" t="s">
        <v>40</v>
      </c>
      <c r="F2" s="23" t="s">
        <v>41</v>
      </c>
      <c r="G2" s="23" t="s">
        <v>65</v>
      </c>
      <c r="H2" s="23" t="s">
        <v>66</v>
      </c>
      <c r="J2" s="23" t="s">
        <v>40</v>
      </c>
      <c r="K2" s="23" t="s">
        <v>41</v>
      </c>
      <c r="L2" s="23" t="s">
        <v>67</v>
      </c>
      <c r="O2" s="23" t="s">
        <v>68</v>
      </c>
    </row>
    <row r="3" spans="2:16" x14ac:dyDescent="0.25">
      <c r="B3" s="2" t="s">
        <v>69</v>
      </c>
      <c r="C3" s="2" t="s">
        <v>70</v>
      </c>
      <c r="D3" s="2" t="s">
        <v>17</v>
      </c>
      <c r="E3" s="24" t="s">
        <v>15</v>
      </c>
      <c r="F3" s="24" t="s">
        <v>16</v>
      </c>
      <c r="G3" s="2" t="s">
        <v>235</v>
      </c>
      <c r="H3" s="2" t="s">
        <v>36</v>
      </c>
      <c r="J3" s="24" t="s">
        <v>204</v>
      </c>
      <c r="K3" s="24" t="s">
        <v>16</v>
      </c>
      <c r="L3" s="2" t="s">
        <v>206</v>
      </c>
      <c r="M3" s="2" t="s">
        <v>205</v>
      </c>
      <c r="O3" s="2" t="s">
        <v>43</v>
      </c>
      <c r="P3" s="2" t="s">
        <v>71</v>
      </c>
    </row>
    <row r="4" spans="2:16" x14ac:dyDescent="0.25">
      <c r="B4" s="2" t="s">
        <v>72</v>
      </c>
      <c r="C4" s="2" t="s">
        <v>73</v>
      </c>
      <c r="D4" s="2" t="s">
        <v>18</v>
      </c>
      <c r="E4" s="24" t="s">
        <v>19</v>
      </c>
      <c r="F4" s="24" t="s">
        <v>24</v>
      </c>
      <c r="G4" s="24" t="s">
        <v>236</v>
      </c>
      <c r="H4" s="2" t="s">
        <v>22</v>
      </c>
      <c r="J4" s="24" t="s">
        <v>19</v>
      </c>
      <c r="K4" s="24" t="s">
        <v>24</v>
      </c>
      <c r="L4" s="2" t="s">
        <v>207</v>
      </c>
      <c r="M4" s="2" t="s">
        <v>205</v>
      </c>
      <c r="O4" s="2" t="s">
        <v>28</v>
      </c>
      <c r="P4" s="2" t="s">
        <v>74</v>
      </c>
    </row>
    <row r="5" spans="2:16" x14ac:dyDescent="0.25">
      <c r="B5" s="2" t="s">
        <v>75</v>
      </c>
      <c r="C5" s="2" t="s">
        <v>76</v>
      </c>
      <c r="D5" s="2" t="s">
        <v>29</v>
      </c>
      <c r="E5" s="24" t="s">
        <v>28</v>
      </c>
      <c r="F5" s="24" t="s">
        <v>27</v>
      </c>
      <c r="G5" s="2" t="s">
        <v>237</v>
      </c>
      <c r="J5" s="24" t="s">
        <v>135</v>
      </c>
      <c r="K5" s="24" t="s">
        <v>27</v>
      </c>
      <c r="L5" s="2" t="s">
        <v>208</v>
      </c>
      <c r="M5" s="2" t="s">
        <v>27</v>
      </c>
      <c r="O5" s="2" t="s">
        <v>44</v>
      </c>
      <c r="P5" s="2" t="s">
        <v>77</v>
      </c>
    </row>
    <row r="6" spans="2:16" x14ac:dyDescent="0.25">
      <c r="B6" s="2" t="s">
        <v>78</v>
      </c>
      <c r="C6" s="2" t="s">
        <v>78</v>
      </c>
      <c r="D6" s="2" t="s">
        <v>32</v>
      </c>
      <c r="E6" s="24" t="s">
        <v>31</v>
      </c>
      <c r="F6" s="24" t="s">
        <v>20</v>
      </c>
      <c r="G6" s="2" t="s">
        <v>238</v>
      </c>
      <c r="J6" s="24" t="s">
        <v>31</v>
      </c>
      <c r="K6" s="24" t="s">
        <v>20</v>
      </c>
      <c r="L6" s="2" t="s">
        <v>209</v>
      </c>
      <c r="M6" s="2" t="s">
        <v>211</v>
      </c>
      <c r="O6" s="2" t="s">
        <v>42</v>
      </c>
      <c r="P6" s="2" t="s">
        <v>77</v>
      </c>
    </row>
    <row r="7" spans="2:16" x14ac:dyDescent="0.25">
      <c r="B7" s="2" t="s">
        <v>79</v>
      </c>
      <c r="C7" s="2" t="s">
        <v>80</v>
      </c>
      <c r="D7" s="2" t="s">
        <v>26</v>
      </c>
      <c r="E7" s="24" t="s">
        <v>34</v>
      </c>
      <c r="F7" s="24" t="s">
        <v>35</v>
      </c>
      <c r="G7" s="24"/>
      <c r="J7" s="24" t="s">
        <v>34</v>
      </c>
      <c r="K7" s="24" t="s">
        <v>35</v>
      </c>
      <c r="L7" s="2" t="s">
        <v>210</v>
      </c>
      <c r="M7" s="2" t="s">
        <v>212</v>
      </c>
    </row>
    <row r="8" spans="2:16" x14ac:dyDescent="0.25">
      <c r="B8" s="2" t="s">
        <v>80</v>
      </c>
      <c r="C8" s="2" t="s">
        <v>79</v>
      </c>
      <c r="D8" s="2" t="s">
        <v>30</v>
      </c>
      <c r="L8" s="2" t="s">
        <v>81</v>
      </c>
      <c r="M8" s="2" t="s">
        <v>205</v>
      </c>
    </row>
    <row r="9" spans="2:16" x14ac:dyDescent="0.25">
      <c r="B9" s="2" t="s">
        <v>73</v>
      </c>
      <c r="C9" s="2" t="s">
        <v>72</v>
      </c>
      <c r="D9" s="2" t="s">
        <v>33</v>
      </c>
      <c r="L9" s="2" t="s">
        <v>82</v>
      </c>
      <c r="M9" s="2" t="s">
        <v>205</v>
      </c>
    </row>
    <row r="10" spans="2:16" x14ac:dyDescent="0.25">
      <c r="B10" s="2" t="s">
        <v>83</v>
      </c>
      <c r="C10" s="2" t="s">
        <v>84</v>
      </c>
      <c r="L10" s="2" t="s">
        <v>85</v>
      </c>
      <c r="M10" s="2" t="s">
        <v>27</v>
      </c>
    </row>
    <row r="11" spans="2:16" x14ac:dyDescent="0.25">
      <c r="B11" s="2" t="s">
        <v>70</v>
      </c>
      <c r="C11" s="2" t="s">
        <v>86</v>
      </c>
      <c r="L11" s="2" t="s">
        <v>87</v>
      </c>
      <c r="M11" s="2" t="s">
        <v>211</v>
      </c>
    </row>
    <row r="12" spans="2:16" x14ac:dyDescent="0.25">
      <c r="B12" s="2" t="s">
        <v>88</v>
      </c>
      <c r="C12" s="2" t="s">
        <v>88</v>
      </c>
      <c r="L12" s="2" t="s">
        <v>89</v>
      </c>
      <c r="M12" s="2" t="s">
        <v>212</v>
      </c>
    </row>
    <row r="13" spans="2:16" x14ac:dyDescent="0.25">
      <c r="B13" s="2" t="s">
        <v>90</v>
      </c>
      <c r="C13" s="2" t="s">
        <v>91</v>
      </c>
      <c r="L13" s="2" t="s">
        <v>141</v>
      </c>
      <c r="M13" s="2" t="s">
        <v>205</v>
      </c>
    </row>
    <row r="14" spans="2:16" x14ac:dyDescent="0.25">
      <c r="B14" s="2" t="s">
        <v>76</v>
      </c>
      <c r="C14" s="2" t="s">
        <v>92</v>
      </c>
      <c r="L14" s="2" t="s">
        <v>142</v>
      </c>
      <c r="M14" s="2" t="s">
        <v>27</v>
      </c>
    </row>
    <row r="15" spans="2:16" x14ac:dyDescent="0.25">
      <c r="B15" s="2" t="s">
        <v>91</v>
      </c>
      <c r="C15" s="2" t="s">
        <v>93</v>
      </c>
      <c r="L15" s="2" t="s">
        <v>143</v>
      </c>
      <c r="M15" s="2" t="s">
        <v>211</v>
      </c>
    </row>
    <row r="16" spans="2:16" x14ac:dyDescent="0.25">
      <c r="B16" s="2" t="s">
        <v>94</v>
      </c>
      <c r="C16" s="2" t="s">
        <v>95</v>
      </c>
      <c r="L16" s="2" t="s">
        <v>144</v>
      </c>
      <c r="M16" s="2" t="s">
        <v>212</v>
      </c>
    </row>
    <row r="17" spans="2:13" x14ac:dyDescent="0.25">
      <c r="B17" s="2" t="s">
        <v>92</v>
      </c>
      <c r="C17" s="2" t="s">
        <v>96</v>
      </c>
      <c r="L17" s="2" t="s">
        <v>145</v>
      </c>
      <c r="M17" s="2" t="s">
        <v>212</v>
      </c>
    </row>
    <row r="18" spans="2:13" x14ac:dyDescent="0.25">
      <c r="B18" s="2" t="s">
        <v>97</v>
      </c>
      <c r="C18" s="2" t="s">
        <v>97</v>
      </c>
      <c r="L18" s="2" t="s">
        <v>98</v>
      </c>
      <c r="M18" s="2" t="s">
        <v>27</v>
      </c>
    </row>
    <row r="19" spans="2:13" x14ac:dyDescent="0.25">
      <c r="B19" s="2" t="s">
        <v>96</v>
      </c>
      <c r="C19" s="2" t="s">
        <v>75</v>
      </c>
      <c r="L19" s="2" t="s">
        <v>99</v>
      </c>
      <c r="M19" s="2" t="s">
        <v>211</v>
      </c>
    </row>
    <row r="20" spans="2:13" x14ac:dyDescent="0.25">
      <c r="B20" s="2" t="s">
        <v>86</v>
      </c>
      <c r="C20" s="2" t="s">
        <v>94</v>
      </c>
      <c r="L20" s="2" t="s">
        <v>100</v>
      </c>
      <c r="M20" s="2" t="s">
        <v>211</v>
      </c>
    </row>
    <row r="21" spans="2:13" x14ac:dyDescent="0.25">
      <c r="B21" s="2" t="s">
        <v>93</v>
      </c>
      <c r="C21" s="2" t="s">
        <v>83</v>
      </c>
      <c r="L21" s="2" t="s">
        <v>101</v>
      </c>
      <c r="M21" s="2" t="s">
        <v>212</v>
      </c>
    </row>
    <row r="22" spans="2:13" x14ac:dyDescent="0.25">
      <c r="B22" s="2" t="s">
        <v>95</v>
      </c>
      <c r="C22" s="2" t="s">
        <v>90</v>
      </c>
      <c r="L22" s="2" t="s">
        <v>102</v>
      </c>
      <c r="M22" s="2" t="s">
        <v>212</v>
      </c>
    </row>
    <row r="23" spans="2:13" x14ac:dyDescent="0.25">
      <c r="B23" s="2" t="s">
        <v>84</v>
      </c>
      <c r="C23" s="2" t="s">
        <v>69</v>
      </c>
      <c r="L23" s="2" t="s">
        <v>103</v>
      </c>
      <c r="M23" s="2" t="s">
        <v>211</v>
      </c>
    </row>
    <row r="24" spans="2:13" x14ac:dyDescent="0.25">
      <c r="L24" s="2" t="s">
        <v>104</v>
      </c>
      <c r="M24" s="2" t="s">
        <v>211</v>
      </c>
    </row>
    <row r="25" spans="2:13" x14ac:dyDescent="0.25">
      <c r="B25" s="23" t="s">
        <v>198</v>
      </c>
      <c r="D25" s="23" t="s">
        <v>220</v>
      </c>
      <c r="F25" s="23" t="s">
        <v>233</v>
      </c>
      <c r="L25" s="2" t="s">
        <v>105</v>
      </c>
      <c r="M25" s="2" t="s">
        <v>212</v>
      </c>
    </row>
    <row r="26" spans="2:13" x14ac:dyDescent="0.25">
      <c r="B26" s="2" t="s">
        <v>112</v>
      </c>
      <c r="D26" s="2" t="s">
        <v>221</v>
      </c>
      <c r="F26" s="2" t="s">
        <v>36</v>
      </c>
      <c r="L26" s="2" t="s">
        <v>106</v>
      </c>
      <c r="M26" s="2" t="s">
        <v>212</v>
      </c>
    </row>
    <row r="27" spans="2:13" x14ac:dyDescent="0.25">
      <c r="B27" s="2" t="s">
        <v>199</v>
      </c>
      <c r="D27" s="2" t="s">
        <v>27</v>
      </c>
      <c r="F27" s="2" t="s">
        <v>234</v>
      </c>
      <c r="L27" s="2" t="s">
        <v>107</v>
      </c>
      <c r="M27" s="2" t="s">
        <v>212</v>
      </c>
    </row>
    <row r="28" spans="2:13" x14ac:dyDescent="0.25">
      <c r="D28" s="2" t="s">
        <v>222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Corrupción</vt:lpstr>
      <vt:lpstr>Matriz de calificación</vt:lpstr>
      <vt:lpstr>Control de Cambios</vt:lpstr>
      <vt:lpstr>Hoja5</vt:lpstr>
      <vt:lpstr>Corrupción!Área_de_impresión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YATE VIRGUES</dc:creator>
  <cp:lastModifiedBy>Yenny Adriana Pereira Oviedo</cp:lastModifiedBy>
  <cp:lastPrinted>2019-04-24T17:10:51Z</cp:lastPrinted>
  <dcterms:created xsi:type="dcterms:W3CDTF">2014-12-15T18:53:48Z</dcterms:created>
  <dcterms:modified xsi:type="dcterms:W3CDTF">2019-05-03T13:33:35Z</dcterms:modified>
</cp:coreProperties>
</file>